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2.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4.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7.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10.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11.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12.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13.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14.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15.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16.xml" ContentType="application/vnd.openxmlformats-officedocument.drawing+xml"/>
  <Override PartName="/xl/charts/chart57.xml" ContentType="application/vnd.openxmlformats-officedocument.drawingml.chart+xml"/>
  <Override PartName="/xl/charts/style57.xml" ContentType="application/vnd.ms-office.chartstyle+xml"/>
  <Override PartName="/xl/charts/colors57.xml" ContentType="application/vnd.ms-office.chartcolorstyle+xml"/>
  <Override PartName="/xl/charts/chart58.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17.xml" ContentType="application/vnd.openxmlformats-officedocument.drawing+xml"/>
  <Override PartName="/xl/charts/chart59.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18.xml" ContentType="application/vnd.openxmlformats-officedocument.drawing+xml"/>
  <Override PartName="/xl/charts/chart60.xml" ContentType="application/vnd.openxmlformats-officedocument.drawingml.chart+xml"/>
  <Override PartName="/xl/charts/style60.xml" ContentType="application/vnd.ms-office.chartstyle+xml"/>
  <Override PartName="/xl/charts/colors60.xml" ContentType="application/vnd.ms-office.chartcolorstyle+xml"/>
  <Override PartName="/xl/charts/chart61.xml" ContentType="application/vnd.openxmlformats-officedocument.drawingml.chart+xml"/>
  <Override PartName="/xl/charts/style61.xml" ContentType="application/vnd.ms-office.chartstyle+xml"/>
  <Override PartName="/xl/charts/colors61.xml" ContentType="application/vnd.ms-office.chartcolorstyle+xml"/>
  <Override PartName="/xl/charts/chart62.xml" ContentType="application/vnd.openxmlformats-officedocument.drawingml.chart+xml"/>
  <Override PartName="/xl/charts/style62.xml" ContentType="application/vnd.ms-office.chartstyle+xml"/>
  <Override PartName="/xl/charts/colors62.xml" ContentType="application/vnd.ms-office.chartcolorstyle+xml"/>
  <Override PartName="/xl/charts/chart63.xml" ContentType="application/vnd.openxmlformats-officedocument.drawingml.chart+xml"/>
  <Override PartName="/xl/charts/style63.xml" ContentType="application/vnd.ms-office.chartstyle+xml"/>
  <Override PartName="/xl/charts/colors63.xml" ContentType="application/vnd.ms-office.chartcolorstyle+xml"/>
  <Override PartName="/xl/charts/chart64.xml" ContentType="application/vnd.openxmlformats-officedocument.drawingml.chart+xml"/>
  <Override PartName="/xl/charts/style64.xml" ContentType="application/vnd.ms-office.chartstyle+xml"/>
  <Override PartName="/xl/charts/colors64.xml" ContentType="application/vnd.ms-office.chartcolorstyle+xml"/>
  <Override PartName="/xl/charts/chart65.xml" ContentType="application/vnd.openxmlformats-officedocument.drawingml.chart+xml"/>
  <Override PartName="/xl/charts/style65.xml" ContentType="application/vnd.ms-office.chartstyle+xml"/>
  <Override PartName="/xl/charts/colors65.xml" ContentType="application/vnd.ms-office.chartcolorstyle+xml"/>
  <Override PartName="/xl/charts/chart66.xml" ContentType="application/vnd.openxmlformats-officedocument.drawingml.chart+xml"/>
  <Override PartName="/xl/charts/style66.xml" ContentType="application/vnd.ms-office.chartstyle+xml"/>
  <Override PartName="/xl/charts/colors66.xml" ContentType="application/vnd.ms-office.chartcolorstyle+xml"/>
  <Override PartName="/xl/charts/chart67.xml" ContentType="application/vnd.openxmlformats-officedocument.drawingml.chart+xml"/>
  <Override PartName="/xl/charts/style67.xml" ContentType="application/vnd.ms-office.chartstyle+xml"/>
  <Override PartName="/xl/charts/colors67.xml" ContentType="application/vnd.ms-office.chartcolorstyle+xml"/>
  <Override PartName="/xl/charts/chart68.xml" ContentType="application/vnd.openxmlformats-officedocument.drawingml.chart+xml"/>
  <Override PartName="/xl/charts/style68.xml" ContentType="application/vnd.ms-office.chartstyle+xml"/>
  <Override PartName="/xl/charts/colors68.xml" ContentType="application/vnd.ms-office.chartcolorstyle+xml"/>
  <Override PartName="/xl/charts/chart69.xml" ContentType="application/vnd.openxmlformats-officedocument.drawingml.chart+xml"/>
  <Override PartName="/xl/charts/style69.xml" ContentType="application/vnd.ms-office.chartstyle+xml"/>
  <Override PartName="/xl/charts/colors69.xml" ContentType="application/vnd.ms-office.chartcolorstyle+xml"/>
  <Override PartName="/xl/charts/chart70.xml" ContentType="application/vnd.openxmlformats-officedocument.drawingml.chart+xml"/>
  <Override PartName="/xl/charts/style70.xml" ContentType="application/vnd.ms-office.chartstyle+xml"/>
  <Override PartName="/xl/charts/colors70.xml" ContentType="application/vnd.ms-office.chartcolorstyle+xml"/>
  <Override PartName="/xl/charts/chart71.xml" ContentType="application/vnd.openxmlformats-officedocument.drawingml.chart+xml"/>
  <Override PartName="/xl/charts/style71.xml" ContentType="application/vnd.ms-office.chartstyle+xml"/>
  <Override PartName="/xl/charts/colors71.xml" ContentType="application/vnd.ms-office.chartcolorstyle+xml"/>
  <Override PartName="/xl/charts/chart72.xml" ContentType="application/vnd.openxmlformats-officedocument.drawingml.chart+xml"/>
  <Override PartName="/xl/charts/style72.xml" ContentType="application/vnd.ms-office.chartstyle+xml"/>
  <Override PartName="/xl/charts/colors72.xml" ContentType="application/vnd.ms-office.chartcolorstyle+xml"/>
  <Override PartName="/xl/charts/chart73.xml" ContentType="application/vnd.openxmlformats-officedocument.drawingml.chart+xml"/>
  <Override PartName="/xl/charts/style73.xml" ContentType="application/vnd.ms-office.chartstyle+xml"/>
  <Override PartName="/xl/charts/colors73.xml" ContentType="application/vnd.ms-office.chartcolorstyle+xml"/>
  <Override PartName="/xl/charts/chart74.xml" ContentType="application/vnd.openxmlformats-officedocument.drawingml.chart+xml"/>
  <Override PartName="/xl/charts/style74.xml" ContentType="application/vnd.ms-office.chartstyle+xml"/>
  <Override PartName="/xl/charts/colors74.xml" ContentType="application/vnd.ms-office.chartcolorstyle+xml"/>
  <Override PartName="/xl/charts/chart75.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19.xml" ContentType="application/vnd.openxmlformats-officedocument.drawing+xml"/>
  <Override PartName="/xl/charts/chart76.xml" ContentType="application/vnd.openxmlformats-officedocument.drawingml.chart+xml"/>
  <Override PartName="/xl/charts/style76.xml" ContentType="application/vnd.ms-office.chartstyle+xml"/>
  <Override PartName="/xl/charts/colors76.xml" ContentType="application/vnd.ms-office.chartcolorstyle+xml"/>
  <Override PartName="/xl/charts/chart77.xml" ContentType="application/vnd.openxmlformats-officedocument.drawingml.chart+xml"/>
  <Override PartName="/xl/charts/style77.xml" ContentType="application/vnd.ms-office.chartstyle+xml"/>
  <Override PartName="/xl/charts/colors77.xml" ContentType="application/vnd.ms-office.chartcolorstyle+xml"/>
  <Override PartName="/xl/charts/chart78.xml" ContentType="application/vnd.openxmlformats-officedocument.drawingml.chart+xml"/>
  <Override PartName="/xl/charts/style78.xml" ContentType="application/vnd.ms-office.chartstyle+xml"/>
  <Override PartName="/xl/charts/colors78.xml" ContentType="application/vnd.ms-office.chartcolorstyle+xml"/>
  <Override PartName="/xl/charts/chart79.xml" ContentType="application/vnd.openxmlformats-officedocument.drawingml.chart+xml"/>
  <Override PartName="/xl/charts/style79.xml" ContentType="application/vnd.ms-office.chartstyle+xml"/>
  <Override PartName="/xl/charts/colors79.xml" ContentType="application/vnd.ms-office.chartcolorstyle+xml"/>
  <Override PartName="/xl/charts/chart80.xml" ContentType="application/vnd.openxmlformats-officedocument.drawingml.chart+xml"/>
  <Override PartName="/xl/charts/style80.xml" ContentType="application/vnd.ms-office.chartstyle+xml"/>
  <Override PartName="/xl/charts/colors80.xml" ContentType="application/vnd.ms-office.chartcolorstyle+xml"/>
  <Override PartName="/xl/charts/chart81.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20.xml" ContentType="application/vnd.openxmlformats-officedocument.drawing+xml"/>
  <Override PartName="/xl/charts/chart82.xml" ContentType="application/vnd.openxmlformats-officedocument.drawingml.chart+xml"/>
  <Override PartName="/xl/charts/style82.xml" ContentType="application/vnd.ms-office.chartstyle+xml"/>
  <Override PartName="/xl/charts/colors82.xml" ContentType="application/vnd.ms-office.chartcolorstyle+xml"/>
  <Override PartName="/xl/charts/chart83.xml" ContentType="application/vnd.openxmlformats-officedocument.drawingml.chart+xml"/>
  <Override PartName="/xl/charts/style83.xml" ContentType="application/vnd.ms-office.chartstyle+xml"/>
  <Override PartName="/xl/charts/colors83.xml" ContentType="application/vnd.ms-office.chartcolorstyle+xml"/>
  <Override PartName="/xl/charts/chart84.xml" ContentType="application/vnd.openxmlformats-officedocument.drawingml.chart+xml"/>
  <Override PartName="/xl/charts/style84.xml" ContentType="application/vnd.ms-office.chartstyle+xml"/>
  <Override PartName="/xl/charts/colors84.xml" ContentType="application/vnd.ms-office.chartcolorstyle+xml"/>
  <Override PartName="/xl/charts/chart85.xml" ContentType="application/vnd.openxmlformats-officedocument.drawingml.chart+xml"/>
  <Override PartName="/xl/charts/style85.xml" ContentType="application/vnd.ms-office.chartstyle+xml"/>
  <Override PartName="/xl/charts/colors85.xml" ContentType="application/vnd.ms-office.chartcolorstyle+xml"/>
  <Override PartName="/xl/charts/chart86.xml" ContentType="application/vnd.openxmlformats-officedocument.drawingml.chart+xml"/>
  <Override PartName="/xl/charts/style86.xml" ContentType="application/vnd.ms-office.chartstyle+xml"/>
  <Override PartName="/xl/charts/colors86.xml" ContentType="application/vnd.ms-office.chartcolorstyle+xml"/>
  <Override PartName="/xl/charts/chart87.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21.xml" ContentType="application/vnd.openxmlformats-officedocument.drawing+xml"/>
  <Override PartName="/xl/drawings/drawing22.xml" ContentType="application/vnd.openxmlformats-officedocument.drawing+xml"/>
  <Override PartName="/xl/charts/chart88.xml" ContentType="application/vnd.openxmlformats-officedocument.drawingml.chart+xml"/>
  <Override PartName="/xl/charts/style88.xml" ContentType="application/vnd.ms-office.chartstyle+xml"/>
  <Override PartName="/xl/charts/colors88.xml" ContentType="application/vnd.ms-office.chartcolorstyle+xml"/>
  <Override PartName="/xl/charts/chart89.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23.xml" ContentType="application/vnd.openxmlformats-officedocument.drawing+xml"/>
  <Override PartName="/xl/charts/chart90.xml" ContentType="application/vnd.openxmlformats-officedocument.drawingml.chart+xml"/>
  <Override PartName="/xl/charts/style90.xml" ContentType="application/vnd.ms-office.chartstyle+xml"/>
  <Override PartName="/xl/charts/colors90.xml" ContentType="application/vnd.ms-office.chartcolorstyle+xml"/>
  <Override PartName="/xl/charts/chart91.xml" ContentType="application/vnd.openxmlformats-officedocument.drawingml.chart+xml"/>
  <Override PartName="/xl/charts/style91.xml" ContentType="application/vnd.ms-office.chartstyle+xml"/>
  <Override PartName="/xl/charts/colors91.xml" ContentType="application/vnd.ms-office.chartcolorstyle+xml"/>
  <Override PartName="/xl/charts/chart92.xml" ContentType="application/vnd.openxmlformats-officedocument.drawingml.chart+xml"/>
  <Override PartName="/xl/charts/style92.xml" ContentType="application/vnd.ms-office.chartstyle+xml"/>
  <Override PartName="/xl/charts/colors92.xml" ContentType="application/vnd.ms-office.chartcolorstyle+xml"/>
  <Override PartName="/xl/charts/chart93.xml" ContentType="application/vnd.openxmlformats-officedocument.drawingml.chart+xml"/>
  <Override PartName="/xl/charts/style93.xml" ContentType="application/vnd.ms-office.chartstyle+xml"/>
  <Override PartName="/xl/charts/colors93.xml" ContentType="application/vnd.ms-office.chartcolorstyle+xml"/>
  <Override PartName="/xl/charts/chart94.xml" ContentType="application/vnd.openxmlformats-officedocument.drawingml.chart+xml"/>
  <Override PartName="/xl/charts/style94.xml" ContentType="application/vnd.ms-office.chartstyle+xml"/>
  <Override PartName="/xl/charts/colors94.xml" ContentType="application/vnd.ms-office.chartcolorstyle+xml"/>
  <Override PartName="/xl/charts/chart95.xml" ContentType="application/vnd.openxmlformats-officedocument.drawingml.chart+xml"/>
  <Override PartName="/xl/charts/style95.xml" ContentType="application/vnd.ms-office.chartstyle+xml"/>
  <Override PartName="/xl/charts/colors95.xml" ContentType="application/vnd.ms-office.chartcolorstyle+xml"/>
  <Override PartName="/xl/charts/chart96.xml" ContentType="application/vnd.openxmlformats-officedocument.drawingml.chart+xml"/>
  <Override PartName="/xl/charts/style96.xml" ContentType="application/vnd.ms-office.chartstyle+xml"/>
  <Override PartName="/xl/charts/colors9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Defencarga - Asistente de Investigaciones\INVESTIGACIONES\Informe indicadores logísticos\2023\12. Diciembre\"/>
    </mc:Choice>
  </mc:AlternateContent>
  <workbookProtection workbookAlgorithmName="SHA-512" workbookHashValue="ZNlKfjzpNkxP+NxbqeK0bkG5lpEHl6MY38D59KJWROU/mIHx2gQUfRPflDgnueBPqWQP8Tl7fPgxpRGrs1Nqdg==" workbookSaltValue="XciHRmbZRLUoWEYkijY5Sg==" workbookSpinCount="100000" lockStructure="1"/>
  <bookViews>
    <workbookView xWindow="0" yWindow="0" windowWidth="20490" windowHeight="7035" tabRatio="673"/>
  </bookViews>
  <sheets>
    <sheet name="Portada" sheetId="58" r:id="rId1"/>
    <sheet name="EMMET" sheetId="22" r:id="rId2"/>
    <sheet name="Datos EMMET" sheetId="39" state="hidden" r:id="rId3"/>
    <sheet name="IPI" sheetId="49" r:id="rId4"/>
    <sheet name="Datos IPI" sheetId="50" state="hidden" r:id="rId5"/>
    <sheet name="ISE" sheetId="59" r:id="rId6"/>
    <sheet name="Datos ISE" sheetId="60" state="hidden" r:id="rId7"/>
    <sheet name="EMS" sheetId="51" r:id="rId8"/>
    <sheet name="Datos EMS" sheetId="52" state="hidden" r:id="rId9"/>
    <sheet name="Exportaciones" sheetId="8" r:id="rId10"/>
    <sheet name="PIB ant" sheetId="18" state="hidden" r:id="rId11"/>
    <sheet name="Datos E-I" sheetId="38" state="hidden" r:id="rId12"/>
    <sheet name="Importaciones" sheetId="37" r:id="rId13"/>
    <sheet name="Datos MP" sheetId="42" state="hidden" r:id="rId14"/>
    <sheet name="Movimiento Portuario" sheetId="20" r:id="rId15"/>
    <sheet name="PIB" sheetId="47" r:id="rId16"/>
    <sheet name="Datos PIB" sheetId="40" state="hidden" r:id="rId17"/>
    <sheet name="RNDC" sheetId="25" r:id="rId18"/>
    <sheet name="RNDC (2)" sheetId="54" state="hidden" r:id="rId19"/>
    <sheet name="IPT" sheetId="35" state="hidden" r:id="rId20"/>
    <sheet name="ICTC" sheetId="19" r:id="rId21"/>
    <sheet name="Datos ICTC" sheetId="41" state="hidden" r:id="rId22"/>
    <sheet name="ACPM" sheetId="32" r:id="rId23"/>
    <sheet name="Datos ACPM" sheetId="43" state="hidden" r:id="rId24"/>
    <sheet name="Demanda de Energía" sheetId="34" r:id="rId25"/>
    <sheet name="Datos Dda Ener" sheetId="44" state="hidden" r:id="rId26"/>
    <sheet name="Piratería" sheetId="26" r:id="rId27"/>
    <sheet name="Accidentalidad Vial" sheetId="27" r:id="rId28"/>
    <sheet name="Trans. Carga Accidentalidad" sheetId="57" state="hidden" r:id="rId29"/>
    <sheet name="Portal Logístico de Colombi (2" sheetId="56" state="hidden" r:id="rId30"/>
    <sheet name="Portal Logístico de Colombia" sheetId="53" state="hidden" r:id="rId31"/>
    <sheet name="Competitividad" sheetId="23" state="hidden" r:id="rId32"/>
    <sheet name="Índ. Desempeño Logístico" sheetId="28" state="hidden" r:id="rId33"/>
    <sheet name="Observatorio Nacional Logística" sheetId="45" state="hidden" r:id="rId34"/>
  </sheets>
  <definedNames>
    <definedName name="_xlnm._FilterDatabase" localSheetId="1" hidden="1">EMMET!$B$66:$D$85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7" i="38" l="1"/>
  <c r="J157" i="38"/>
  <c r="G100" i="25" l="1"/>
  <c r="H100" i="25" s="1"/>
  <c r="E44" i="27"/>
  <c r="E42" i="27"/>
  <c r="E28" i="27"/>
  <c r="E74" i="32"/>
  <c r="E75" i="32"/>
  <c r="D74" i="32"/>
  <c r="D75" i="32"/>
  <c r="G119" i="25"/>
  <c r="D119" i="25"/>
  <c r="E119" i="25"/>
  <c r="F119" i="25"/>
  <c r="C119" i="25"/>
  <c r="D100" i="25"/>
  <c r="E100" i="25"/>
  <c r="F100" i="25"/>
  <c r="C100" i="25"/>
  <c r="H119" i="25"/>
  <c r="F20" i="25"/>
  <c r="D20" i="25"/>
  <c r="E20" i="25"/>
  <c r="G20" i="25"/>
  <c r="H20" i="25"/>
  <c r="C20" i="25"/>
  <c r="C80" i="25"/>
  <c r="D80" i="25"/>
  <c r="D81" i="25"/>
  <c r="E80" i="25"/>
  <c r="F80" i="25"/>
  <c r="G80" i="25"/>
  <c r="G81" i="25"/>
  <c r="G21" i="25"/>
  <c r="H21" i="25"/>
  <c r="H117" i="25"/>
  <c r="H97" i="25"/>
  <c r="H98" i="25"/>
  <c r="H77" i="25"/>
  <c r="H78" i="25"/>
  <c r="K156" i="38"/>
  <c r="K155" i="38"/>
  <c r="N156" i="38"/>
  <c r="O156" i="38"/>
  <c r="Q44" i="37"/>
  <c r="Q42" i="37"/>
  <c r="J156" i="38"/>
  <c r="O8" i="37"/>
  <c r="E157" i="43"/>
  <c r="D73" i="32"/>
  <c r="E73" i="32"/>
  <c r="H116" i="25"/>
  <c r="O155" i="38"/>
  <c r="J155" i="38"/>
  <c r="N155" i="38"/>
  <c r="C35" i="59"/>
  <c r="H115" i="25"/>
  <c r="H96" i="25"/>
  <c r="H76" i="25"/>
  <c r="O154" i="38"/>
  <c r="N154" i="38"/>
  <c r="J154" i="38"/>
  <c r="J153" i="38"/>
  <c r="K154" i="38"/>
  <c r="P8" i="8" l="1"/>
  <c r="C38" i="59"/>
  <c r="C37" i="59"/>
  <c r="C36" i="59"/>
  <c r="G18" i="26" l="1"/>
  <c r="F18" i="26" l="1"/>
  <c r="C18" i="26"/>
  <c r="D18" i="26"/>
  <c r="E18" i="26"/>
  <c r="F103" i="20" l="1"/>
  <c r="G99" i="20"/>
  <c r="D103" i="20"/>
  <c r="F87" i="20"/>
  <c r="G76" i="20"/>
  <c r="F70" i="20"/>
  <c r="D70" i="20"/>
  <c r="D34" i="20"/>
  <c r="C31" i="20"/>
  <c r="E32" i="20"/>
  <c r="E23" i="20"/>
  <c r="E27" i="27" l="1"/>
  <c r="E156" i="43"/>
  <c r="E72" i="32"/>
  <c r="D66" i="32"/>
  <c r="D69" i="32"/>
  <c r="D72" i="32"/>
  <c r="O153" i="38" l="1"/>
  <c r="N153" i="38"/>
  <c r="O152" i="38"/>
  <c r="O146" i="38"/>
  <c r="O149" i="38"/>
  <c r="N151" i="38"/>
  <c r="N152" i="38"/>
  <c r="K153" i="38"/>
  <c r="H75" i="25" l="1"/>
  <c r="C141" i="25"/>
  <c r="H114" i="25"/>
  <c r="H95" i="25"/>
  <c r="K152" i="38" l="1"/>
  <c r="E35" i="26" l="1"/>
  <c r="H11" i="26" l="1"/>
  <c r="H89" i="25" l="1"/>
  <c r="H90" i="25"/>
  <c r="H91" i="25"/>
  <c r="H92" i="25"/>
  <c r="H93" i="25"/>
  <c r="H94" i="25"/>
  <c r="H88" i="25"/>
  <c r="F47" i="22" l="1"/>
  <c r="H17" i="28" l="1"/>
  <c r="H16" i="28"/>
  <c r="H15" i="28"/>
  <c r="H14" i="28"/>
  <c r="H13" i="28"/>
  <c r="H12" i="28"/>
  <c r="H11" i="28"/>
  <c r="E155" i="43"/>
  <c r="E61" i="32"/>
  <c r="D71" i="32"/>
  <c r="E71" i="32"/>
  <c r="D70" i="32" l="1"/>
  <c r="D67" i="32"/>
  <c r="H68" i="25"/>
  <c r="H69" i="25"/>
  <c r="H70" i="25"/>
  <c r="H71" i="25"/>
  <c r="H72" i="25"/>
  <c r="H73" i="25"/>
  <c r="H74" i="25"/>
  <c r="H113" i="25"/>
  <c r="J151" i="38"/>
  <c r="J152" i="38"/>
  <c r="E152" i="43" l="1"/>
  <c r="E153" i="43"/>
  <c r="E154" i="43"/>
  <c r="E69" i="32" l="1"/>
  <c r="E70" i="32"/>
  <c r="H112" i="25" l="1"/>
  <c r="H111" i="25"/>
  <c r="K151" i="38"/>
  <c r="N150" i="38"/>
  <c r="K150" i="38"/>
  <c r="O151" i="38" l="1"/>
  <c r="D92" i="27" l="1"/>
  <c r="O150" i="38" l="1"/>
  <c r="J150" i="38"/>
  <c r="D68" i="32"/>
  <c r="E68" i="32"/>
  <c r="C46" i="27"/>
  <c r="C31" i="27"/>
  <c r="H110" i="25"/>
  <c r="N149" i="38"/>
  <c r="K149" i="38"/>
  <c r="J149" i="38"/>
  <c r="H46" i="25"/>
  <c r="G44" i="25"/>
  <c r="H44" i="25"/>
  <c r="H17" i="26"/>
  <c r="H8" i="26"/>
  <c r="H9" i="26"/>
  <c r="H10" i="26"/>
  <c r="H12" i="26"/>
  <c r="H13" i="26"/>
  <c r="H14" i="26"/>
  <c r="H15" i="26"/>
  <c r="H16" i="26"/>
  <c r="H7" i="26"/>
  <c r="H6" i="26"/>
  <c r="D52" i="34"/>
  <c r="C52" i="34"/>
  <c r="E149" i="43"/>
  <c r="E150" i="43"/>
  <c r="E151" i="43"/>
  <c r="D65" i="32" l="1"/>
  <c r="E65" i="32"/>
  <c r="E66" i="32"/>
  <c r="E67" i="32"/>
  <c r="E84" i="19"/>
  <c r="H45" i="25"/>
  <c r="H109" i="25"/>
  <c r="E81" i="25"/>
  <c r="F81" i="25"/>
  <c r="K148" i="38"/>
  <c r="N148" i="38"/>
  <c r="O148" i="38"/>
  <c r="J148" i="38"/>
  <c r="G88" i="27"/>
  <c r="C92" i="27"/>
  <c r="N92" i="27"/>
  <c r="R87" i="27" s="1"/>
  <c r="M92" i="27"/>
  <c r="H107" i="25"/>
  <c r="H108" i="25"/>
  <c r="K147" i="38"/>
  <c r="N147" i="38"/>
  <c r="O147" i="38"/>
  <c r="J147" i="38"/>
  <c r="D87" i="20" l="1"/>
  <c r="E87" i="20"/>
  <c r="G71" i="20"/>
  <c r="D31" i="20"/>
  <c r="E101" i="27" l="1"/>
  <c r="E102" i="27"/>
  <c r="E105" i="27"/>
  <c r="E99" i="27"/>
  <c r="E100" i="27"/>
  <c r="E24" i="20" l="1"/>
  <c r="O91" i="27"/>
  <c r="O90" i="27"/>
  <c r="O89" i="27"/>
  <c r="O88" i="27"/>
  <c r="O87" i="27"/>
  <c r="O86" i="27"/>
  <c r="E86" i="27"/>
  <c r="E90" i="27"/>
  <c r="E89" i="27"/>
  <c r="E88" i="27"/>
  <c r="E87" i="27"/>
  <c r="D106" i="27"/>
  <c r="C106" i="27"/>
  <c r="C128" i="27"/>
  <c r="E117" i="27"/>
  <c r="E116" i="27"/>
  <c r="E115" i="27"/>
  <c r="E114" i="27"/>
  <c r="E113" i="27"/>
  <c r="G103" i="27"/>
  <c r="H103" i="27" s="1"/>
  <c r="E91" i="27" l="1"/>
  <c r="E106" i="27"/>
  <c r="E92" i="27"/>
  <c r="F103" i="27"/>
  <c r="F101" i="27"/>
  <c r="F116" i="27"/>
  <c r="F117" i="27"/>
  <c r="O92" i="27"/>
  <c r="F104" i="27"/>
  <c r="F102" i="27"/>
  <c r="F99" i="27"/>
  <c r="F100" i="27"/>
  <c r="F105" i="27"/>
  <c r="F114" i="27"/>
  <c r="F115" i="27"/>
  <c r="E40" i="26" l="1"/>
  <c r="E36" i="26"/>
  <c r="E37" i="26"/>
  <c r="E38" i="26"/>
  <c r="E39" i="26"/>
  <c r="E41" i="26"/>
  <c r="E148" i="43"/>
  <c r="D64" i="32" l="1"/>
  <c r="E64" i="32"/>
  <c r="K146" i="38" l="1"/>
  <c r="N146" i="38"/>
  <c r="J146" i="38"/>
  <c r="P35" i="8"/>
  <c r="R37" i="8" s="1"/>
  <c r="R39" i="8" l="1"/>
  <c r="R43" i="8"/>
  <c r="R41" i="8"/>
  <c r="E16" i="35" l="1"/>
  <c r="E15" i="35"/>
  <c r="E14" i="35"/>
  <c r="E13" i="35"/>
  <c r="E12" i="35"/>
  <c r="E11" i="35"/>
  <c r="E10" i="35"/>
  <c r="E9" i="35"/>
  <c r="E8" i="35"/>
  <c r="E7" i="35"/>
  <c r="N145" i="38" l="1"/>
  <c r="O145" i="38"/>
  <c r="J145" i="38"/>
  <c r="K145" i="38"/>
  <c r="E147" i="43" l="1"/>
  <c r="D63" i="32"/>
  <c r="E63" i="32"/>
  <c r="N144" i="38" l="1"/>
  <c r="O144" i="38"/>
  <c r="J144" i="38"/>
  <c r="K144" i="38"/>
  <c r="G102" i="20" l="1"/>
  <c r="I67" i="42"/>
  <c r="I68" i="42"/>
  <c r="I69" i="42"/>
  <c r="I70" i="42"/>
  <c r="I71" i="42"/>
  <c r="I72" i="42"/>
  <c r="I73" i="42"/>
  <c r="I74" i="42"/>
  <c r="I66" i="42"/>
  <c r="J111" i="42"/>
  <c r="I111" i="42"/>
  <c r="J110" i="42"/>
  <c r="I110" i="42"/>
  <c r="J109" i="42"/>
  <c r="I109" i="42"/>
  <c r="J108" i="42"/>
  <c r="I108" i="42"/>
  <c r="J107" i="42"/>
  <c r="I107" i="42"/>
  <c r="J106" i="42"/>
  <c r="I106" i="42"/>
  <c r="J101" i="42"/>
  <c r="I101" i="42"/>
  <c r="J100" i="42"/>
  <c r="I100" i="42"/>
  <c r="J97" i="42"/>
  <c r="I97" i="42"/>
  <c r="J96" i="42"/>
  <c r="I96" i="42"/>
  <c r="J95" i="42"/>
  <c r="I95" i="42"/>
  <c r="J92" i="42"/>
  <c r="I92" i="42"/>
  <c r="J91" i="42"/>
  <c r="I91" i="42"/>
  <c r="J88" i="42"/>
  <c r="I88" i="42"/>
  <c r="J87" i="42"/>
  <c r="I87" i="42"/>
  <c r="J83" i="42"/>
  <c r="I83" i="42"/>
  <c r="J82" i="42"/>
  <c r="I82" i="42"/>
  <c r="J81" i="42"/>
  <c r="I81" i="42"/>
  <c r="J80" i="42"/>
  <c r="I80" i="42"/>
  <c r="J79" i="42"/>
  <c r="J84" i="42" s="1"/>
  <c r="I79" i="42"/>
  <c r="I84" i="42" s="1"/>
  <c r="J74" i="42"/>
  <c r="J73" i="42"/>
  <c r="J72" i="42"/>
  <c r="J71" i="42"/>
  <c r="J70" i="42"/>
  <c r="J69" i="42"/>
  <c r="J68" i="42"/>
  <c r="J67" i="42"/>
  <c r="J66" i="42"/>
  <c r="I76" i="42" l="1"/>
  <c r="I114" i="42"/>
  <c r="J113" i="42"/>
  <c r="J114" i="42"/>
  <c r="I113" i="42"/>
  <c r="I85" i="42"/>
  <c r="J85" i="42"/>
  <c r="J76" i="42"/>
  <c r="I75" i="42"/>
  <c r="J75" i="42"/>
  <c r="E25" i="20" l="1"/>
  <c r="E26" i="20"/>
  <c r="E27" i="20"/>
  <c r="E28" i="20"/>
  <c r="E29" i="20"/>
  <c r="E30" i="20"/>
  <c r="E31" i="20" l="1"/>
  <c r="E145" i="43"/>
  <c r="E146" i="43"/>
  <c r="D62" i="32" l="1"/>
  <c r="E62" i="32"/>
  <c r="D61" i="32" l="1"/>
  <c r="N143" i="38" l="1"/>
  <c r="O143" i="38"/>
  <c r="J143" i="38"/>
  <c r="K143" i="38"/>
  <c r="D60" i="32" l="1"/>
  <c r="E60" i="32"/>
  <c r="E144" i="43"/>
  <c r="N142" i="38" l="1"/>
  <c r="O142" i="38"/>
  <c r="J142" i="38"/>
  <c r="K142" i="38"/>
  <c r="N141" i="38" l="1"/>
  <c r="K141" i="38"/>
  <c r="O141" i="38"/>
  <c r="J141" i="38"/>
  <c r="D59" i="32" l="1"/>
  <c r="E143" i="43"/>
  <c r="E59" i="32" l="1"/>
  <c r="D58" i="32" l="1"/>
  <c r="E58" i="32"/>
  <c r="E142" i="43" l="1"/>
  <c r="Q16" i="37" l="1"/>
  <c r="J140" i="38"/>
  <c r="K140" i="38"/>
  <c r="N140" i="38"/>
  <c r="O140" i="38"/>
  <c r="Q12" i="37" l="1"/>
  <c r="Q10" i="37"/>
  <c r="Q14" i="37"/>
  <c r="E141" i="43"/>
  <c r="D57" i="32" l="1"/>
  <c r="E57" i="32"/>
  <c r="Q50" i="37" l="1"/>
  <c r="Q48" i="37" l="1"/>
  <c r="Q46" i="37"/>
  <c r="E52" i="27"/>
  <c r="E38" i="27"/>
  <c r="G100" i="20"/>
  <c r="G98" i="20"/>
  <c r="G101" i="20"/>
  <c r="S30" i="42"/>
  <c r="F21" i="25" l="1"/>
  <c r="AC5" i="42" l="1"/>
  <c r="E90" i="20"/>
  <c r="G77" i="20"/>
  <c r="J29" i="20" l="1"/>
  <c r="K137" i="38" l="1"/>
  <c r="E139" i="43" l="1"/>
  <c r="E140" i="43"/>
  <c r="D44" i="32" l="1"/>
  <c r="E55" i="32"/>
  <c r="E56" i="32"/>
  <c r="D55" i="32"/>
  <c r="D56" i="32"/>
  <c r="E75" i="27" l="1"/>
  <c r="E74" i="27"/>
  <c r="E73" i="27"/>
  <c r="E72" i="27"/>
  <c r="E71" i="27"/>
  <c r="E70" i="27"/>
  <c r="E69" i="27"/>
  <c r="E68" i="27"/>
  <c r="E59" i="27"/>
  <c r="E60" i="27"/>
  <c r="E61" i="27"/>
  <c r="E62" i="27"/>
  <c r="E63" i="27"/>
  <c r="E58" i="27"/>
  <c r="E57" i="27"/>
  <c r="E56" i="27"/>
  <c r="E55" i="27"/>
  <c r="E54" i="27"/>
  <c r="E53" i="27"/>
  <c r="E40" i="27"/>
  <c r="E41" i="27"/>
  <c r="E43" i="27"/>
  <c r="E39" i="27"/>
  <c r="E25" i="27"/>
  <c r="E26" i="27"/>
  <c r="E30" i="27"/>
  <c r="E24" i="27"/>
  <c r="E23" i="27"/>
  <c r="E45" i="27"/>
  <c r="D46" i="27"/>
  <c r="F44" i="27" s="1"/>
  <c r="Q88" i="27" l="1"/>
  <c r="F42" i="27"/>
  <c r="F40" i="27"/>
  <c r="F38" i="27"/>
  <c r="F45" i="27"/>
  <c r="F43" i="27"/>
  <c r="F39" i="27"/>
  <c r="F41" i="27"/>
  <c r="F46" i="27" l="1"/>
  <c r="E138" i="43"/>
  <c r="E136" i="43"/>
  <c r="E137" i="43"/>
  <c r="D53" i="32" l="1"/>
  <c r="E53" i="32"/>
  <c r="D54" i="32"/>
  <c r="E54" i="32"/>
  <c r="N12" i="57" l="1"/>
  <c r="N11" i="57"/>
  <c r="N10" i="57"/>
  <c r="N9" i="57"/>
  <c r="N8" i="57"/>
  <c r="N7" i="57"/>
  <c r="M25" i="57"/>
  <c r="L25" i="57"/>
  <c r="K25" i="57"/>
  <c r="J25" i="57"/>
  <c r="I25" i="57"/>
  <c r="H25" i="57"/>
  <c r="G25" i="57"/>
  <c r="E25" i="57"/>
  <c r="D25" i="57"/>
  <c r="B25" i="57"/>
  <c r="N24" i="57"/>
  <c r="C25" i="57"/>
  <c r="N23" i="57"/>
  <c r="N22" i="57"/>
  <c r="N21" i="57"/>
  <c r="N20" i="57"/>
  <c r="N19" i="57"/>
  <c r="M13" i="57"/>
  <c r="L13" i="57"/>
  <c r="K13" i="57"/>
  <c r="J13" i="57"/>
  <c r="I13" i="57"/>
  <c r="H13" i="57"/>
  <c r="G13" i="57"/>
  <c r="F13" i="57"/>
  <c r="E13" i="57"/>
  <c r="D13" i="57"/>
  <c r="C13" i="57"/>
  <c r="B13" i="57"/>
  <c r="M51" i="57"/>
  <c r="L51" i="57"/>
  <c r="K51" i="57"/>
  <c r="J51" i="57"/>
  <c r="I51" i="57"/>
  <c r="H51" i="57"/>
  <c r="G51" i="57"/>
  <c r="E51" i="57"/>
  <c r="D51" i="57"/>
  <c r="B51" i="57"/>
  <c r="F50" i="57"/>
  <c r="F51" i="57" s="1"/>
  <c r="C50" i="57"/>
  <c r="C51" i="57" s="1"/>
  <c r="N49" i="57"/>
  <c r="N48" i="57"/>
  <c r="N47" i="57"/>
  <c r="N46" i="57"/>
  <c r="N45" i="57"/>
  <c r="M39" i="57"/>
  <c r="L39" i="57"/>
  <c r="K39" i="57"/>
  <c r="J39" i="57"/>
  <c r="I39" i="57"/>
  <c r="H39" i="57"/>
  <c r="G39" i="57"/>
  <c r="F39" i="57"/>
  <c r="E39" i="57"/>
  <c r="D39" i="57"/>
  <c r="C39" i="57"/>
  <c r="B39" i="57"/>
  <c r="N13" i="57" l="1"/>
  <c r="N25" i="57"/>
  <c r="F25" i="57"/>
  <c r="N50" i="57"/>
  <c r="N51" i="57" s="1"/>
  <c r="E46" i="27" l="1"/>
  <c r="J21" i="42" l="1"/>
  <c r="I22" i="42"/>
  <c r="I21" i="42"/>
  <c r="AD50" i="42"/>
  <c r="AD14" i="42"/>
  <c r="AC14" i="42"/>
  <c r="AC13" i="42"/>
  <c r="AC12" i="42"/>
  <c r="AC11" i="42"/>
  <c r="AD13" i="42"/>
  <c r="AD12" i="42"/>
  <c r="AD45" i="42" l="1"/>
  <c r="AC45" i="42"/>
  <c r="AD21" i="42"/>
  <c r="AC21" i="42"/>
  <c r="T20" i="42"/>
  <c r="T21" i="42"/>
  <c r="S21" i="42"/>
  <c r="S20" i="42"/>
  <c r="AC50" i="42"/>
  <c r="AD49" i="42"/>
  <c r="AC49" i="42"/>
  <c r="AD48" i="42"/>
  <c r="AC48" i="42"/>
  <c r="AD47" i="42"/>
  <c r="AC47" i="42"/>
  <c r="AD46" i="42"/>
  <c r="AC46" i="42"/>
  <c r="AD40" i="42"/>
  <c r="AC40" i="42"/>
  <c r="AI40" i="42" s="1"/>
  <c r="AD39" i="42"/>
  <c r="AC39" i="42"/>
  <c r="AI39" i="42" s="1"/>
  <c r="AD36" i="42"/>
  <c r="AC36" i="42"/>
  <c r="AD35" i="42"/>
  <c r="AC35" i="42"/>
  <c r="AI44" i="42" s="1"/>
  <c r="AD34" i="42"/>
  <c r="AC34" i="42"/>
  <c r="AD31" i="42"/>
  <c r="AC31" i="42"/>
  <c r="AI38" i="42" s="1"/>
  <c r="AD30" i="42"/>
  <c r="AC30" i="42"/>
  <c r="AI37" i="42" s="1"/>
  <c r="AD27" i="42"/>
  <c r="AC27" i="42"/>
  <c r="AI42" i="42" s="1"/>
  <c r="AD26" i="42"/>
  <c r="AC26" i="42"/>
  <c r="AI41" i="42" s="1"/>
  <c r="AD20" i="42"/>
  <c r="AC20" i="42"/>
  <c r="AD19" i="42"/>
  <c r="AC19" i="42"/>
  <c r="AC22" i="42" s="1"/>
  <c r="AI31" i="42" s="1"/>
  <c r="AD11" i="42"/>
  <c r="AD10" i="42"/>
  <c r="AC10" i="42"/>
  <c r="AD9" i="42"/>
  <c r="AC9" i="42"/>
  <c r="AD8" i="42"/>
  <c r="AC8" i="42"/>
  <c r="AD7" i="42"/>
  <c r="AC7" i="42"/>
  <c r="AD6" i="42"/>
  <c r="AC6" i="42"/>
  <c r="AD5" i="42"/>
  <c r="AC15" i="42"/>
  <c r="AI35" i="42" s="1"/>
  <c r="AC16" i="42" l="1"/>
  <c r="AI36" i="42" s="1"/>
  <c r="AI43" i="42"/>
  <c r="AC23" i="42"/>
  <c r="AI32" i="42" s="1"/>
  <c r="AO32" i="42" s="1"/>
  <c r="AC53" i="42"/>
  <c r="AI34" i="42" s="1"/>
  <c r="AC52" i="42"/>
  <c r="AI33" i="42" s="1"/>
  <c r="AD52" i="42"/>
  <c r="J20" i="42"/>
  <c r="J22" i="42"/>
  <c r="I20" i="42"/>
  <c r="AI45" i="42" l="1"/>
  <c r="E52" i="32" l="1"/>
  <c r="E51" i="32"/>
  <c r="E50" i="32"/>
  <c r="D52" i="32"/>
  <c r="D51" i="32"/>
  <c r="D50" i="32"/>
  <c r="D49" i="32"/>
  <c r="E48" i="32"/>
  <c r="D48" i="32"/>
  <c r="E47" i="32"/>
  <c r="E46" i="32"/>
  <c r="E45" i="32"/>
  <c r="E44" i="32"/>
  <c r="E43" i="32"/>
  <c r="E134" i="43" l="1"/>
  <c r="E135" i="43"/>
  <c r="AI46" i="42" l="1"/>
  <c r="I11" i="42" l="1"/>
  <c r="E133" i="43" l="1"/>
  <c r="E131" i="43"/>
  <c r="E132" i="43"/>
  <c r="E49" i="32"/>
  <c r="N16" i="38"/>
  <c r="N17" i="38"/>
  <c r="N18" i="38"/>
  <c r="N19" i="38"/>
  <c r="N20" i="38"/>
  <c r="N21" i="38"/>
  <c r="N22" i="38"/>
  <c r="N23" i="38"/>
  <c r="N24" i="38"/>
  <c r="N25" i="38"/>
  <c r="N26" i="38"/>
  <c r="N27" i="38"/>
  <c r="N28" i="38"/>
  <c r="N29" i="38"/>
  <c r="N30" i="38"/>
  <c r="N31" i="38"/>
  <c r="N32" i="38"/>
  <c r="N33" i="38"/>
  <c r="N34" i="38"/>
  <c r="N35" i="38"/>
  <c r="N36" i="38"/>
  <c r="N37" i="38"/>
  <c r="N38"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N125" i="38"/>
  <c r="N126" i="38"/>
  <c r="N127" i="38"/>
  <c r="N128" i="38"/>
  <c r="N129" i="38"/>
  <c r="N130" i="38"/>
  <c r="N131" i="38"/>
  <c r="N132" i="38"/>
  <c r="N133" i="38"/>
  <c r="N134" i="38"/>
  <c r="N135" i="38"/>
  <c r="N136" i="38"/>
  <c r="N137" i="38"/>
  <c r="N138" i="38"/>
  <c r="N139" i="38"/>
  <c r="N15" i="38"/>
  <c r="O16" i="38"/>
  <c r="O17" i="38"/>
  <c r="O18" i="38"/>
  <c r="O19" i="38"/>
  <c r="O20" i="38"/>
  <c r="O21" i="38"/>
  <c r="O22" i="38"/>
  <c r="O23" i="38"/>
  <c r="O24" i="38"/>
  <c r="O25" i="38"/>
  <c r="O26" i="38"/>
  <c r="O27" i="38"/>
  <c r="O28" i="38"/>
  <c r="O29" i="38"/>
  <c r="O30" i="38"/>
  <c r="O31" i="38"/>
  <c r="O32" i="38"/>
  <c r="O33" i="38"/>
  <c r="O34" i="38"/>
  <c r="O35" i="38"/>
  <c r="O36" i="38"/>
  <c r="O37" i="38"/>
  <c r="O38"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O125" i="38"/>
  <c r="O126" i="38"/>
  <c r="O127" i="38"/>
  <c r="O128" i="38"/>
  <c r="O129" i="38"/>
  <c r="O130" i="38"/>
  <c r="O131" i="38"/>
  <c r="O132" i="38"/>
  <c r="O133" i="38"/>
  <c r="O134" i="38"/>
  <c r="O135" i="38"/>
  <c r="O136" i="38"/>
  <c r="O137" i="38"/>
  <c r="O138" i="38"/>
  <c r="O139" i="38"/>
  <c r="O15" i="38"/>
  <c r="J4" i="38"/>
  <c r="J5" i="38"/>
  <c r="J6" i="38"/>
  <c r="J7" i="38"/>
  <c r="J8" i="38"/>
  <c r="J9" i="38"/>
  <c r="J10" i="38"/>
  <c r="J11" i="38"/>
  <c r="J12" i="38"/>
  <c r="J13"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J125" i="38"/>
  <c r="J126" i="38"/>
  <c r="J127" i="38"/>
  <c r="J128" i="38"/>
  <c r="J129" i="38"/>
  <c r="J130" i="38"/>
  <c r="J131" i="38"/>
  <c r="J132" i="38"/>
  <c r="J133" i="38"/>
  <c r="J134" i="38"/>
  <c r="J135" i="38"/>
  <c r="J136" i="38"/>
  <c r="J137" i="38"/>
  <c r="J138" i="38"/>
  <c r="J139" i="38"/>
  <c r="J3" i="38"/>
  <c r="K4" i="38"/>
  <c r="K5" i="38"/>
  <c r="K6" i="38"/>
  <c r="K7" i="38"/>
  <c r="K8" i="38"/>
  <c r="K9" i="38"/>
  <c r="K10" i="38"/>
  <c r="K11" i="38"/>
  <c r="K12" i="38"/>
  <c r="K13" i="38"/>
  <c r="K14" i="38"/>
  <c r="K15" i="38"/>
  <c r="K16" i="38"/>
  <c r="K17" i="38"/>
  <c r="K18" i="38"/>
  <c r="K19" i="38"/>
  <c r="K20" i="38"/>
  <c r="K21" i="38"/>
  <c r="K22" i="38"/>
  <c r="K23" i="38"/>
  <c r="K24" i="38"/>
  <c r="K25" i="38"/>
  <c r="K26" i="38"/>
  <c r="K27" i="38"/>
  <c r="K28" i="38"/>
  <c r="K29" i="38"/>
  <c r="K30" i="38"/>
  <c r="K31" i="38"/>
  <c r="K32" i="38"/>
  <c r="K33" i="38"/>
  <c r="K34" i="38"/>
  <c r="K35" i="38"/>
  <c r="K36" i="38"/>
  <c r="K37" i="38"/>
  <c r="K38" i="38"/>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K125" i="38"/>
  <c r="K126" i="38"/>
  <c r="K127" i="38"/>
  <c r="K128" i="38"/>
  <c r="K129" i="38"/>
  <c r="K130" i="38"/>
  <c r="K131" i="38"/>
  <c r="K132" i="38"/>
  <c r="K133" i="38"/>
  <c r="K134" i="38"/>
  <c r="K135" i="38"/>
  <c r="K136" i="38"/>
  <c r="K138" i="38"/>
  <c r="K139" i="38"/>
  <c r="K3" i="38"/>
  <c r="E21" i="25" l="1"/>
  <c r="E130" i="43"/>
  <c r="E127" i="43"/>
  <c r="E128" i="43"/>
  <c r="E129" i="43"/>
  <c r="D45" i="32"/>
  <c r="D46" i="32"/>
  <c r="D47" i="32"/>
  <c r="AO49" i="42" l="1"/>
  <c r="AO48" i="42"/>
  <c r="AO47" i="42"/>
  <c r="AO46" i="42"/>
  <c r="AO45" i="42"/>
  <c r="AO44" i="42"/>
  <c r="AO43" i="42"/>
  <c r="AO38" i="42"/>
  <c r="AO37" i="42"/>
  <c r="AO36" i="42"/>
  <c r="AO35" i="42"/>
  <c r="AO34" i="42"/>
  <c r="AO33" i="42"/>
  <c r="AI47" i="42"/>
  <c r="AO39" i="42" l="1"/>
  <c r="AO50" i="42"/>
  <c r="S11" i="42" l="1"/>
  <c r="J50" i="42"/>
  <c r="I50" i="42"/>
  <c r="J49" i="42"/>
  <c r="I49" i="42"/>
  <c r="J48" i="42"/>
  <c r="I48" i="42"/>
  <c r="J47" i="42"/>
  <c r="I47" i="42"/>
  <c r="J46" i="42"/>
  <c r="J53" i="42" s="1"/>
  <c r="I46" i="42"/>
  <c r="I53" i="42" s="1"/>
  <c r="J45" i="42"/>
  <c r="J52" i="42" s="1"/>
  <c r="I45" i="42"/>
  <c r="I52" i="42" s="1"/>
  <c r="J40" i="42"/>
  <c r="I40" i="42"/>
  <c r="AK40" i="42" s="1"/>
  <c r="AQ36" i="42" s="1"/>
  <c r="J39" i="42"/>
  <c r="I39" i="42"/>
  <c r="AK39" i="42" s="1"/>
  <c r="AQ47" i="42" s="1"/>
  <c r="J36" i="42"/>
  <c r="I36" i="42"/>
  <c r="J35" i="42"/>
  <c r="I35" i="42"/>
  <c r="AK44" i="42" s="1"/>
  <c r="AQ38" i="42" s="1"/>
  <c r="J34" i="42"/>
  <c r="I34" i="42"/>
  <c r="AK43" i="42" s="1"/>
  <c r="AQ49" i="42" s="1"/>
  <c r="J31" i="42"/>
  <c r="I31" i="42"/>
  <c r="AK38" i="42" s="1"/>
  <c r="AQ35" i="42" s="1"/>
  <c r="J30" i="42"/>
  <c r="I30" i="42"/>
  <c r="AK37" i="42" s="1"/>
  <c r="AQ46" i="42" s="1"/>
  <c r="J27" i="42"/>
  <c r="I27" i="42"/>
  <c r="AK42" i="42" s="1"/>
  <c r="AQ37" i="42" s="1"/>
  <c r="J26" i="42"/>
  <c r="I26" i="42"/>
  <c r="AK41" i="42" s="1"/>
  <c r="AQ48" i="42" s="1"/>
  <c r="J19" i="42"/>
  <c r="J24" i="42" s="1"/>
  <c r="I19" i="42"/>
  <c r="J18" i="42"/>
  <c r="J23" i="42" s="1"/>
  <c r="I18" i="42"/>
  <c r="J13" i="42"/>
  <c r="I13" i="42"/>
  <c r="J12" i="42"/>
  <c r="I12" i="42"/>
  <c r="J11" i="42"/>
  <c r="J10" i="42"/>
  <c r="I10" i="42"/>
  <c r="J9" i="42"/>
  <c r="I9" i="42"/>
  <c r="J8" i="42"/>
  <c r="I8" i="42"/>
  <c r="J7" i="42"/>
  <c r="I7" i="42"/>
  <c r="J6" i="42"/>
  <c r="I6" i="42"/>
  <c r="J5" i="42"/>
  <c r="I5" i="42"/>
  <c r="J14" i="42" l="1"/>
  <c r="J15" i="42"/>
  <c r="AK31" i="42"/>
  <c r="AQ43" i="42" s="1"/>
  <c r="I23" i="42"/>
  <c r="I24" i="42"/>
  <c r="AK32" i="42"/>
  <c r="AQ32" i="42" s="1"/>
  <c r="I15" i="42"/>
  <c r="AK36" i="42" s="1"/>
  <c r="AQ34" i="42" s="1"/>
  <c r="I14" i="42"/>
  <c r="AK33" i="42"/>
  <c r="AQ44" i="42" s="1"/>
  <c r="AK34" i="42"/>
  <c r="AQ33" i="42" s="1"/>
  <c r="J56" i="42" l="1"/>
  <c r="I56" i="42"/>
  <c r="AK35" i="42"/>
  <c r="AQ39" i="42"/>
  <c r="AK46" i="42"/>
  <c r="J130" i="42"/>
  <c r="I130" i="42"/>
  <c r="J129" i="42"/>
  <c r="I129" i="42"/>
  <c r="J128" i="42"/>
  <c r="I128" i="42"/>
  <c r="J127" i="42"/>
  <c r="I127" i="42"/>
  <c r="J126" i="42"/>
  <c r="I126" i="42"/>
  <c r="J125" i="42"/>
  <c r="I125" i="42"/>
  <c r="AQ45" i="42" l="1"/>
  <c r="AK45" i="42"/>
  <c r="AK47" i="42" s="1"/>
  <c r="I132" i="42"/>
  <c r="I133" i="42"/>
  <c r="J132" i="42"/>
  <c r="L17" i="45"/>
  <c r="L18" i="45"/>
  <c r="L20" i="45"/>
  <c r="F18" i="45"/>
  <c r="AQ50" i="42" l="1"/>
  <c r="T50" i="42"/>
  <c r="S50" i="42"/>
  <c r="T49" i="42"/>
  <c r="S49" i="42"/>
  <c r="T48" i="42"/>
  <c r="S48" i="42"/>
  <c r="T47" i="42"/>
  <c r="S47" i="42"/>
  <c r="T46" i="42"/>
  <c r="S46" i="42"/>
  <c r="T45" i="42"/>
  <c r="S45" i="42"/>
  <c r="T40" i="42"/>
  <c r="S40" i="42"/>
  <c r="AJ40" i="42" s="1"/>
  <c r="AP36" i="42" s="1"/>
  <c r="T39" i="42"/>
  <c r="S39" i="42"/>
  <c r="AJ39" i="42" s="1"/>
  <c r="AP47" i="42" s="1"/>
  <c r="T36" i="42"/>
  <c r="S36" i="42"/>
  <c r="T35" i="42"/>
  <c r="S35" i="42"/>
  <c r="AJ44" i="42" s="1"/>
  <c r="AP38" i="42" s="1"/>
  <c r="T34" i="42"/>
  <c r="S34" i="42"/>
  <c r="T31" i="42"/>
  <c r="S31" i="42"/>
  <c r="AJ38" i="42" s="1"/>
  <c r="AP35" i="42" s="1"/>
  <c r="T30" i="42"/>
  <c r="AJ37" i="42"/>
  <c r="AP46" i="42" s="1"/>
  <c r="T27" i="42"/>
  <c r="S27" i="42"/>
  <c r="AJ42" i="42" s="1"/>
  <c r="AP37" i="42" s="1"/>
  <c r="T26" i="42"/>
  <c r="S26" i="42"/>
  <c r="AJ41" i="42" s="1"/>
  <c r="AP48" i="42" s="1"/>
  <c r="T19" i="42"/>
  <c r="S19" i="42"/>
  <c r="S23" i="42" s="1"/>
  <c r="AJ32" i="42" s="1"/>
  <c r="T18" i="42"/>
  <c r="S18" i="42"/>
  <c r="S22" i="42" s="1"/>
  <c r="AJ31" i="42" s="1"/>
  <c r="T13" i="42"/>
  <c r="S13" i="42"/>
  <c r="T12" i="42"/>
  <c r="S12" i="42"/>
  <c r="T11" i="42"/>
  <c r="T10" i="42"/>
  <c r="S10" i="42"/>
  <c r="T9" i="42"/>
  <c r="S9" i="42"/>
  <c r="T8" i="42"/>
  <c r="S8" i="42"/>
  <c r="T7" i="42"/>
  <c r="S7" i="42"/>
  <c r="T6" i="42"/>
  <c r="S6" i="42"/>
  <c r="T5" i="42"/>
  <c r="S5" i="42"/>
  <c r="AJ43" i="42" l="1"/>
  <c r="AP49" i="42" s="1"/>
  <c r="AP32" i="42"/>
  <c r="AP43" i="42"/>
  <c r="S14" i="42"/>
  <c r="S15" i="42"/>
  <c r="S53" i="42"/>
  <c r="AJ34" i="42" s="1"/>
  <c r="AP33" i="42" s="1"/>
  <c r="S52" i="42"/>
  <c r="AJ33" i="42" s="1"/>
  <c r="AP44" i="42" s="1"/>
  <c r="T52" i="42"/>
  <c r="AJ36" i="42" l="1"/>
  <c r="AJ35" i="42"/>
  <c r="AP34" i="42" l="1"/>
  <c r="E103" i="20" s="1"/>
  <c r="AJ46" i="42"/>
  <c r="AP45" i="42"/>
  <c r="AJ45" i="42"/>
  <c r="AP39" i="42"/>
  <c r="G59" i="20"/>
  <c r="AJ47" i="42" l="1"/>
  <c r="AP50" i="42"/>
  <c r="J30" i="20" l="1"/>
  <c r="E126" i="43" l="1"/>
  <c r="D43" i="32"/>
  <c r="E24" i="32" l="1"/>
  <c r="E25" i="32"/>
  <c r="E26" i="32"/>
  <c r="E27" i="32"/>
  <c r="E28" i="32"/>
  <c r="E29" i="32"/>
  <c r="E30" i="32"/>
  <c r="E31" i="32"/>
  <c r="E32" i="32"/>
  <c r="E33" i="32"/>
  <c r="E34" i="32"/>
  <c r="E35" i="32"/>
  <c r="E36" i="32"/>
  <c r="E37" i="32"/>
  <c r="E38" i="32"/>
  <c r="E39" i="32"/>
  <c r="E40" i="32"/>
  <c r="E41" i="32"/>
  <c r="E42" i="32"/>
  <c r="E123" i="43"/>
  <c r="E124" i="43"/>
  <c r="E125" i="43"/>
  <c r="D40" i="32" l="1"/>
  <c r="D41" i="32"/>
  <c r="D42" i="32"/>
  <c r="M105" i="53" l="1"/>
  <c r="D105" i="53"/>
  <c r="C180" i="53"/>
  <c r="D180" i="53"/>
  <c r="L180" i="53"/>
  <c r="M180" i="53"/>
  <c r="D127" i="53"/>
  <c r="E122" i="53" s="1"/>
  <c r="M36" i="53"/>
  <c r="D36" i="53"/>
  <c r="C36" i="53" l="1"/>
  <c r="F224" i="56"/>
  <c r="D224" i="56"/>
  <c r="C224" i="56"/>
  <c r="G223" i="56"/>
  <c r="E223" i="56"/>
  <c r="G222" i="56"/>
  <c r="E222" i="56"/>
  <c r="G221" i="56"/>
  <c r="E221" i="56"/>
  <c r="G220" i="56"/>
  <c r="E220" i="56"/>
  <c r="G219" i="56"/>
  <c r="E219" i="56"/>
  <c r="G218" i="56"/>
  <c r="E218" i="56"/>
  <c r="G217" i="56"/>
  <c r="E217" i="56"/>
  <c r="G216" i="56"/>
  <c r="E216" i="56"/>
  <c r="G215" i="56"/>
  <c r="E215" i="56"/>
  <c r="G214" i="56"/>
  <c r="E214" i="56"/>
  <c r="G213" i="56"/>
  <c r="E213" i="56"/>
  <c r="G212" i="56"/>
  <c r="E212" i="56"/>
  <c r="P205" i="56"/>
  <c r="F205" i="56"/>
  <c r="P204" i="56"/>
  <c r="F204" i="56"/>
  <c r="P203" i="56"/>
  <c r="F203" i="56"/>
  <c r="P202" i="56"/>
  <c r="F202" i="56"/>
  <c r="P201" i="56"/>
  <c r="F201" i="56"/>
  <c r="P200" i="56"/>
  <c r="F200" i="56"/>
  <c r="P199" i="56"/>
  <c r="F199" i="56"/>
  <c r="P198" i="56"/>
  <c r="F198" i="56"/>
  <c r="I193" i="56"/>
  <c r="J189" i="56" s="1"/>
  <c r="D193" i="56"/>
  <c r="M172" i="56"/>
  <c r="L172" i="56"/>
  <c r="D172" i="56"/>
  <c r="C172" i="56"/>
  <c r="N171" i="56"/>
  <c r="E171" i="56"/>
  <c r="N170" i="56"/>
  <c r="E170" i="56"/>
  <c r="N169" i="56"/>
  <c r="E169" i="56"/>
  <c r="N168" i="56"/>
  <c r="E168" i="56"/>
  <c r="N167" i="56"/>
  <c r="E167" i="56"/>
  <c r="N166" i="56"/>
  <c r="E166" i="56"/>
  <c r="N165" i="56"/>
  <c r="E165" i="56"/>
  <c r="N164" i="56"/>
  <c r="E164" i="56"/>
  <c r="N163" i="56"/>
  <c r="E163" i="56"/>
  <c r="N162" i="56"/>
  <c r="E162" i="56"/>
  <c r="N161" i="56"/>
  <c r="E161" i="56"/>
  <c r="N160" i="56"/>
  <c r="E160" i="56"/>
  <c r="F152" i="56"/>
  <c r="D152" i="56"/>
  <c r="C152" i="56"/>
  <c r="G151" i="56"/>
  <c r="E151" i="56"/>
  <c r="G150" i="56"/>
  <c r="E150" i="56"/>
  <c r="G149" i="56"/>
  <c r="E149" i="56"/>
  <c r="G148" i="56"/>
  <c r="E148" i="56"/>
  <c r="G147" i="56"/>
  <c r="E147" i="56"/>
  <c r="G146" i="56"/>
  <c r="E146" i="56"/>
  <c r="G145" i="56"/>
  <c r="E145" i="56"/>
  <c r="G144" i="56"/>
  <c r="E144" i="56"/>
  <c r="G143" i="56"/>
  <c r="E143" i="56"/>
  <c r="G142" i="56"/>
  <c r="E142" i="56"/>
  <c r="G141" i="56"/>
  <c r="E141" i="56"/>
  <c r="G140" i="56"/>
  <c r="E140" i="56"/>
  <c r="P134" i="56"/>
  <c r="F134" i="56"/>
  <c r="P133" i="56"/>
  <c r="F133" i="56"/>
  <c r="P132" i="56"/>
  <c r="F132" i="56"/>
  <c r="P131" i="56"/>
  <c r="F131" i="56"/>
  <c r="P130" i="56"/>
  <c r="F130" i="56"/>
  <c r="P129" i="56"/>
  <c r="F129" i="56"/>
  <c r="P128" i="56"/>
  <c r="F128" i="56"/>
  <c r="P127" i="56"/>
  <c r="F127" i="56"/>
  <c r="P126" i="56"/>
  <c r="F126" i="56"/>
  <c r="I119" i="56"/>
  <c r="J118" i="56" s="1"/>
  <c r="D119" i="56"/>
  <c r="E191" i="56" s="1"/>
  <c r="M97" i="56"/>
  <c r="L97" i="56"/>
  <c r="D97" i="56"/>
  <c r="C97" i="56"/>
  <c r="N96" i="56"/>
  <c r="E96" i="56"/>
  <c r="N95" i="56"/>
  <c r="E95" i="56"/>
  <c r="N94" i="56"/>
  <c r="E94" i="56"/>
  <c r="N93" i="56"/>
  <c r="E93" i="56"/>
  <c r="N92" i="56"/>
  <c r="E92" i="56"/>
  <c r="N91" i="56"/>
  <c r="E91" i="56"/>
  <c r="N90" i="56"/>
  <c r="E90" i="56"/>
  <c r="N89" i="56"/>
  <c r="E89" i="56"/>
  <c r="N88" i="56"/>
  <c r="E88" i="56"/>
  <c r="N87" i="56"/>
  <c r="E87" i="56"/>
  <c r="N86" i="56"/>
  <c r="E86" i="56"/>
  <c r="N85" i="56"/>
  <c r="E85" i="56"/>
  <c r="F79" i="56"/>
  <c r="D79" i="56"/>
  <c r="C79" i="56"/>
  <c r="G78" i="56"/>
  <c r="E78" i="56"/>
  <c r="G77" i="56"/>
  <c r="E77" i="56"/>
  <c r="G76" i="56"/>
  <c r="E76" i="56"/>
  <c r="G75" i="56"/>
  <c r="E75" i="56"/>
  <c r="G74" i="56"/>
  <c r="E74" i="56"/>
  <c r="G73" i="56"/>
  <c r="E73" i="56"/>
  <c r="G72" i="56"/>
  <c r="E72" i="56"/>
  <c r="G71" i="56"/>
  <c r="E71" i="56"/>
  <c r="G70" i="56"/>
  <c r="E70" i="56"/>
  <c r="G69" i="56"/>
  <c r="E69" i="56"/>
  <c r="G68" i="56"/>
  <c r="E68" i="56"/>
  <c r="G67" i="56"/>
  <c r="E67" i="56"/>
  <c r="P62" i="56"/>
  <c r="F62" i="56"/>
  <c r="P61" i="56"/>
  <c r="F61" i="56"/>
  <c r="P60" i="56"/>
  <c r="F60" i="56"/>
  <c r="P59" i="56"/>
  <c r="F59" i="56"/>
  <c r="P58" i="56"/>
  <c r="F58" i="56"/>
  <c r="P57" i="56"/>
  <c r="F57" i="56"/>
  <c r="P56" i="56"/>
  <c r="F56" i="56"/>
  <c r="P55" i="56"/>
  <c r="F55" i="56"/>
  <c r="I48" i="56"/>
  <c r="J46" i="56" s="1"/>
  <c r="D48" i="56"/>
  <c r="E45" i="56" s="1"/>
  <c r="M28" i="56"/>
  <c r="L28" i="56"/>
  <c r="D28" i="56"/>
  <c r="C28" i="56"/>
  <c r="N27" i="56"/>
  <c r="F27" i="56"/>
  <c r="E27" i="56"/>
  <c r="N26" i="56"/>
  <c r="F26" i="56"/>
  <c r="E26" i="56"/>
  <c r="N25" i="56"/>
  <c r="F25" i="56"/>
  <c r="E25" i="56"/>
  <c r="N24" i="56"/>
  <c r="E24" i="56"/>
  <c r="N23" i="56"/>
  <c r="E23" i="56"/>
  <c r="N22" i="56"/>
  <c r="E22" i="56"/>
  <c r="N21" i="56"/>
  <c r="E21" i="56"/>
  <c r="N20" i="56"/>
  <c r="E20" i="56"/>
  <c r="N19" i="56"/>
  <c r="E19" i="56"/>
  <c r="N18" i="56"/>
  <c r="E18" i="56"/>
  <c r="N17" i="56"/>
  <c r="E17" i="56"/>
  <c r="N16" i="56"/>
  <c r="E16" i="56"/>
  <c r="E47" i="56" l="1"/>
  <c r="N172" i="56"/>
  <c r="E117" i="56"/>
  <c r="E43" i="56"/>
  <c r="E44" i="56"/>
  <c r="J188" i="56"/>
  <c r="E46" i="56"/>
  <c r="E79" i="56"/>
  <c r="J190" i="56"/>
  <c r="E28" i="56"/>
  <c r="N97" i="56"/>
  <c r="J191" i="56"/>
  <c r="E224" i="56"/>
  <c r="N28" i="56"/>
  <c r="E97" i="56"/>
  <c r="E115" i="56"/>
  <c r="J192" i="56"/>
  <c r="G224" i="56"/>
  <c r="J43" i="56"/>
  <c r="J45" i="56"/>
  <c r="J47" i="56"/>
  <c r="G79" i="56"/>
  <c r="E172" i="56"/>
  <c r="J44" i="56"/>
  <c r="G152" i="56"/>
  <c r="E152" i="56"/>
  <c r="J115" i="56"/>
  <c r="J117" i="56"/>
  <c r="E188" i="56"/>
  <c r="E190" i="56"/>
  <c r="E192" i="56"/>
  <c r="E114" i="56"/>
  <c r="E116" i="56"/>
  <c r="E118" i="56"/>
  <c r="J114" i="56"/>
  <c r="J116" i="56"/>
  <c r="E189" i="56"/>
  <c r="J193" i="56" l="1"/>
  <c r="E48" i="56"/>
  <c r="J119" i="56"/>
  <c r="J48" i="56"/>
  <c r="E193" i="56"/>
  <c r="E119" i="56"/>
  <c r="E122" i="43" l="1"/>
  <c r="D39" i="32" l="1"/>
  <c r="L105" i="53" l="1"/>
  <c r="C105" i="53"/>
  <c r="E121" i="43"/>
  <c r="D38" i="32"/>
  <c r="L36" i="53" l="1"/>
  <c r="C17" i="35" l="1"/>
  <c r="F87" i="53" l="1"/>
  <c r="D87" i="53"/>
  <c r="C87" i="53"/>
  <c r="F160" i="53"/>
  <c r="D160" i="53"/>
  <c r="C160" i="53"/>
  <c r="D232" i="53"/>
  <c r="F232" i="53"/>
  <c r="C232" i="53"/>
  <c r="E120" i="43" l="1"/>
  <c r="D37" i="32"/>
  <c r="E118" i="43" l="1"/>
  <c r="E119" i="43"/>
  <c r="D36" i="32" l="1"/>
  <c r="F70" i="53" l="1"/>
  <c r="F69" i="53"/>
  <c r="F68" i="53"/>
  <c r="F67" i="53"/>
  <c r="F66" i="53"/>
  <c r="F65" i="53"/>
  <c r="F64" i="53"/>
  <c r="F63" i="53"/>
  <c r="D35" i="32"/>
  <c r="D21" i="25" l="1"/>
  <c r="R16" i="8" l="1"/>
  <c r="R10" i="8"/>
  <c r="R12" i="8"/>
  <c r="R14" i="8"/>
  <c r="R35" i="8"/>
  <c r="R8" i="8" l="1"/>
  <c r="I127" i="53"/>
  <c r="J122" i="53" s="1"/>
  <c r="E117" i="43" l="1"/>
  <c r="D34" i="32" l="1"/>
  <c r="E78" i="54" l="1"/>
  <c r="D78" i="54"/>
  <c r="D54" i="54" l="1"/>
  <c r="E53" i="54"/>
  <c r="E52" i="54"/>
  <c r="D29" i="54"/>
  <c r="E27" i="54"/>
  <c r="E28" i="54"/>
  <c r="G67" i="20" l="1"/>
  <c r="G68" i="20"/>
  <c r="G66" i="20"/>
  <c r="G85" i="20"/>
  <c r="G86" i="20"/>
  <c r="G84" i="20"/>
  <c r="G79" i="20"/>
  <c r="E51" i="54" l="1"/>
  <c r="E50" i="54"/>
  <c r="E49" i="54"/>
  <c r="E48" i="54"/>
  <c r="E47" i="54"/>
  <c r="E46" i="54"/>
  <c r="E45" i="54"/>
  <c r="E44" i="54"/>
  <c r="E43" i="54"/>
  <c r="E42" i="54"/>
  <c r="E41" i="54"/>
  <c r="E40" i="54"/>
  <c r="E39" i="54"/>
  <c r="E38" i="54"/>
  <c r="E37" i="54"/>
  <c r="E36" i="54"/>
  <c r="E26" i="54"/>
  <c r="E25" i="54"/>
  <c r="E24" i="54"/>
  <c r="E23" i="54"/>
  <c r="E22" i="54"/>
  <c r="E21" i="54"/>
  <c r="E20" i="54"/>
  <c r="E19" i="54"/>
  <c r="E18" i="54"/>
  <c r="E17" i="54"/>
  <c r="E16" i="54"/>
  <c r="E15" i="54"/>
  <c r="E14" i="54"/>
  <c r="E13" i="54"/>
  <c r="E12" i="54"/>
  <c r="E11" i="54"/>
  <c r="D201" i="53" l="1"/>
  <c r="E196" i="53" l="1"/>
  <c r="E199" i="53"/>
  <c r="E200" i="53"/>
  <c r="E197" i="53"/>
  <c r="E198" i="53"/>
  <c r="I56" i="53"/>
  <c r="E114" i="43"/>
  <c r="E115" i="43"/>
  <c r="E116" i="43"/>
  <c r="E201" i="53" l="1"/>
  <c r="J55" i="53"/>
  <c r="J51" i="53"/>
  <c r="J52" i="53"/>
  <c r="J54" i="53"/>
  <c r="J53" i="53"/>
  <c r="D33" i="32"/>
  <c r="D32" i="32"/>
  <c r="F137" i="53" l="1"/>
  <c r="E75" i="53" l="1"/>
  <c r="E76" i="53"/>
  <c r="E77" i="53"/>
  <c r="E78" i="53"/>
  <c r="E79" i="53"/>
  <c r="E80" i="53"/>
  <c r="E81" i="53"/>
  <c r="E82" i="53"/>
  <c r="E83" i="53"/>
  <c r="E84" i="53"/>
  <c r="E85" i="53"/>
  <c r="E86" i="53"/>
  <c r="D56" i="53"/>
  <c r="D31" i="32"/>
  <c r="E55" i="53" l="1"/>
  <c r="E54" i="53"/>
  <c r="E53" i="53"/>
  <c r="E52" i="53"/>
  <c r="E51" i="53"/>
  <c r="E87" i="53"/>
  <c r="F46" i="20" l="1"/>
  <c r="G97" i="20"/>
  <c r="K56" i="42" l="1"/>
  <c r="G96" i="20"/>
  <c r="G95" i="20"/>
  <c r="E112" i="43" l="1"/>
  <c r="E113" i="43"/>
  <c r="D30" i="32" l="1"/>
  <c r="D29" i="32"/>
  <c r="D198" i="25" l="1"/>
  <c r="D199" i="25" s="1"/>
  <c r="E193" i="25"/>
  <c r="E194" i="25"/>
  <c r="E195" i="25"/>
  <c r="E196" i="25"/>
  <c r="E197" i="25"/>
  <c r="E192" i="25"/>
  <c r="C198" i="25"/>
  <c r="C199" i="25" s="1"/>
  <c r="E199" i="25" l="1"/>
  <c r="E198" i="25"/>
  <c r="G148" i="53"/>
  <c r="G230" i="53"/>
  <c r="E230" i="53"/>
  <c r="G159" i="53"/>
  <c r="E159" i="53"/>
  <c r="G86" i="53" l="1"/>
  <c r="G85" i="53"/>
  <c r="E5" i="43" l="1"/>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4" i="43"/>
  <c r="D26" i="32"/>
  <c r="D27" i="32"/>
  <c r="D28" i="32"/>
  <c r="E17" i="35" l="1"/>
  <c r="G231" i="53" l="1"/>
  <c r="E231" i="53"/>
  <c r="G229" i="53"/>
  <c r="E229" i="53"/>
  <c r="G228" i="53"/>
  <c r="E228" i="53"/>
  <c r="G227" i="53"/>
  <c r="E227" i="53"/>
  <c r="G226" i="53"/>
  <c r="E226" i="53"/>
  <c r="G225" i="53"/>
  <c r="E225" i="53"/>
  <c r="G224" i="53"/>
  <c r="E224" i="53"/>
  <c r="G223" i="53"/>
  <c r="E223" i="53"/>
  <c r="G222" i="53"/>
  <c r="E222" i="53"/>
  <c r="G221" i="53"/>
  <c r="E221" i="53"/>
  <c r="G220" i="53"/>
  <c r="E220" i="53"/>
  <c r="E148" i="53"/>
  <c r="E149" i="53"/>
  <c r="G149" i="53"/>
  <c r="E150" i="53"/>
  <c r="G150" i="53"/>
  <c r="E151" i="53"/>
  <c r="G151" i="53"/>
  <c r="E152" i="53"/>
  <c r="G152" i="53"/>
  <c r="E153" i="53"/>
  <c r="G153" i="53"/>
  <c r="E154" i="53"/>
  <c r="G154" i="53"/>
  <c r="G158" i="53"/>
  <c r="E158" i="53"/>
  <c r="G157" i="53"/>
  <c r="E157" i="53"/>
  <c r="G156" i="53"/>
  <c r="E156" i="53"/>
  <c r="G155" i="53"/>
  <c r="E155" i="53"/>
  <c r="G84" i="53"/>
  <c r="G83" i="53"/>
  <c r="G82" i="53"/>
  <c r="G75" i="53"/>
  <c r="G81" i="53"/>
  <c r="G80" i="53"/>
  <c r="G79" i="53"/>
  <c r="G78" i="53"/>
  <c r="G77" i="53"/>
  <c r="G76" i="53"/>
  <c r="G160" i="53" l="1"/>
  <c r="E160" i="53"/>
  <c r="G87" i="53"/>
  <c r="E232" i="53"/>
  <c r="G232" i="53"/>
  <c r="F213" i="53" l="1"/>
  <c r="F212" i="53"/>
  <c r="F211" i="53"/>
  <c r="F210" i="53"/>
  <c r="F209" i="53"/>
  <c r="F208" i="53"/>
  <c r="F207" i="53"/>
  <c r="F206" i="53"/>
  <c r="I201" i="53"/>
  <c r="J196" i="53" s="1"/>
  <c r="J197" i="53" l="1"/>
  <c r="J198" i="53"/>
  <c r="J199" i="53"/>
  <c r="J200" i="53"/>
  <c r="J201" i="53" l="1"/>
  <c r="D25" i="32" l="1"/>
  <c r="G82" i="20" l="1"/>
  <c r="G87" i="20"/>
  <c r="G83" i="20"/>
  <c r="G81" i="20"/>
  <c r="G80" i="20"/>
  <c r="G78" i="20"/>
  <c r="G69" i="20"/>
  <c r="G60" i="20"/>
  <c r="G61" i="20"/>
  <c r="G62" i="20"/>
  <c r="G64" i="20"/>
  <c r="G65" i="20"/>
  <c r="G63" i="20"/>
  <c r="G88" i="20" l="1"/>
  <c r="F142" i="53" l="1"/>
  <c r="F141" i="53"/>
  <c r="F140" i="53"/>
  <c r="F139" i="53"/>
  <c r="F138" i="53"/>
  <c r="F136" i="53"/>
  <c r="F135" i="53"/>
  <c r="F134" i="53"/>
  <c r="J123" i="53"/>
  <c r="D24" i="32"/>
  <c r="E23" i="32"/>
  <c r="D23" i="32"/>
  <c r="E22" i="32"/>
  <c r="D22" i="32"/>
  <c r="E21" i="32"/>
  <c r="D21" i="32"/>
  <c r="E126" i="53" l="1"/>
  <c r="E125" i="53"/>
  <c r="J126" i="53"/>
  <c r="E124" i="53"/>
  <c r="J125" i="53"/>
  <c r="E123" i="53"/>
  <c r="J124" i="53"/>
  <c r="E127" i="53" l="1"/>
  <c r="J56" i="53"/>
  <c r="E56" i="53"/>
  <c r="J127" i="53"/>
  <c r="J31" i="20"/>
  <c r="J26" i="20"/>
  <c r="J24" i="20"/>
  <c r="J23" i="20"/>
  <c r="E20" i="32" l="1"/>
  <c r="D20" i="32"/>
  <c r="G103" i="20" l="1"/>
  <c r="C47" i="20"/>
  <c r="J25" i="20" l="1"/>
  <c r="J27" i="20"/>
  <c r="J28" i="20"/>
  <c r="E19" i="32" l="1"/>
  <c r="D19" i="32"/>
  <c r="I32" i="20" l="1"/>
  <c r="H32" i="20"/>
  <c r="F45" i="20" l="1"/>
  <c r="D47" i="20"/>
  <c r="E47" i="20"/>
  <c r="J32" i="20"/>
  <c r="G46" i="20" l="1"/>
  <c r="G45" i="20"/>
  <c r="G47" i="20" s="1"/>
  <c r="F47" i="20"/>
  <c r="E17" i="32"/>
  <c r="D17" i="32"/>
  <c r="E16" i="32"/>
  <c r="D16" i="32"/>
  <c r="E15" i="32"/>
  <c r="D15" i="32"/>
  <c r="E14" i="32"/>
  <c r="D14" i="32"/>
  <c r="E13" i="32"/>
  <c r="D13" i="32"/>
  <c r="E12" i="32"/>
  <c r="D12" i="32"/>
  <c r="E11" i="32"/>
  <c r="D11" i="32"/>
  <c r="E10" i="32"/>
  <c r="D10" i="32"/>
  <c r="E9" i="32"/>
  <c r="D9" i="32"/>
  <c r="E8" i="32"/>
  <c r="D8" i="32"/>
  <c r="E18" i="32" l="1"/>
  <c r="D18" i="32" l="1"/>
  <c r="D141" i="25" l="1"/>
  <c r="K3" i="44" l="1"/>
  <c r="K4" i="44"/>
  <c r="K5" i="44"/>
  <c r="K6" i="44"/>
  <c r="K7" i="44"/>
  <c r="K8" i="44"/>
  <c r="K9" i="44"/>
  <c r="K10" i="44"/>
  <c r="K11" i="44"/>
  <c r="K12" i="44"/>
  <c r="K2" i="44"/>
  <c r="N72" i="43" l="1"/>
  <c r="M72" i="43"/>
  <c r="N71" i="43"/>
  <c r="M71" i="43"/>
  <c r="N70" i="43"/>
  <c r="M70" i="43"/>
  <c r="N69" i="43"/>
  <c r="M69" i="43"/>
  <c r="N68" i="43"/>
  <c r="M68" i="43"/>
  <c r="N67" i="43"/>
  <c r="M67" i="43"/>
  <c r="N66" i="43"/>
  <c r="M66" i="43"/>
  <c r="N65" i="43"/>
  <c r="M65" i="43"/>
  <c r="N64" i="43"/>
  <c r="M64" i="43"/>
  <c r="N63" i="43"/>
  <c r="M63" i="43"/>
  <c r="N62" i="43"/>
  <c r="M62" i="43"/>
  <c r="N61" i="43"/>
  <c r="M61" i="43"/>
  <c r="N60" i="43"/>
  <c r="M60" i="43"/>
  <c r="N59" i="43"/>
  <c r="M59" i="43"/>
  <c r="N58" i="43"/>
  <c r="M58" i="43"/>
  <c r="N57" i="43"/>
  <c r="M57" i="43"/>
  <c r="N56" i="43"/>
  <c r="M56" i="43"/>
  <c r="N55" i="43"/>
  <c r="M55" i="43"/>
  <c r="N54" i="43"/>
  <c r="M54" i="43"/>
  <c r="N53" i="43"/>
  <c r="M53" i="43"/>
  <c r="N52" i="43"/>
  <c r="M52" i="43"/>
  <c r="N51" i="43"/>
  <c r="M51" i="43"/>
  <c r="N50" i="43"/>
  <c r="M50" i="43"/>
  <c r="N49" i="43"/>
  <c r="M49" i="43"/>
  <c r="N48" i="43"/>
  <c r="M48" i="43"/>
  <c r="N47" i="43"/>
  <c r="M47" i="43"/>
  <c r="N46" i="43"/>
  <c r="M46" i="43"/>
  <c r="N45" i="43"/>
  <c r="M45" i="43"/>
  <c r="N44" i="43"/>
  <c r="M44" i="43"/>
  <c r="N43" i="43"/>
  <c r="M43" i="43"/>
  <c r="N42" i="43"/>
  <c r="M42" i="43"/>
  <c r="N41" i="43"/>
  <c r="M41" i="43"/>
  <c r="N40" i="43"/>
  <c r="M40" i="43"/>
  <c r="N39" i="43"/>
  <c r="M39" i="43"/>
  <c r="N38" i="43"/>
  <c r="M38" i="43"/>
  <c r="N37" i="43"/>
  <c r="M37" i="43"/>
  <c r="N36" i="43"/>
  <c r="M36" i="43"/>
  <c r="N35" i="43"/>
  <c r="M35" i="43"/>
  <c r="N34" i="43"/>
  <c r="M34" i="43"/>
  <c r="N33" i="43"/>
  <c r="M33" i="43"/>
  <c r="N32" i="43"/>
  <c r="M32" i="43"/>
  <c r="N31" i="43"/>
  <c r="M31" i="43"/>
  <c r="N30" i="43"/>
  <c r="M30" i="43"/>
  <c r="N29" i="43"/>
  <c r="M29" i="43"/>
  <c r="N28" i="43"/>
  <c r="M28" i="43"/>
  <c r="N27" i="43"/>
  <c r="M27" i="43"/>
  <c r="N26" i="43"/>
  <c r="M26" i="43"/>
  <c r="N25" i="43"/>
  <c r="M25" i="43"/>
  <c r="N24" i="43"/>
  <c r="M24" i="43"/>
  <c r="N23" i="43"/>
  <c r="M23" i="43"/>
  <c r="N22" i="43"/>
  <c r="M22" i="43"/>
  <c r="N21" i="43"/>
  <c r="M21" i="43"/>
  <c r="N20" i="43"/>
  <c r="M20" i="43"/>
  <c r="N19" i="43"/>
  <c r="M19" i="43"/>
  <c r="N18" i="43"/>
  <c r="M18" i="43"/>
  <c r="N17" i="43"/>
  <c r="M17" i="43"/>
  <c r="N16" i="43"/>
  <c r="M16" i="43"/>
  <c r="N15" i="43"/>
  <c r="M15" i="43"/>
  <c r="N14" i="43"/>
  <c r="M14" i="43"/>
  <c r="N13" i="43"/>
  <c r="M13" i="43"/>
  <c r="N12" i="43"/>
  <c r="M12" i="43"/>
  <c r="N11" i="43"/>
  <c r="M11" i="43"/>
  <c r="N10" i="43"/>
  <c r="M10" i="43"/>
  <c r="N9" i="43"/>
  <c r="M9" i="43"/>
  <c r="N8" i="43"/>
  <c r="M8" i="43"/>
  <c r="N7" i="43"/>
  <c r="M7" i="43"/>
  <c r="N6" i="43"/>
  <c r="M6" i="43"/>
  <c r="N5" i="43"/>
  <c r="M5" i="43"/>
  <c r="N4" i="43"/>
  <c r="M4" i="43"/>
  <c r="C84" i="19" l="1"/>
  <c r="Q8" i="37" l="1"/>
  <c r="E70" i="20" l="1"/>
  <c r="H60" i="20"/>
  <c r="H59" i="20"/>
  <c r="G70" i="20" l="1"/>
  <c r="E29" i="27"/>
  <c r="D31" i="27"/>
  <c r="F23" i="27" l="1"/>
  <c r="F28" i="27"/>
  <c r="F29" i="27"/>
  <c r="F63" i="27"/>
  <c r="F27" i="27"/>
  <c r="F24" i="27"/>
  <c r="F30" i="27"/>
  <c r="F55" i="27"/>
  <c r="E31" i="27"/>
  <c r="F53" i="27"/>
  <c r="F54" i="27"/>
  <c r="F58" i="27"/>
  <c r="F60" i="27"/>
  <c r="F56" i="27"/>
  <c r="I88" i="27"/>
  <c r="F52" i="27"/>
  <c r="F25" i="27"/>
  <c r="F62" i="27"/>
  <c r="F59" i="27"/>
  <c r="F61" i="27"/>
  <c r="F57" i="27"/>
  <c r="F26" i="27"/>
  <c r="F31" i="27" l="1"/>
  <c r="H18" i="26"/>
</calcChain>
</file>

<file path=xl/sharedStrings.xml><?xml version="1.0" encoding="utf-8"?>
<sst xmlns="http://schemas.openxmlformats.org/spreadsheetml/2006/main" count="2753" uniqueCount="1044">
  <si>
    <t xml:space="preserve">  </t>
  </si>
  <si>
    <t>ENCUESTA MENSUAL MANUFACTURERA</t>
  </si>
  <si>
    <t>ENCUESTA MENSUAL MANUFACTURERA CON ENFOQUE TERRITORIAL</t>
  </si>
  <si>
    <t>Actualización: Mensual</t>
  </si>
  <si>
    <t>Fecha: 20 de diciembre de 2023</t>
  </si>
  <si>
    <t>En octubre, el índice económico que evalúa la producción real de la industria manufacturera sufrió una disminución del 5,9% en comparación con el mismo mes del año 2022. Además, las ventas reales experimentaron una reducción del 4,7%, mientras que el empleo disminuyó un 1,9%.
En cuanto al acumulado del año, la producción real de la industria manufacturera registró una variación negativa del 4,6%. Esta disminución fue impulsada principalmente por la fuerte caída en la Fabricación de sustancias químicas básicas (-19,4%), la Fabricación de papel, cartón y sus productos (-10,5%) y la Confección de prendas de vestir (-11,7%). No obstante, algunas actividades manufactureras lograron crecer, mitigando en parte el impacto negativo del indicador. Entre aquellas con mayores incrementos se destacan la Coquización y refinación de petróleo (9,9%), la Fabricación de jabones y detergentes (5,6%) y la Elaboración de bebidas (2,5%).
De los departamentos incluidos en la encuesta, la mayoría experimentó variaciones negativas en el transcurso del año, siendo Antioquia (-7,0%), Valle del Cauca (-4,9%) y Bogotá D.C (-5,2%) los más afectados.</t>
  </si>
  <si>
    <t xml:space="preserve">Hitos </t>
  </si>
  <si>
    <t>A partir de enero de 2019 el Dane rediseñó esta encuesta para ampliar la perspectiva de orden nacional que traía a un enfoque territorial, con desagregación para departamentos, áreas metropolitanas y principales ciudades del país, sin dejar de lado el contexto nacional y los dominios de publicación de este nivel.</t>
  </si>
  <si>
    <t>Variación Año Corrido
Ene - Oct.</t>
  </si>
  <si>
    <t>2022 /2023</t>
  </si>
  <si>
    <t>Producción Real</t>
  </si>
  <si>
    <t>Ventas Reales</t>
  </si>
  <si>
    <t>Personal Ocupado</t>
  </si>
  <si>
    <t>Fuente: Dane.</t>
  </si>
  <si>
    <t>Variación año corrido y contribución de la producción real, según actividad manufacturera
Ene - Oct.</t>
  </si>
  <si>
    <t>Variación %</t>
  </si>
  <si>
    <t xml:space="preserve">Contribución  a la variac.  </t>
  </si>
  <si>
    <t xml:space="preserve"> </t>
  </si>
  <si>
    <t>Total Industria</t>
  </si>
  <si>
    <t>Coquización, refinación de petróleo, y mezcla de combustibles</t>
  </si>
  <si>
    <t>Elaboración de bebidas</t>
  </si>
  <si>
    <t xml:space="preserve">Fabricación de jabones y detergentes, perfumes y preparados de tocador </t>
  </si>
  <si>
    <t>Fabricación de maquinaria y equipo</t>
  </si>
  <si>
    <t>Otras industrias manufactureras</t>
  </si>
  <si>
    <t xml:space="preserve">Procesamiento y conservación de crane,percado,crustáceos y moluscos </t>
  </si>
  <si>
    <t xml:space="preserve">Fabricación de vidrio y productos de vidrio </t>
  </si>
  <si>
    <t>Elaboración  de otros productos alimenticios n.c.p</t>
  </si>
  <si>
    <t>Fabricación de productos minerales no metálicos n.c.p</t>
  </si>
  <si>
    <t>Hilatura, tejeduría y acabado de productos textiles</t>
  </si>
  <si>
    <t xml:space="preserve">Fabricación de vehículos automotores y sus motores </t>
  </si>
  <si>
    <t>Fabricación de papel, cartón y sus productos</t>
  </si>
  <si>
    <t xml:space="preserve">Confección de prendas de vestir </t>
  </si>
  <si>
    <t>Fabricación de sustancias químicas básicas y sus productos</t>
  </si>
  <si>
    <t>Fuente: Dane</t>
  </si>
  <si>
    <t>Variación año corrido y contribución de la producción real Departamentos
Ene - Oct.</t>
  </si>
  <si>
    <t>Variación año corrido y contribución de la producción real Áreas Metropolitanas
Ene - Oct.</t>
  </si>
  <si>
    <t>Variación año corrido y contribución de la producción real ciudades
Ene - Oct.</t>
  </si>
  <si>
    <t>Departamento</t>
  </si>
  <si>
    <t>Área Metropolitana</t>
  </si>
  <si>
    <t xml:space="preserve">Contribución a la variac.  </t>
  </si>
  <si>
    <t>Ciudad</t>
  </si>
  <si>
    <t>Var. %</t>
  </si>
  <si>
    <t>Antioquia</t>
  </si>
  <si>
    <t xml:space="preserve">Total Industria </t>
  </si>
  <si>
    <t>Valle del Cauca</t>
  </si>
  <si>
    <t>Resto del país</t>
  </si>
  <si>
    <t>Bogotá, DC</t>
  </si>
  <si>
    <t>A. M. Del Valle de Aburrá</t>
  </si>
  <si>
    <t>Cundinamarca</t>
  </si>
  <si>
    <t>A. M. de Barranquilla</t>
  </si>
  <si>
    <t>Medellín</t>
  </si>
  <si>
    <t>Cauca</t>
  </si>
  <si>
    <t>A. M. de Bucaramanga</t>
  </si>
  <si>
    <t>Yumbo</t>
  </si>
  <si>
    <t>Atlántico</t>
  </si>
  <si>
    <t>Manizales</t>
  </si>
  <si>
    <t>Otros Departamentos*</t>
  </si>
  <si>
    <t xml:space="preserve">Bucaramanga </t>
  </si>
  <si>
    <t>Caldas</t>
  </si>
  <si>
    <t>Santiado de Cali</t>
  </si>
  <si>
    <t>Córdoba</t>
  </si>
  <si>
    <t>Pereira</t>
  </si>
  <si>
    <t>Tolima</t>
  </si>
  <si>
    <t>Cartagena de indias</t>
  </si>
  <si>
    <t>Bolívar</t>
  </si>
  <si>
    <t>Barranquilla</t>
  </si>
  <si>
    <t>Risaralda</t>
  </si>
  <si>
    <t>Santander</t>
  </si>
  <si>
    <t>Boyacá</t>
  </si>
  <si>
    <t>https://www.dane.gov.co/index.php/estadisticas-por-tema/industria/encuesta-mensual-manufacturera-con-enfoque-territorial-emmet/emmet-historicos</t>
  </si>
  <si>
    <t>Mes</t>
  </si>
  <si>
    <t>Producción real</t>
  </si>
  <si>
    <t>ÍNDICE DE PRODUCCIÓN INDUSTRIAL</t>
  </si>
  <si>
    <t>Fecha: 21 de diciembre 2023</t>
  </si>
  <si>
    <t>El índice de producción industrial (IPI), estima la evolución del sector industrial en el corto plazo a través de la variable de producción real a nivel nacional, incluyendo en la industria los sectores de minas y canteras, manufacturero, electricidad, gas y agua.</t>
  </si>
  <si>
    <t xml:space="preserve">
En octubre de 2023, el Índice de Producción Industrial reflejó una disminución del 2,2% en comparación con el mismo mes del año anterior. Al evaluar el periodo de enero a octubre en relación con el mismo lapso de 2022, tres de los cuatro sectores exhibieron variaciones positivas. La Explotación de minas y canteras experimentó un incremento del 6,7%, el suministro de electricidad y gas creció un 4,1%, y la captación, tratamiento y distribución de agua mostró un aumento del 2,9%.
En contraste, la Industria manufacturera registró una variación negativa significativa del -5,9%, impulsada principalmente por la reducción en la elaboración de productos alimenticios (-8,1%), la fabricación de sustancias y productos químicos (-6,3%), y la producción de papel y cartón, que sufrió una marcada baja del -9,8%.
En relación al año corrido, el IPI presenta una vaariación negativa del -1,8%, donde la industria manufacturera que tiene la mayor contribución, presentó una disminución de -4,6%</t>
  </si>
  <si>
    <t>Variación año corrido
Ene - Oct</t>
  </si>
  <si>
    <t>Variación</t>
  </si>
  <si>
    <t>Contribución</t>
  </si>
  <si>
    <t>Total IPI</t>
  </si>
  <si>
    <t>Industria Manufacturera</t>
  </si>
  <si>
    <t>Suministro electricidad. y gas</t>
  </si>
  <si>
    <t>Explotación Minas y Canter.</t>
  </si>
  <si>
    <t>Captación, trat. Y dis. Agua</t>
  </si>
  <si>
    <t>Variación año corrido y contribución de la producción total, según división industrial</t>
  </si>
  <si>
    <t>Total industria</t>
  </si>
  <si>
    <t>Total explotación de minas y canteras</t>
  </si>
  <si>
    <t>Extracción de hulla (carbón de piedra)</t>
  </si>
  <si>
    <t>Extracción de petróleo crudo y gas natural</t>
  </si>
  <si>
    <t>Total Industria Manufacturera</t>
  </si>
  <si>
    <t>Elaboración de productos alimenticios</t>
  </si>
  <si>
    <t>Fabricación de productos textiles</t>
  </si>
  <si>
    <t>Confección de prendas de vestir</t>
  </si>
  <si>
    <t>Curtido y recurtido de cueros; fabricación de calzado; fabricación de artículos de viaje, maletas, bolsos de mano y artículos similares, y fabricación de artículos de talabartería y guarnicionería; adobo y teñido de pieles</t>
  </si>
  <si>
    <t>Transformación de la madera y fabricación de productos de madera y de corcho, excepto muebles; fabricación de artículos de cestería y espartería</t>
  </si>
  <si>
    <t>Fabricación de papel, cartón y productos de papel y cartón</t>
  </si>
  <si>
    <t xml:space="preserve">Actividades de impresión y de producción de copias a partir de grabaciones originales </t>
  </si>
  <si>
    <t xml:space="preserve">Coquización, fabricación de productos de la refinación del petróleo y actividad de mezcla de combustibles </t>
  </si>
  <si>
    <t>Fabricación de sustancias y productos químicos</t>
  </si>
  <si>
    <t>Fabricación de productos farmacéuticos, sustancias químicas medicinales y productos botánicos de uso farmacéutico</t>
  </si>
  <si>
    <t>Fabricación de productos de caucho y de plástico</t>
  </si>
  <si>
    <t>Fabricación de otros productos minerales no metálicos</t>
  </si>
  <si>
    <t>Fabricación de productos metalúrgicos básicos</t>
  </si>
  <si>
    <t>Fabricación de productos elaborados de metal, excepto maquinaria y equipo</t>
  </si>
  <si>
    <t>Fabricación de aparatos y equipo eléctrico</t>
  </si>
  <si>
    <t>Fabricación de maquinaria y equipo n.c.p.</t>
  </si>
  <si>
    <t>Fabricación de vehículos automotores, remolques y semirremolques</t>
  </si>
  <si>
    <t>Fabricación de otros tipos de equipo de transporte</t>
  </si>
  <si>
    <t>Fabricación de muebles, colchones y somieres</t>
  </si>
  <si>
    <t>Total suministro de electricidad y gas</t>
  </si>
  <si>
    <t>Total captación, tratamiento y distribución de agua</t>
  </si>
  <si>
    <t>https://www.dane.gov.co/index.php/estadisticas-por-tema/industria/indice-de-produccion-industrial-ipi/indice-de-produccion-industrial-ipi-historicos</t>
  </si>
  <si>
    <t>IPI</t>
  </si>
  <si>
    <t>INDICADOR DE SEGUIMIENTO A LA ECONOMÁ (ISE)</t>
  </si>
  <si>
    <t>Fecha: 21 de diciembre de 2023</t>
  </si>
  <si>
    <t xml:space="preserve">El Indicador de seguimiento a la economía es un índice sintético cuyo fin es proporcionar una medida de la evolución de la actividad real de la economía en el corto plazo, el cual se ajusta a la metodología utilizada en las cuentas nacionales trimestrales; compuesto por un conjunto heterogéneo de indicadores mensuales representativos de las actividades económicas. </t>
  </si>
  <si>
    <t>Total ISE</t>
  </si>
  <si>
    <t>Actividades primarias</t>
  </si>
  <si>
    <t>Actividades secundarias</t>
  </si>
  <si>
    <t>Actividades terciarias</t>
  </si>
  <si>
    <t>Tasa de crecimiento año corrido, Indicador de Seguimiento a la Economía
Ene - Oct</t>
  </si>
  <si>
    <t>Agricultura, ganadería, caza, silvicultura y pesca; Explotación de minas y canteras</t>
  </si>
  <si>
    <t>Industrias manufactureras; Construcción</t>
  </si>
  <si>
    <t>Suministro de electricidad, gas, vapor y aire acondicionado; Distribución de agua; evacuación y tratamiento de aguas residuales, gestión de desechos y actividades de saneamiento ambiental</t>
  </si>
  <si>
    <t>Comercio al por mayor y al por menor; Reparación de vehículos automotores y motocicletas; Transporte y almacenamiento; Alojamiento y servicios de comida</t>
  </si>
  <si>
    <t>Información y comunicaciones</t>
  </si>
  <si>
    <t>Actividades financieras y de seguros</t>
  </si>
  <si>
    <t>Actividades inmobiliarias</t>
  </si>
  <si>
    <t>Actividades profesionales, científicas y técnicas; Actividades de servicios administrativos y de apoyo</t>
  </si>
  <si>
    <t>Administración pública y defensa; planes de seguridad social de afiliación obligatoria; Educación; Actividades de atención de la salud humana y de servicios sociales; Actividades artísticas, de entretenimiento y recreación y otras actividades de servicios; Actividades de los hogares individuales en calidad de empleadores; actividades no diferenciadas de los hogares individuales como productores de bienes y servicios para uso propio</t>
  </si>
  <si>
    <t>ISE</t>
  </si>
  <si>
    <t>indicadores anuales</t>
  </si>
  <si>
    <t>ENCUESTA MENSUAL DE SERVICIOS</t>
  </si>
  <si>
    <t xml:space="preserve">En el mes de octubre, se observó una caída del (-1,0%) en el total de empleados en actividades relacionadas con el almacenamiento y servicios complementarios al transporte. De manera simultánea, los servicios de correo y mensajería continuaron su tendencia descendente con una disminución significativa del (-8,5%) en comparación con el mismo período de 2022.
Al examinar el desempeño año corrido, resaltan por su notable aumento en ingresos nominales los sectores de Restaurantes, catering y bares (16,4%) y la Producción de películas cinematográficas (32%).
En términos del personal ocupado total, el subsector de servicios, que abarca almacenamiento y actividades relacionadas con el transporte, experimentó un cambio positivo del 1,5%, impulsado principalmente por un incremento del 4,9% en el personal permanente. En contraste, el subsector general de correo y servicios de mensajería mostró una variación negativa del -7,5%, atribuida a una disminución del -14,1% en el personal temporal contratado por agencias.
</t>
  </si>
  <si>
    <r>
      <t xml:space="preserve">La Encuesta Mensual de Servicios tiene como objetivos principales, </t>
    </r>
    <r>
      <rPr>
        <b/>
        <sz val="11"/>
        <color theme="1" tint="4.9989318521683403E-2"/>
        <rFont val="Arial"/>
        <family val="2"/>
      </rPr>
      <t>medir el comportamiento de los ingresos y cuantificar la evolución del personal ocupado</t>
    </r>
    <r>
      <rPr>
        <sz val="11"/>
        <color theme="1" tint="4.9989318521683403E-2"/>
        <rFont val="Arial"/>
        <family val="2"/>
      </rPr>
      <t xml:space="preserve"> para las actividades de servicios investigadas, entre ellas, el almacenamiento y actividades complementarias al transporte y servicios de correo y mensajería.</t>
    </r>
  </si>
  <si>
    <t>Variación año corrido del personal ocupado por tipo de contratación según subsector de servicios
Ene - Oct</t>
  </si>
  <si>
    <t>Subsector de servicios</t>
  </si>
  <si>
    <t>Categoría ocupacional</t>
  </si>
  <si>
    <t>Almacenamiento y actividades complementarias al transporte</t>
  </si>
  <si>
    <t>Personal ocupado sin agencias</t>
  </si>
  <si>
    <t>Personal permanenteᵃ</t>
  </si>
  <si>
    <t>Personal temporal directoᵇ</t>
  </si>
  <si>
    <t>Temporal por agencias</t>
  </si>
  <si>
    <t>Personal ocupado totalᵈ</t>
  </si>
  <si>
    <t>Correo y servicios de mensajería</t>
  </si>
  <si>
    <t>a: Comprende el personal con contrato a término indefinido y los propietarios, socios y familiares sin remuneración fija</t>
  </si>
  <si>
    <t>b: Se refiere al personal temporal contratado directamente por la empresa y los aprendices y pasantes</t>
  </si>
  <si>
    <t>***Se refiere al personal temporal contratado a través de agencias especializadas en el suministro de personal</t>
  </si>
  <si>
    <t>d: Incluye personal permanente, personal temporal directo y personal temporal contratado a través de agencias de suministro de personal</t>
  </si>
  <si>
    <t>Variación año corrido de los ingresos nominales y del personal ocupado total, según subsector de servicios
Ene - Oct</t>
  </si>
  <si>
    <t>Ingresos nominales</t>
  </si>
  <si>
    <t>Personal ocupado total</t>
  </si>
  <si>
    <t>Restaurantes, catering y bares</t>
  </si>
  <si>
    <t>Actividades de edición</t>
  </si>
  <si>
    <t>Producción de películas cinematográficas y programas de televisión</t>
  </si>
  <si>
    <t>Actividades de programación y transmisión,  agencias de noticias</t>
  </si>
  <si>
    <t>Telecomunicaciones</t>
  </si>
  <si>
    <t>Desarrollo de sistemas informáticos y procesamiento de datos</t>
  </si>
  <si>
    <t>Inmobiliarias, alquiler de maquinaria y equipo</t>
  </si>
  <si>
    <t xml:space="preserve">Actividades profesionales científicas y técnicas </t>
  </si>
  <si>
    <t>Publicidad</t>
  </si>
  <si>
    <t>Actividades de empleo, seguridad e investigación privada, servicios a edi.</t>
  </si>
  <si>
    <t>Actividades de centros de llamadas (call center)</t>
  </si>
  <si>
    <t>Actividades administrativas y de apoyo de oficina y otras actividades</t>
  </si>
  <si>
    <t>Educación superior privada</t>
  </si>
  <si>
    <t>Salud humana privada con internación</t>
  </si>
  <si>
    <t>Salud humana privada sin internación</t>
  </si>
  <si>
    <t>Otros servicios de entretenimiento y otros servicios</t>
  </si>
  <si>
    <t>https://www.dane.gov.co/index.php/estadisticas-por-tema/servicios/encuesta-mensual-de-servicios-ems/encuesta-mensual-de-servicios-ems-historicos</t>
  </si>
  <si>
    <t>EXPORTACIONES</t>
  </si>
  <si>
    <t>VALOR
Ene - Oct</t>
  </si>
  <si>
    <t>Variación
2022 /2023</t>
  </si>
  <si>
    <t xml:space="preserve">Participación </t>
  </si>
  <si>
    <t>Total</t>
  </si>
  <si>
    <t>Combustibles y prod. de las industrias extr.</t>
  </si>
  <si>
    <t>Manufacturas</t>
  </si>
  <si>
    <t>Agropecuarios, alimentos y bebidas</t>
  </si>
  <si>
    <t>Otros Sectores</t>
  </si>
  <si>
    <t>Fuente: Dane. Cifras en miles de dólares FOB</t>
  </si>
  <si>
    <t xml:space="preserve">
</t>
  </si>
  <si>
    <t>Fuente: Dane. Cifras en millones de dólares FOB</t>
  </si>
  <si>
    <t>TON MÉTRICAS
Ene - Oct</t>
  </si>
  <si>
    <t>Fuente: Dane. Cifras en millones de dólares FOB y toneladas métricas de importación</t>
  </si>
  <si>
    <t>https://www.dane.gov.co/index.php/estadisticas-por-tema/comercio-internacional/exportaciones/exportaciones-historicos</t>
  </si>
  <si>
    <t>PRODUCTO INTERNO BRUTO</t>
  </si>
  <si>
    <t>Volver al Inicio</t>
  </si>
  <si>
    <t>Actualización: Trimestral</t>
  </si>
  <si>
    <t>Fecha: 21 de feb de 2018</t>
  </si>
  <si>
    <t>PIB 2017</t>
  </si>
  <si>
    <t xml:space="preserve">Transporte, almacenamiento y telecomunicaciones </t>
  </si>
  <si>
    <t>Servicios de transporte terrestre</t>
  </si>
  <si>
    <t>Servicios de transporte por vía aérea</t>
  </si>
  <si>
    <t>Servicios complementarios al transporte</t>
  </si>
  <si>
    <t>Servicios de correos y telecomunicaciones</t>
  </si>
  <si>
    <t>Durante el año 2017 el sector de Transporte, Almacenamiento y Comunicaciones presentó un decrecimiento del -0,1%, transporte por vía terrestre  disminuyó un -0,2%, y los servicios complementarios al transporte crecieron un 1,5%, por su parte los servicios de transporte por vía aérea crecieron un 1,7%.</t>
  </si>
  <si>
    <t xml:space="preserve">Comercio, reparación, restaurantes y hoteles </t>
  </si>
  <si>
    <t>Comercio</t>
  </si>
  <si>
    <t>Mantenimiento y reparación de automotores</t>
  </si>
  <si>
    <t>Hoteles, restaurantes, bares y similares</t>
  </si>
  <si>
    <t xml:space="preserve">Industria manufacturera </t>
  </si>
  <si>
    <t>Gabricación de productos textiles</t>
  </si>
  <si>
    <t>Elaboración de Bebidas</t>
  </si>
  <si>
    <t>Productos de la refinación del petróleo</t>
  </si>
  <si>
    <t>Molinería, alimentos preparados para animales</t>
  </si>
  <si>
    <t>Fabricación de papel, cartón y productos</t>
  </si>
  <si>
    <t xml:space="preserve">Agricultura, ganadería, caza, selvicultura y pesca </t>
  </si>
  <si>
    <t>Café</t>
  </si>
  <si>
    <t>Producción pecuaria y caza</t>
  </si>
  <si>
    <t xml:space="preserve">Silvicultura, extracción de madera y pesca </t>
  </si>
  <si>
    <t>Construcción</t>
  </si>
  <si>
    <t>Construcción de obras civiles</t>
  </si>
  <si>
    <t>Construcción de edificaciones, reparación y
mantenimiento de edificaciones</t>
  </si>
  <si>
    <t xml:space="preserve">Explotación de minas y canteras </t>
  </si>
  <si>
    <t>Extracción Carbón mineral</t>
  </si>
  <si>
    <t>Petróleo crudo y gas natural</t>
  </si>
  <si>
    <t>Minerales Metalíferos</t>
  </si>
  <si>
    <t>Minerales no metálicos</t>
  </si>
  <si>
    <t xml:space="preserve">Establecimientos financieros, seguros, actividades inmobiliarias y servicios a las empresas </t>
  </si>
  <si>
    <t>Servicios de intermediación financiera y servicios conexos</t>
  </si>
  <si>
    <t>Servicios inmobiliarios y de alquiler de vivienda</t>
  </si>
  <si>
    <t>Servicios empresariales y de alquiler</t>
  </si>
  <si>
    <t xml:space="preserve">Actividades de servicios sociales, comunales y personales </t>
  </si>
  <si>
    <t>Administración pública y defensa</t>
  </si>
  <si>
    <t>Servicios sociales y de salud de mercado</t>
  </si>
  <si>
    <t>Servicios de asociaciones y esparcimiento</t>
  </si>
  <si>
    <t>Hogares privados con servicio doméstico</t>
  </si>
  <si>
    <t xml:space="preserve">Suministro de electricidad, gas domiciliario y agua </t>
  </si>
  <si>
    <t>Energía eléctrica</t>
  </si>
  <si>
    <t>Gas domiciliario</t>
  </si>
  <si>
    <t>Agua, servicios de alcantarillado y
eliminación de desperdicios</t>
  </si>
  <si>
    <t>Exportaciones</t>
  </si>
  <si>
    <t>Importaciones</t>
  </si>
  <si>
    <t>Impo Vs Expo $</t>
  </si>
  <si>
    <t>Impo Vs Expo Tons</t>
  </si>
  <si>
    <t xml:space="preserve">US$ Valor </t>
  </si>
  <si>
    <t>Tons métricas</t>
  </si>
  <si>
    <t>US$ CIF</t>
  </si>
  <si>
    <t xml:space="preserve">Tons </t>
  </si>
  <si>
    <t>US $</t>
  </si>
  <si>
    <t>Tons</t>
  </si>
  <si>
    <t>IMPORTACIONES</t>
  </si>
  <si>
    <t>Combustibles y pro. de las industrias ext.</t>
  </si>
  <si>
    <t>Fuente: Dane. Cifras en miles de dólares CIF</t>
  </si>
  <si>
    <t xml:space="preserve">En el mes de octubre, se observó una contracción significativa del -26,2% en las declaraciones de importaciones en Colombia. Dentro del sector manufacturero, la variación negativa del -26,2% se atribuye principalmente a la reducción en la adquisición de maquinaria y equipo de transporte. Asimismo, en la categoría de Combustibles y productos de las industrias extractivas, se registró una disminución del -14,9%, destacando la baja en la compra de maquinaria y equipo de transporte (-16,6%), que contribuyó con -7,5 puntos porcentuales a la variación total del grupo. Por otro lado, el grupo de Agropecuarios, alimentos y bebidas experimentó una caída del -20,9%, principalmente debido a la menor importación de productos alimenticios y animales vivos, que descendió en un -17,8%.
En lo que respecta al acumulado anual hasta octubre, las importaciones colombianas mostraron una reducción del -20,1%. Este descenso se atribuye principalmente al grupo de Combustibles y productos de las industrias extractivas, que experimentó una baja del 18,1%, impulsada por la disminución en la importación de combustibles y minerales, con una variación del -16,8%. Asimismo, el grupo de Agropecuarios, alimentos y bebidas disminuyó en un 16,0%, destacándose la caída en la importación de productos alimenticios y animales vivos con un -16,8%, y el sector manufacturero presentó una disminución del -21,1%, principalmente por la baja en maquinaria y equipo de transporte, con una variación del -19,4% en comparación con el mismo período de 2022.
En cuanto a las toneladas importadas durante el año, se observa una reducción del -7,1%. Se destacan variaciones negativas del -11,7% en el sector industrial, principalmente en la elaboración de productos alimenticios con una variación negativa del -10,3%, seguido de la elaboración de bebidas con una variación del -7,7%. También se evidenció una variabilidad negativa del -7,0% en el sector de Agricultura, ganadería, caza, silvicultura y pesca.
</t>
  </si>
  <si>
    <t>Fuente: Dane. Cifras en millones de dólares CIF</t>
  </si>
  <si>
    <t>Fuente: Dane. Cifras en millones de dólares CIF y toneladas métricas de importación</t>
  </si>
  <si>
    <t>Sector Industrial</t>
  </si>
  <si>
    <t>Sector agricultura, ganadería, caza, silvicultura y pesca</t>
  </si>
  <si>
    <t>Sector minero</t>
  </si>
  <si>
    <t>Enero -marzo 2022</t>
  </si>
  <si>
    <t>Enero -marzo 2021</t>
  </si>
  <si>
    <t>Enero - diciembre 2019</t>
  </si>
  <si>
    <t>Zonas Portuarias</t>
  </si>
  <si>
    <t>Cartagena</t>
  </si>
  <si>
    <t>Teus llenos</t>
  </si>
  <si>
    <t>Teus Vacíos</t>
  </si>
  <si>
    <t>Feus llenos</t>
  </si>
  <si>
    <t>Feus Vacíos</t>
  </si>
  <si>
    <t>Total Teus</t>
  </si>
  <si>
    <t>Teus y Feus</t>
  </si>
  <si>
    <t>Contecar</t>
  </si>
  <si>
    <t>EXPORTACION</t>
  </si>
  <si>
    <t>IMPORTACION</t>
  </si>
  <si>
    <t>SPRR de Cartagena</t>
  </si>
  <si>
    <t>Compañía de Puertos Asociados S.A.</t>
  </si>
  <si>
    <t>Puerto Bahía</t>
  </si>
  <si>
    <t>Mamonal</t>
  </si>
  <si>
    <t>Expo Z. P. Cartagena</t>
  </si>
  <si>
    <t>Impo Z. P. Cartagena</t>
  </si>
  <si>
    <t>SPRR de Barranquilla S.A.</t>
  </si>
  <si>
    <t>Puerto Pimsa S.A</t>
  </si>
  <si>
    <t>Palermo sociedad portuaria</t>
  </si>
  <si>
    <t>Expo Z. P. Barranquilla</t>
  </si>
  <si>
    <t>Impo Z. P. Barranquilla</t>
  </si>
  <si>
    <t>Santa Marta</t>
  </si>
  <si>
    <t>SPRR de Santa Marta S.A.</t>
  </si>
  <si>
    <t>Enero -diciembre</t>
  </si>
  <si>
    <t>Guajira</t>
  </si>
  <si>
    <t xml:space="preserve">Movimiento portuario de comercio exterior (TEUS) </t>
  </si>
  <si>
    <t>Cerrejón Zona Norte S.A.</t>
  </si>
  <si>
    <t>Zona Portuaria</t>
  </si>
  <si>
    <t>Movimiento</t>
  </si>
  <si>
    <t>Impo</t>
  </si>
  <si>
    <t>Expo</t>
  </si>
  <si>
    <t>Turbo</t>
  </si>
  <si>
    <t>Buenaventura</t>
  </si>
  <si>
    <t>Uniban</t>
  </si>
  <si>
    <t>Promotora Bananera</t>
  </si>
  <si>
    <t>San Andrés</t>
  </si>
  <si>
    <t>San Andrés Port Society</t>
  </si>
  <si>
    <t>SPRR de Buenaventura S.A.</t>
  </si>
  <si>
    <t>TCBuen</t>
  </si>
  <si>
    <t>C.E</t>
  </si>
  <si>
    <t>Aguadulce</t>
  </si>
  <si>
    <t>Expo Z. P. Buenaventura</t>
  </si>
  <si>
    <t>Impo Z. P. Beunaventura</t>
  </si>
  <si>
    <t>Enero -Julio  2022</t>
  </si>
  <si>
    <t>MOVIMIENTO PORTUARIO</t>
  </si>
  <si>
    <t>Actualización: Semestral</t>
  </si>
  <si>
    <t>Fecha: 27 de septiembre de 2023</t>
  </si>
  <si>
    <t xml:space="preserve">
En el primer semestre de 2023, las exportaciones disminuyeron en un -4,1% en comparación con el mismo período de 2022, lo que representa una reducción de 2,1 millones de toneladas. Las zonas portuarias más afectadas por esta disminución fueron San Andrés, con una caída del -43,2%, y Turbo, con una disminución del     -35,5%. La Guajira lideró en términos absolutos con una reducción de 2,6 millones de toneladas, mientras que Buenaventura fue una excepción con un aumento del 20,8%. Además, Ciénaga experimentó el mayor aumento en términos absolutos, con un incremento de 1,1 millones de toneladas.
El producto más exportado fue el carbón, con un total de 26,8 millones de toneladas ( representa el 54,9% del total), aunque experimentó una disminución del          -6,1% en comparación con 2022. Los derivados del petróleo, en cambio, aumentaron un 2,3%, mientras que el petróleo disminuyó un -5,3%. El banano sufrió la mayor caída porcentual, con un -33,2%, mientras que la hulla coque y las briquetas aumentaron un 16,4%. Los principales destinos de las exportaciones de hulla coque y briquetas fueron Estados Unidos, India y Brasil.
En cuanto a las importaciones, se registró una variación negativa del -12,2% en el mismo período, equivalente a una disminución de 2,6 millones de  toneladas con respecto al año anterior. Las sociedades portuarias que más contribuyeron a esta caída fueron Buenaventura, con un descenso del -5,7%, seguido de Cartagena con un -7%, y Santa Marta con un marcado descenso del -24,2%.
Finalmente,las zonas portuarias movilizarón un total  2,2 millones de unidades de TEUS, con un decrecimiento de 65 mil unidades y uan variación negativa del          -2,9% respeto al mismo mes del semestre anterior -9% y  Barranquilla -10,9%. </t>
  </si>
  <si>
    <t>Ene - jun
2022</t>
  </si>
  <si>
    <t xml:space="preserve">Variación   </t>
  </si>
  <si>
    <t>Ene - Jun
2022</t>
  </si>
  <si>
    <t>Ene - Jun
2023</t>
  </si>
  <si>
    <t>Ciénaga</t>
  </si>
  <si>
    <t>Golfo Morrosquillo</t>
  </si>
  <si>
    <t>San Andres</t>
  </si>
  <si>
    <t>Otros</t>
  </si>
  <si>
    <t>Río Magdalena</t>
  </si>
  <si>
    <t xml:space="preserve">Fuente: Supertransporte </t>
  </si>
  <si>
    <t xml:space="preserve">Unidad: Toneladas </t>
  </si>
  <si>
    <t>Toneladas C. E. 
Enero - Jun</t>
  </si>
  <si>
    <t>Variación
20212- 2023</t>
  </si>
  <si>
    <t>Participación</t>
  </si>
  <si>
    <t>Importación</t>
  </si>
  <si>
    <t>Exportación</t>
  </si>
  <si>
    <t>Fuente: Supertransporte</t>
  </si>
  <si>
    <t>Principales Productos Exportados 
Enero - Junio</t>
  </si>
  <si>
    <t>TONS 2021</t>
  </si>
  <si>
    <t>TONS 2022</t>
  </si>
  <si>
    <t>TONS 2023</t>
  </si>
  <si>
    <t>Variación
2022 - 2023</t>
  </si>
  <si>
    <t xml:space="preserve">Carbón </t>
  </si>
  <si>
    <t xml:space="preserve">Petróleo </t>
  </si>
  <si>
    <t>Derivados del petróleo</t>
  </si>
  <si>
    <t>Hulla, coque y briquetas</t>
  </si>
  <si>
    <t>Cajas y embalajes en general</t>
  </si>
  <si>
    <t>Menaje domestico</t>
  </si>
  <si>
    <t>Cemento</t>
  </si>
  <si>
    <t>Aceite y grasas de origen vegetal</t>
  </si>
  <si>
    <t>Polietileno y mat. Plásticos</t>
  </si>
  <si>
    <t>Banano</t>
  </si>
  <si>
    <t>Café excelso</t>
  </si>
  <si>
    <t xml:space="preserve">Otros Productos </t>
  </si>
  <si>
    <t xml:space="preserve">TOTAL EXPORTACIÓN </t>
  </si>
  <si>
    <t>Principales Productos Importados 
Enero - Junio</t>
  </si>
  <si>
    <t>Maíz</t>
  </si>
  <si>
    <t>Petróleo</t>
  </si>
  <si>
    <t>Manaje domestico</t>
  </si>
  <si>
    <t>Cereales, granos y sus prepa.</t>
  </si>
  <si>
    <t>Productos químicos industriales</t>
  </si>
  <si>
    <t>Productos alimenticios</t>
  </si>
  <si>
    <t>Trigo</t>
  </si>
  <si>
    <t>Acero</t>
  </si>
  <si>
    <t xml:space="preserve">Productos químicos </t>
  </si>
  <si>
    <t>Otros Productos</t>
  </si>
  <si>
    <t xml:space="preserve">TOTAL IMPORTACIÓN </t>
  </si>
  <si>
    <t>TEUS</t>
  </si>
  <si>
    <t>Unidades de Contenedores  por zona portuaria
Ene - Jun</t>
  </si>
  <si>
    <t xml:space="preserve">Santa Marta </t>
  </si>
  <si>
    <t>Barrancabermeja</t>
  </si>
  <si>
    <t>https://www.supertransporte.gov.co/index.php/superintendencia-delegada-de-puertos/estadisticas-trafico-portuario-en-colombia/</t>
  </si>
  <si>
    <t>PIB 2023 III</t>
  </si>
  <si>
    <t>Transporte y almacenamiento*</t>
  </si>
  <si>
    <t>Transporte terrestre y transporte por tuberías</t>
  </si>
  <si>
    <t>Transporte acuático</t>
  </si>
  <si>
    <t>Transporte aéreo</t>
  </si>
  <si>
    <t>Actividades de correo y de servicios de mensajería</t>
  </si>
  <si>
    <t xml:space="preserve">
Durante el tercer trimestre de 2023, el Producto Interno Bruto (PIB) experimentó una contracción del -0,3%. En el ámbito del transporte y almacenamiento, se observaron resultados diversos, con descensos del (-2,1%) en el transporte terrestre y por tuberías, así como una marcada disminución del (-4%) en el transporte acuático. Sin embargo, el transporte aéreo registró un crecimiento sólido del 6,7%. Las actividades comerciales también se vieron afectadas, con una caída del (-3,5%) en el comercio al por mayor y al por menor, así como una disminución del (-4,5%) en el alojamiento y los servicios de comida. En las industrias manufactureras, la reducción general fue del (-6,2%), destacando la fabricación de productos textiles con una significativa caída del (-18,8%). A pesar de esto, la extracción de minas y canteras experimentó un aumento del 3,5%, liderado por la extracción de carbón de piedra y lignito, que creció un 3,9%.
En el ámbito de los servicios, la administración pública y defensa exhibieron un crecimiento sólido del 5,3%, mientras que las actividades relacionadas con la educación decrecieron en un -0,8%. Estos resultados mixtos indican que la economía está experimentando variaciones en diferentes sectores, lo cual se refleja en la disminución general del PIB en el tercer trimestre de 2023.</t>
  </si>
  <si>
    <t>Comercio al por mayor y al por menor, transporte, reparación de vehículos</t>
  </si>
  <si>
    <t>Comercio al por mayor y al por menor.</t>
  </si>
  <si>
    <t>Transporte y almacenamiento</t>
  </si>
  <si>
    <t>Alojamiento y servicios de comida</t>
  </si>
  <si>
    <t xml:space="preserve">Industrias manufactureras </t>
  </si>
  <si>
    <t>Elaboración de productos alimenticios*</t>
  </si>
  <si>
    <t>Coquización, fabricación de productos de la ref. de petróleo</t>
  </si>
  <si>
    <t>Transformación de la madera</t>
  </si>
  <si>
    <t>Fabricación de muebles, colchones y somier</t>
  </si>
  <si>
    <t>*Elaboración de productos alimenticios, bebidas y tabaco</t>
  </si>
  <si>
    <t>Ganadería</t>
  </si>
  <si>
    <t>Cultivo permanente de café</t>
  </si>
  <si>
    <t xml:space="preserve">Silvicultura, extracción de madera </t>
  </si>
  <si>
    <t>Pesca y acuicultura</t>
  </si>
  <si>
    <t>Cultivos agrícolas transitorios y permanentes</t>
  </si>
  <si>
    <t>Construcción de edificaciones residenciales y no residenciales</t>
  </si>
  <si>
    <t xml:space="preserve">Construcción de carreteras y vías de ferrocarril
</t>
  </si>
  <si>
    <t>Actividades especializadas para la construcción de edificaciones y obras de ingeniería civil</t>
  </si>
  <si>
    <t>Extracción carbón de piedra y lignito</t>
  </si>
  <si>
    <t>Extracción Petróleo crudo y gas natural</t>
  </si>
  <si>
    <t>Extracción Minerales Metalíferos</t>
  </si>
  <si>
    <t>Extracción de otras minas y canteras</t>
  </si>
  <si>
    <t>Actividades de apoyo para explotación de minas y canteras</t>
  </si>
  <si>
    <t>Actividades profesionales, científicas y técnicas</t>
  </si>
  <si>
    <t>Actividades de servicios administrativos y de apoyo</t>
  </si>
  <si>
    <t>Administración pública y defensa, planes de seguridad social de afiliación obligatoria</t>
  </si>
  <si>
    <t>Educación</t>
  </si>
  <si>
    <t>Actividades de atención de la salud humana y ser. Sociales</t>
  </si>
  <si>
    <t xml:space="preserve">Suministro de electricidad, gas, vapor y aire acondicionado </t>
  </si>
  <si>
    <t>Distribución de agua, evacuación y tratamiento de aguas residuales</t>
  </si>
  <si>
    <t>Actividades artísticas, de entretenimiento y recreación</t>
  </si>
  <si>
    <t>Actividades de los hogares individuales en calidad de empleadores</t>
  </si>
  <si>
    <t>Actividades financieras y seguros</t>
  </si>
  <si>
    <t>https://www.dane.gov.co/index.php/estadisticas-por-tema/cuentas-nacionales/cuentas-nacionales-trimestrales/pib-informacion-tecnica</t>
  </si>
  <si>
    <t>PIB Transporte Terrestre</t>
  </si>
  <si>
    <t>Industrias manufactureras</t>
  </si>
  <si>
    <t>Comercio, reparación, restaurantes y hoteles</t>
  </si>
  <si>
    <t>Explotación de minas y canteras</t>
  </si>
  <si>
    <t>2011 I</t>
  </si>
  <si>
    <t>2011 II</t>
  </si>
  <si>
    <t>2011 III</t>
  </si>
  <si>
    <t>2011 IV</t>
  </si>
  <si>
    <t>2012 I</t>
  </si>
  <si>
    <t>2012 II</t>
  </si>
  <si>
    <t>2012 III</t>
  </si>
  <si>
    <t>2012 IV</t>
  </si>
  <si>
    <t>2013 I</t>
  </si>
  <si>
    <t>2013 II</t>
  </si>
  <si>
    <t>2013 III</t>
  </si>
  <si>
    <t>2013 IV</t>
  </si>
  <si>
    <t>2014 I</t>
  </si>
  <si>
    <r>
      <t xml:space="preserve">2014 </t>
    </r>
    <r>
      <rPr>
        <b/>
        <vertAlign val="superscript"/>
        <sz val="10"/>
        <color indexed="8"/>
        <rFont val="Calibri"/>
        <family val="2"/>
      </rPr>
      <t>P</t>
    </r>
  </si>
  <si>
    <t>2014 II</t>
  </si>
  <si>
    <t>2014 III</t>
  </si>
  <si>
    <t>2014 IV</t>
  </si>
  <si>
    <t>2015 I</t>
  </si>
  <si>
    <r>
      <t xml:space="preserve">2015 </t>
    </r>
    <r>
      <rPr>
        <b/>
        <vertAlign val="superscript"/>
        <sz val="10"/>
        <color indexed="8"/>
        <rFont val="Calibri"/>
        <family val="2"/>
      </rPr>
      <t>Pr</t>
    </r>
  </si>
  <si>
    <t>2015 II</t>
  </si>
  <si>
    <t>2015 III</t>
  </si>
  <si>
    <t>2015 IV</t>
  </si>
  <si>
    <t>2016 I</t>
  </si>
  <si>
    <r>
      <t xml:space="preserve">2016 </t>
    </r>
    <r>
      <rPr>
        <b/>
        <vertAlign val="superscript"/>
        <sz val="10"/>
        <color indexed="8"/>
        <rFont val="Calibri"/>
        <family val="2"/>
      </rPr>
      <t>Pr</t>
    </r>
  </si>
  <si>
    <t>2016 II</t>
  </si>
  <si>
    <t>2016 III</t>
  </si>
  <si>
    <t>2016 IV</t>
  </si>
  <si>
    <t>2017 I</t>
  </si>
  <si>
    <t>2017 II</t>
  </si>
  <si>
    <t>2017 III</t>
  </si>
  <si>
    <t>2017 IV</t>
  </si>
  <si>
    <t>Producto Interno Bruto</t>
  </si>
  <si>
    <t>Comercio al por mayor y al por menor</t>
  </si>
  <si>
    <t>2018 I</t>
  </si>
  <si>
    <t>2018 II</t>
  </si>
  <si>
    <t>2018 III</t>
  </si>
  <si>
    <t>2018 IV</t>
  </si>
  <si>
    <t>2019 I</t>
  </si>
  <si>
    <t>2019 II</t>
  </si>
  <si>
    <t>2019 III</t>
  </si>
  <si>
    <t>2019 IV</t>
  </si>
  <si>
    <t>2020 I</t>
  </si>
  <si>
    <t>2020 II</t>
  </si>
  <si>
    <t>2020 III</t>
  </si>
  <si>
    <t>2020 IV</t>
  </si>
  <si>
    <t>2021 I</t>
  </si>
  <si>
    <t>2021 II</t>
  </si>
  <si>
    <t>2021 III</t>
  </si>
  <si>
    <t>2021 IV</t>
  </si>
  <si>
    <t>2022 I</t>
  </si>
  <si>
    <t>2022 II</t>
  </si>
  <si>
    <t>2022 III</t>
  </si>
  <si>
    <t xml:space="preserve">2022 III </t>
  </si>
  <si>
    <t>2022 IV</t>
  </si>
  <si>
    <t>2023 I</t>
  </si>
  <si>
    <t>2023 II</t>
  </si>
  <si>
    <t>REGISTRO NACIONAL DE DESPACHOS DE CARGA</t>
  </si>
  <si>
    <t>Manifiestos recibidos RNDC</t>
  </si>
  <si>
    <t>Enero</t>
  </si>
  <si>
    <t>Febrero</t>
  </si>
  <si>
    <t>Marzo</t>
  </si>
  <si>
    <t>Abril</t>
  </si>
  <si>
    <t>Mayo</t>
  </si>
  <si>
    <t>Junio</t>
  </si>
  <si>
    <t>Julio</t>
  </si>
  <si>
    <t>Agosto</t>
  </si>
  <si>
    <t>Septiembre</t>
  </si>
  <si>
    <t>Octubre</t>
  </si>
  <si>
    <t>Noviembre</t>
  </si>
  <si>
    <t>Diciembre</t>
  </si>
  <si>
    <t>Fuente: Ministerio de Transporte, cifras en miles</t>
  </si>
  <si>
    <t xml:space="preserve">Hasta noviembre, se han movilizado un total de 125,16 millones de toneladas en el país. Sin embargo, es fundamental tener en cuenta que no podemos comparar estas cifras con el mismo período del año anterior debido al inicio  de registro de viajes Urbanos en el RNDC.
En cuanto a  la cantidad de viajes realizados en las carreteras del país durante este período, se han registrado un total de 9.924.962 lo que representa un aumento del 5,5%. tendencia que se viene presentando desde comienzos del año y que como se ha especificado en informes anteriores muestra un déficit en el uso de capacidad instalada de los vehículos para la carga de toneladas, o una menor oferta de carga. Por otro lado, se ha registrado un total de 486 millones de galones movilizados.
Recordemos que estas cifras están sujetas a la cantidad de manifiestos recibidos, así como al número de empresas que reporta sus viajes en el RNDC, y que por lo general tiene una desviación de ± 4%. Para un mayor análisis de estas estadísticas los invitamos a leer el informe de Seguimiento Sectorial octubre 2023.
</t>
  </si>
  <si>
    <t>Empresas de transporte que reportan</t>
  </si>
  <si>
    <t>Ene</t>
  </si>
  <si>
    <t>Feb</t>
  </si>
  <si>
    <t>Mar</t>
  </si>
  <si>
    <t>Abr</t>
  </si>
  <si>
    <t>May</t>
  </si>
  <si>
    <t>Jun</t>
  </si>
  <si>
    <t>Jul</t>
  </si>
  <si>
    <t>Ago</t>
  </si>
  <si>
    <t>Sep</t>
  </si>
  <si>
    <t>Oct</t>
  </si>
  <si>
    <t>Nov</t>
  </si>
  <si>
    <t>Dic</t>
  </si>
  <si>
    <t>Fuente: Ministerio de Transporte</t>
  </si>
  <si>
    <t>Empresas de Generadores de Carga que reportan</t>
  </si>
  <si>
    <t>Millones de tons. *</t>
  </si>
  <si>
    <t>variación 2022/2023</t>
  </si>
  <si>
    <t>*No incluye los trayectos de aproximación</t>
  </si>
  <si>
    <t xml:space="preserve">Viajes realizados </t>
  </si>
  <si>
    <t xml:space="preserve">Total </t>
  </si>
  <si>
    <t>Millones de galones</t>
  </si>
  <si>
    <t>Millones de toneladas transportadas por configuración 
(Nov 2022 -  Oct 2023)</t>
  </si>
  <si>
    <t>Toneladas</t>
  </si>
  <si>
    <t xml:space="preserve">Partipac. </t>
  </si>
  <si>
    <t>3S3</t>
  </si>
  <si>
    <t>3S2</t>
  </si>
  <si>
    <t>3</t>
  </si>
  <si>
    <t>2S2</t>
  </si>
  <si>
    <t>2S3</t>
  </si>
  <si>
    <t>CA</t>
  </si>
  <si>
    <t>Vehículos automotores con mínimo un viaje</t>
  </si>
  <si>
    <t>2020*</t>
  </si>
  <si>
    <t>*Datos a marzo 31</t>
  </si>
  <si>
    <t>Cantidad de vehículos con mínimo 1 viaje</t>
  </si>
  <si>
    <t>Ene 2017 - dic 2018</t>
  </si>
  <si>
    <t>Dic 2017 - nov 2019</t>
  </si>
  <si>
    <t>REGISTRO NACIONAL DE DESPACHOS DE CARGA - 2</t>
  </si>
  <si>
    <t>Fecha: 10 de julio de 2020</t>
  </si>
  <si>
    <t>Var. sem anterior</t>
  </si>
  <si>
    <t>23 - 29 marzo</t>
  </si>
  <si>
    <t>Semana 1</t>
  </si>
  <si>
    <t>30 marzo - 05 abril</t>
  </si>
  <si>
    <t>Semana 2</t>
  </si>
  <si>
    <t>06 - 12 abril</t>
  </si>
  <si>
    <t>Semana 3*</t>
  </si>
  <si>
    <t>13  - 19 abril</t>
  </si>
  <si>
    <t>Semana 4</t>
  </si>
  <si>
    <t>20 - 26 abril</t>
  </si>
  <si>
    <t>Semana 5</t>
  </si>
  <si>
    <t>27 abril - 03 mayo</t>
  </si>
  <si>
    <t>Semana 6**</t>
  </si>
  <si>
    <t>04 - 10 mayo</t>
  </si>
  <si>
    <t>Semana 7</t>
  </si>
  <si>
    <t>11 - 17 mayo</t>
  </si>
  <si>
    <t>Semana 8</t>
  </si>
  <si>
    <t>18 - 24 mayo</t>
  </si>
  <si>
    <t>Semana 9</t>
  </si>
  <si>
    <t>25 - 31 mayo</t>
  </si>
  <si>
    <t>Semana 10**</t>
  </si>
  <si>
    <t>01 - 07 junio</t>
  </si>
  <si>
    <t>Semana 11</t>
  </si>
  <si>
    <t>08 - 14 junio</t>
  </si>
  <si>
    <t>Semana 12</t>
  </si>
  <si>
    <t>15 - 21 junio</t>
  </si>
  <si>
    <t>Semana 13**</t>
  </si>
  <si>
    <t>22 - 28 junio</t>
  </si>
  <si>
    <t>Semana 14**</t>
  </si>
  <si>
    <t>29 jun - 05 jul</t>
  </si>
  <si>
    <t>Semana 15**</t>
  </si>
  <si>
    <t>06 - 12 jul</t>
  </si>
  <si>
    <t>Semana 16</t>
  </si>
  <si>
    <t>13 - 19 jul</t>
  </si>
  <si>
    <t>Semana 17</t>
  </si>
  <si>
    <t>20 jul - 26 jul</t>
  </si>
  <si>
    <t>Semana 18**</t>
  </si>
  <si>
    <t>27 jul - 02 agos</t>
  </si>
  <si>
    <t>Semana 19</t>
  </si>
  <si>
    <t>*Semana Santa</t>
  </si>
  <si>
    <t>**Semana con día festivo</t>
  </si>
  <si>
    <t>Toneladas movilizadas</t>
  </si>
  <si>
    <t>Productos Movilizados</t>
  </si>
  <si>
    <t># Viajes</t>
  </si>
  <si>
    <t>Cementos, morteros, hormigones</t>
  </si>
  <si>
    <t>Misceláneos contenidos en paquetes</t>
  </si>
  <si>
    <t>Productos Varios</t>
  </si>
  <si>
    <t>Arroz</t>
  </si>
  <si>
    <t>Cerveza de malta</t>
  </si>
  <si>
    <t xml:space="preserve">Hullas, briquetas </t>
  </si>
  <si>
    <t>Aceite de palma y sus fracciones</t>
  </si>
  <si>
    <t>Coques y semicoques de hulla</t>
  </si>
  <si>
    <t>Cementos Hidráulicos</t>
  </si>
  <si>
    <t>Azúcar de caña o de remolacha</t>
  </si>
  <si>
    <t>Abonos minerales o químicos</t>
  </si>
  <si>
    <t>Agua</t>
  </si>
  <si>
    <t>Preparaciones para alim. Animal</t>
  </si>
  <si>
    <t>Carbones activados</t>
  </si>
  <si>
    <t>Bombonas, botellas, frascos</t>
  </si>
  <si>
    <t>Contenedores</t>
  </si>
  <si>
    <t>Demás productos</t>
  </si>
  <si>
    <t>Fuente: Ministerio de Transporte. Datos marzo 23 - agosto 02</t>
  </si>
  <si>
    <t xml:space="preserve">Principales Destinos </t>
  </si>
  <si>
    <t>Destino</t>
  </si>
  <si>
    <t>Bogotá</t>
  </si>
  <si>
    <t>Cali</t>
  </si>
  <si>
    <t>Bucaramanga</t>
  </si>
  <si>
    <t>Funza</t>
  </si>
  <si>
    <t>Buga</t>
  </si>
  <si>
    <t>Tocancipá</t>
  </si>
  <si>
    <t xml:space="preserve">Principales Orígenes </t>
  </si>
  <si>
    <t>Origen</t>
  </si>
  <si>
    <t>Palmira</t>
  </si>
  <si>
    <t>Cúcuta</t>
  </si>
  <si>
    <t>ÍNDICE DE PRECIOS AL TRANSPORTADOR</t>
  </si>
  <si>
    <t>Fecha: 24 de enero de 2023</t>
  </si>
  <si>
    <t>IPT Diciembre 31 de 2022</t>
  </si>
  <si>
    <t>Incremento</t>
  </si>
  <si>
    <t>Incidencia</t>
  </si>
  <si>
    <t>Combustible (ACPM)</t>
  </si>
  <si>
    <t>Otros (Costo capital)</t>
  </si>
  <si>
    <t>Salarios, Prestaciones</t>
  </si>
  <si>
    <t>Peajes</t>
  </si>
  <si>
    <t>Repuestos, Reparaciones</t>
  </si>
  <si>
    <t>Llantas y neumáticos</t>
  </si>
  <si>
    <t>Seguros</t>
  </si>
  <si>
    <t>Lubricantes, grasas y filtros</t>
  </si>
  <si>
    <t>Parqueadero</t>
  </si>
  <si>
    <t>Impuestos</t>
  </si>
  <si>
    <t>Fuente: Defencarga</t>
  </si>
  <si>
    <t xml:space="preserve">
El Índice de Precios al Transportador IPT para el año 2022 fue del 12,04%, situándose casi que un punto porcentual (1,06%) por debajo del Índice de Precios al Consumidor IPC (13,1%); lo anterior impactado principalmente por el precio del combustible, que no presentó incrementos durante el segundo semestre del año, tras el acuerdo entre el Presidente de la República y los gremios del sector, entre ellos Defencarga. Por su parte, el  Índice de Costos del Transporte de Carga por Carretera ICTC, indicador que elabora el DANE, presentaba un incremento del 11,20% a diciembre 31 del año anterior:</t>
  </si>
  <si>
    <t>ÍNDICE DE COSTOS AL TRANSPORTE DE CARGA</t>
  </si>
  <si>
    <t>Fecha: 23 de noviembre de 2023</t>
  </si>
  <si>
    <t>ICTC</t>
  </si>
  <si>
    <t>Grupo de costos</t>
  </si>
  <si>
    <t>Peso %</t>
  </si>
  <si>
    <t>Combustibles</t>
  </si>
  <si>
    <t>Costos fijos y peajes</t>
  </si>
  <si>
    <t>Partes, piezas,  mantenimiento y reparación</t>
  </si>
  <si>
    <t>Insumos</t>
  </si>
  <si>
    <t>Variación anual ICTC 2010 - 2022</t>
  </si>
  <si>
    <t>Año</t>
  </si>
  <si>
    <t>Costos F</t>
  </si>
  <si>
    <t>Partes</t>
  </si>
  <si>
    <t>ICTC. Ponderación e índices total por ejes y modelos por ejes
2021 - 2023</t>
  </si>
  <si>
    <t>Tipo de vehículo (ejes y modelos)</t>
  </si>
  <si>
    <t>2 ejes</t>
  </si>
  <si>
    <t>3 ejes</t>
  </si>
  <si>
    <t>4 ejes</t>
  </si>
  <si>
    <t>5 ejes</t>
  </si>
  <si>
    <t>6 ejes</t>
  </si>
  <si>
    <t>Periodo</t>
  </si>
  <si>
    <t>Mayores de 19 años</t>
  </si>
  <si>
    <t>Entre 19 y 10 años</t>
  </si>
  <si>
    <t>Menores de 10 años</t>
  </si>
  <si>
    <t>Ponderación</t>
  </si>
  <si>
    <t>ICTC.  Ponderaciones e índice por corredores
2021 - 2023</t>
  </si>
  <si>
    <t>Corredor</t>
  </si>
  <si>
    <t>Bogotá-Cali</t>
  </si>
  <si>
    <t>Medellín-Cali</t>
  </si>
  <si>
    <t>Bogotá-Barranquilla</t>
  </si>
  <si>
    <t>Bogotá-Bucaramanga</t>
  </si>
  <si>
    <t>Medellín-Bucaramanga</t>
  </si>
  <si>
    <t>Bogotá-Villavicencio</t>
  </si>
  <si>
    <t>Bogotá-Yopal</t>
  </si>
  <si>
    <t>ICTC Trimestral</t>
  </si>
  <si>
    <t>Factores</t>
  </si>
  <si>
    <t>2010 I</t>
  </si>
  <si>
    <t>2010 II</t>
  </si>
  <si>
    <t>2010 III</t>
  </si>
  <si>
    <t>2010 IV</t>
  </si>
  <si>
    <t>ACPM</t>
  </si>
  <si>
    <t>Precios de referencia ACPM para Bogotá</t>
  </si>
  <si>
    <t>2022 - 2023</t>
  </si>
  <si>
    <t>Variación $</t>
  </si>
  <si>
    <t>-</t>
  </si>
  <si>
    <t xml:space="preserve">Fuente: UPME, Unidad de Planeación Minero Energética </t>
  </si>
  <si>
    <t xml:space="preserve">En el año corrido  no se observaron cambios monetarios significativos en el valor del ACPM, manteniéndose en $9.358.
</t>
  </si>
  <si>
    <t>Variación Anual Combustibles Según ICTC</t>
  </si>
  <si>
    <t>http://www.sipg.gov.co/Sipg/Inicio/SectorHidrocarburos/Precios/PreciosCiudades/tabid/113/language/es-CO/Default.aspx</t>
  </si>
  <si>
    <t>https://www1.upme.gov.co/sipg/Paginas/Estructura-precios-combustibles.aspx</t>
  </si>
  <si>
    <t>Gasolina</t>
  </si>
  <si>
    <t>Trimestral</t>
  </si>
  <si>
    <t>Anual</t>
  </si>
  <si>
    <t>DEMANDA DE ENERGÍA</t>
  </si>
  <si>
    <t>Demanda de energía</t>
  </si>
  <si>
    <t>GWh</t>
  </si>
  <si>
    <t>Variación
Anual</t>
  </si>
  <si>
    <t xml:space="preserve">En noviembre de 2023, la demanda de energía eléctrica experimentó un incremento del 6,32% respecto al mismo mes del año anterior, alcanzando un total de 6301,83 GWh-mes, superando incluso los 6301,83 GWh-mes registrados en agosto de 2022. Destaca que la región del Caribe lideró el consumo con 1,836.5 GWh, presentando una variación del 12,96%, seguida por la región Centro con 1,606,67 GWh y una variación del 3,4%.
En cuanto a las actividades económicas, las manufacturas industriales fueron las de mayor participación, representando un 39,7% del consumo total, seguido por la explotación de minas y canteras con un 29,45%. Estos resultados evidencian patrones distintivos de consumo y actividad económica en diversas regiones y sectores.
En términos acumulados hasta noviembre de 2023, la demanda de energía ha experimentado un aumento del 4,18% en comparación con el mismo período del año anterior. Este indicador sugiere una tendencia de crecimiento constante en el consumo de energía eléctrica, señalando la importancia de gestionar eficientemente la oferta de energía para satisfacer las necesidades en constante expansión
                                                                                                                                                                                                                                                                                              * Es importante tener en cuenta que los crecimientos de la  demanda de energía eléctrica se calculan como el promedio ponderado de los crecimientos de los diferentes tipos de días (comerciales, sábados, domingos y festivos). Con este tipo de cálculo disminuyen las fluctuaciones que se presentan en los seguimientos mensuales, originados por la dependencia del consumo de energía en relación con el número de días presentados en el mes de análisis. 
</t>
  </si>
  <si>
    <t>Enero 2021</t>
  </si>
  <si>
    <t>Febrero 2021</t>
  </si>
  <si>
    <t>Marzo 2021</t>
  </si>
  <si>
    <t>Abril 2021</t>
  </si>
  <si>
    <t>Mayo 2021</t>
  </si>
  <si>
    <t>Junio 2021</t>
  </si>
  <si>
    <t>Julio 2021</t>
  </si>
  <si>
    <t>Agosto 2021</t>
  </si>
  <si>
    <t>Septiembre 2021</t>
  </si>
  <si>
    <t>Octubre 2021</t>
  </si>
  <si>
    <t>Noviembre 2021</t>
  </si>
  <si>
    <t>Diciembre 2021</t>
  </si>
  <si>
    <t>Enero 2022</t>
  </si>
  <si>
    <t>Febrero 2022</t>
  </si>
  <si>
    <t>Marzo 2022</t>
  </si>
  <si>
    <t>Abril 2022</t>
  </si>
  <si>
    <t>Mayo 2022</t>
  </si>
  <si>
    <t>Junio  2022</t>
  </si>
  <si>
    <t>Julio 2022</t>
  </si>
  <si>
    <t>Agosto 2022</t>
  </si>
  <si>
    <t>Septiembre 2022</t>
  </si>
  <si>
    <t>Octubre 2022</t>
  </si>
  <si>
    <t>Noviembre 2022</t>
  </si>
  <si>
    <t>Diciembre 2022</t>
  </si>
  <si>
    <t>Enero 2023</t>
  </si>
  <si>
    <t>Febrero 2023</t>
  </si>
  <si>
    <t>Marzo 2023</t>
  </si>
  <si>
    <t>Abril 2023</t>
  </si>
  <si>
    <t>Mayo 2023</t>
  </si>
  <si>
    <t>Junio 2023</t>
  </si>
  <si>
    <t>Julio  2023</t>
  </si>
  <si>
    <t>Agosto 2023</t>
  </si>
  <si>
    <t>6.2%</t>
  </si>
  <si>
    <t>Septiembre 2023</t>
  </si>
  <si>
    <t>7.5%</t>
  </si>
  <si>
    <t>Octubre 2023</t>
  </si>
  <si>
    <t>Noviembre 2023</t>
  </si>
  <si>
    <t>Fuente: XM, filial de ISA, empresa operadora del Sistema Interconectado Nacional</t>
  </si>
  <si>
    <t xml:space="preserve">                           </t>
  </si>
  <si>
    <t>Demanda</t>
  </si>
  <si>
    <t>Noviembre 2022 Mes</t>
  </si>
  <si>
    <t>Noviembre  2023 Mes</t>
  </si>
  <si>
    <t>2022 Año Corrido</t>
  </si>
  <si>
    <t>2023 Año Corrido</t>
  </si>
  <si>
    <t>73,119,42</t>
  </si>
  <si>
    <t>Anual 2022</t>
  </si>
  <si>
    <t>Anual 2023</t>
  </si>
  <si>
    <t>https://www.xm.com.co/nuestra-empresa/informes/informes-de-la-operacion-y-el-mercado/informes-mensuales-de-analisis-del-mercado</t>
  </si>
  <si>
    <t>https://sinergox.xm.com.co/infms/Paginas/Informe-mensules-de-analisis-del-mercado.aspx?RootFolder=%2Finfms%2FInformes%20Mensuales%2F2022&amp;FolderCTID=0x012000C6B40FAEE443284C93541A299035CDAF&amp;View=%7B2F6EFE74%2D3DEB%2D4A58%2D96C8%2D157223B1A373%7D</t>
  </si>
  <si>
    <t>PIRATERÍA</t>
  </si>
  <si>
    <t>Variación
2022/2023</t>
  </si>
  <si>
    <t xml:space="preserve">Marzo </t>
  </si>
  <si>
    <t xml:space="preserve">Mayo </t>
  </si>
  <si>
    <t xml:space="preserve">Junio </t>
  </si>
  <si>
    <t>Fuente: Observatorio del Delito de la DIJIN</t>
  </si>
  <si>
    <t xml:space="preserve">En el tercer trimestre de 2023, se registraron un total de 16 casos de piratería terrestre, lo que representó una disminución con respecto al mismo período del año anterior.
El departamento con la mayor cantidad de casos en ese trimestre fue Cundinamarca, con un total de 6 incidentes, principalmente concentrados en el municipio de Bogotá, que reportó la mayor incidencia con 3 casos. Cesar también se encontró en la lista con un total de 3 casos, de los cuales 2 ocurrieron en Río Oro. Por otro lado, Antioquia registró 3 casos que se distribuyeron en diferentes municipios, como Puerto Triunfo, La Ceja y Guarne.
Si observamos el año en su conjunto, los departamentos que reportaron la mayor cantidad de casos fueron Cundinamarca con 22, seguido de Cesar con 19, y tanto Antioquia como Valle del Cauca con 11 casos cada uno.
</t>
  </si>
  <si>
    <t xml:space="preserve">Casos por Departamento 
Ene - Sep </t>
  </si>
  <si>
    <t>Variación
2021/2022</t>
  </si>
  <si>
    <t>Cesar</t>
  </si>
  <si>
    <t>https://www.policia.gov.co/grupo-informacion-criminalidad/estadistica-delictiva</t>
  </si>
  <si>
    <t>ACCIDENTALIDAD VIAL</t>
  </si>
  <si>
    <t>Var
(2022/ 2023)</t>
  </si>
  <si>
    <t>Part.</t>
  </si>
  <si>
    <t>Usuario de moto</t>
  </si>
  <si>
    <t>Peatón</t>
  </si>
  <si>
    <t>Usuario de vehículo Ind.</t>
  </si>
  <si>
    <t>Usuario bicicleta</t>
  </si>
  <si>
    <t>Usuarios transporte de carga</t>
  </si>
  <si>
    <t>Usuarios transporte de pasajeros</t>
  </si>
  <si>
    <t>Otros usuarios</t>
  </si>
  <si>
    <t>Sin Información</t>
  </si>
  <si>
    <t xml:space="preserve">Fuente: Observatorio Nacional de Seguridad Vial </t>
  </si>
  <si>
    <t>Usuario de vehículo</t>
  </si>
  <si>
    <t>Usuarios transporte de Pasajeros</t>
  </si>
  <si>
    <t xml:space="preserve">Antioquia  </t>
  </si>
  <si>
    <t>Valle Del Cauca</t>
  </si>
  <si>
    <t>Bogotá D.C.</t>
  </si>
  <si>
    <t xml:space="preserve">Tolima  </t>
  </si>
  <si>
    <t>Huila</t>
  </si>
  <si>
    <t>Nariño</t>
  </si>
  <si>
    <t>Bogotá DC</t>
  </si>
  <si>
    <t>Villavicencio</t>
  </si>
  <si>
    <t xml:space="preserve">Barranquilla </t>
  </si>
  <si>
    <t>Montería</t>
  </si>
  <si>
    <t>Transporte de Carga</t>
  </si>
  <si>
    <r>
      <rPr>
        <b/>
        <sz val="16"/>
        <color rgb="FF0070C0"/>
        <rFont val="Arial"/>
        <family val="2"/>
      </rPr>
      <t xml:space="preserve">Fallecidos
</t>
    </r>
    <r>
      <rPr>
        <b/>
        <sz val="11"/>
        <color rgb="FF0070C0"/>
        <rFont val="Arial"/>
        <family val="2"/>
      </rPr>
      <t>Ene - Nov</t>
    </r>
  </si>
  <si>
    <r>
      <rPr>
        <b/>
        <sz val="16"/>
        <color rgb="FF0070C0"/>
        <rFont val="Arial"/>
        <family val="2"/>
      </rPr>
      <t xml:space="preserve">Lesionados
</t>
    </r>
    <r>
      <rPr>
        <b/>
        <sz val="11"/>
        <color rgb="FF0070C0"/>
        <rFont val="Arial"/>
        <family val="2"/>
      </rPr>
      <t>Ene - Nov</t>
    </r>
  </si>
  <si>
    <t xml:space="preserve">Usuario de colisión
</t>
  </si>
  <si>
    <t>2022 corte Dic</t>
  </si>
  <si>
    <t>2023 corte Nov</t>
  </si>
  <si>
    <t>Usuario de colisión</t>
  </si>
  <si>
    <t>2022 Corte Dic</t>
  </si>
  <si>
    <t>2023 Corte Nov</t>
  </si>
  <si>
    <t>Implica Transporte de Carga</t>
  </si>
  <si>
    <t>Otros Actores</t>
  </si>
  <si>
    <t>Otros Usuarios</t>
  </si>
  <si>
    <t>Fuente: Portal Logístico de Colombia</t>
  </si>
  <si>
    <t>Víctimas Fatales según causa del accidente</t>
  </si>
  <si>
    <t>Var
(2022/2023)</t>
  </si>
  <si>
    <t>% part.</t>
  </si>
  <si>
    <t>Desobedecer Señales de tránsito</t>
  </si>
  <si>
    <t>Exceso de velocidad</t>
  </si>
  <si>
    <t>Contravía</t>
  </si>
  <si>
    <t>Malas condiciones de la vía</t>
  </si>
  <si>
    <t>Cambio de carril sin indicación e inadecuado</t>
  </si>
  <si>
    <t>No mantener distancia de seguridad</t>
  </si>
  <si>
    <t>Posibles fallas mecánicas</t>
  </si>
  <si>
    <t>* Se excluyen datos sin información</t>
  </si>
  <si>
    <t>Fatales</t>
  </si>
  <si>
    <t>Lesionados</t>
  </si>
  <si>
    <t>Total Víctimas</t>
  </si>
  <si>
    <t>Víctimas Fatales según día de la semana</t>
  </si>
  <si>
    <t>Lunes</t>
  </si>
  <si>
    <t>Martes</t>
  </si>
  <si>
    <t>Miércoles</t>
  </si>
  <si>
    <t>Jueves</t>
  </si>
  <si>
    <t>Viernes</t>
  </si>
  <si>
    <t>Sábado</t>
  </si>
  <si>
    <t>Domingo</t>
  </si>
  <si>
    <t>Fallecidos 2022</t>
  </si>
  <si>
    <t>Objeto/Usuario de colisión</t>
  </si>
  <si>
    <t>Lecionados 2022</t>
  </si>
  <si>
    <t>Fallecidos 2021</t>
  </si>
  <si>
    <t>Lecionados 2021</t>
  </si>
  <si>
    <t>PORTAL LOGÍSTICO DE COLOMBIA</t>
  </si>
  <si>
    <t>Fecha: 23 de diciembre de 2020</t>
  </si>
  <si>
    <t>Portal Logístico de Colombia*</t>
  </si>
  <si>
    <t xml:space="preserve">El Portal Logístico de Colombia presenta información generada por el Ministerio de Transporte a través del Registro Nacional de Despachos de Carga, las Alianzas Logísticas Regionales, los Corredores Logísticos Estratégicos y las Estadísticas del sector transporte.
Una de las principales herramientas con las que cuenta este portal son los llamados "Tableros de Control" en los que se puede encontrar información sobre algunos de los corredores logísticos definidos en el país. 
*El Ministerio de Transporte nos ha indicado que parte de la información registrada en el Portal Logístico puese ser sujeta a ajustes.
</t>
  </si>
  <si>
    <t>Corredor Bogotá  - Buenaventura</t>
  </si>
  <si>
    <t>Millones de toneladas movilizadas por mes</t>
  </si>
  <si>
    <t xml:space="preserve">Var. </t>
  </si>
  <si>
    <t>Millones de galones movilizados por mes</t>
  </si>
  <si>
    <t>septiembre</t>
  </si>
  <si>
    <t>octubre</t>
  </si>
  <si>
    <t>noviembre</t>
  </si>
  <si>
    <t>diciembre</t>
  </si>
  <si>
    <t>Fuente: Ministerio de Transporte, cifras en millones</t>
  </si>
  <si>
    <t xml:space="preserve">En los primeros 9 meses del año, en el Corredor logístico Bogotá - Buenaventura se han movilizado 10,85 millones de toneladas, lo que representa una variación del -8,4% frente al mismo periodo del año anterior, por su  parte el número de galones movilizados registra un aumento del 10%.
Los productos sólidos movilizados en este corredor que presentan las mayores disminuciones continúan siendo: el maíz con un  -16%, misceláneos en empaques con un -11% y el cemento un -29%. Los  productos con mayor crecimiento son la harina de trigo con 204%, y  trigo y morcajo o tranquilón 20%.
</t>
  </si>
  <si>
    <t>Toneladas por configuración</t>
  </si>
  <si>
    <t>Viajes por configuración*</t>
  </si>
  <si>
    <t>%</t>
  </si>
  <si>
    <t>Tractocamión de 3 ejes</t>
  </si>
  <si>
    <t>Camión rígido 2 ejes</t>
  </si>
  <si>
    <t>Tractocamión de 2 ejes</t>
  </si>
  <si>
    <t>Camión rígido 3 ejes</t>
  </si>
  <si>
    <t>Camión rígido 4 ejes</t>
  </si>
  <si>
    <t>Distribución Toneladas Origen - Destino</t>
  </si>
  <si>
    <t>Productos sólidos</t>
  </si>
  <si>
    <t>Tons* 2019</t>
  </si>
  <si>
    <t>Tons* 2020</t>
  </si>
  <si>
    <t># viajes</t>
  </si>
  <si>
    <t>Tons/viaje</t>
  </si>
  <si>
    <t>Trigo y morcajo o tranquillon</t>
  </si>
  <si>
    <t>Misceláneos en empaques (paqueteo)</t>
  </si>
  <si>
    <t>Buenavent.</t>
  </si>
  <si>
    <t>Cemento, morteros, hormigones y similares</t>
  </si>
  <si>
    <t>Contenedores (incluye cont. Cisterna y depó)</t>
  </si>
  <si>
    <t>Yotoco</t>
  </si>
  <si>
    <t>Harina de trigo o morcajo</t>
  </si>
  <si>
    <t>* Cifras en miles</t>
  </si>
  <si>
    <t>Viajes realizados por tractocamión de 3 ejes corredor Bogotá - Buenaventura</t>
  </si>
  <si>
    <t># de viajes</t>
  </si>
  <si>
    <t>Toneladas x viaje</t>
  </si>
  <si>
    <t># Vehículos 3S3</t>
  </si>
  <si>
    <t>Viajes / vehículos</t>
  </si>
  <si>
    <t>Promedio</t>
  </si>
  <si>
    <t>Corredor Bogotá  - Costa Caribe</t>
  </si>
  <si>
    <t>enero</t>
  </si>
  <si>
    <t>marzo</t>
  </si>
  <si>
    <t>abril</t>
  </si>
  <si>
    <t>mayo</t>
  </si>
  <si>
    <t>junio</t>
  </si>
  <si>
    <t>julio</t>
  </si>
  <si>
    <t>agosto</t>
  </si>
  <si>
    <t xml:space="preserve">En el Corredor logístico Bogotá - Costa Caribe se movilizaron 6,47 millones de toneladas en los primeros diez meses del año, lo que representa una disminución del -48%, por su parte el número de galones cae un -60% 
El principal producto sólido movilizado en este corredor son los productos varios, aunque en lo corrido del año presenta una disminución del -42,9% frente al 2019; es seguido por el maiz, cuya disminución es del 46% en comparación al mismo periodo del año anterior; así mismo, los misceláneos en empaques que caen un 46%.
</t>
  </si>
  <si>
    <t>Viajes por configuración</t>
  </si>
  <si>
    <t>Productos varios</t>
  </si>
  <si>
    <t>Preparaciones alimenticias no expresada en otras partidas</t>
  </si>
  <si>
    <t>Cajones, cajas, jaulas</t>
  </si>
  <si>
    <t>Bananas o plátanos frescos o secos</t>
  </si>
  <si>
    <t>Cantos, grava, piedras machacadas</t>
  </si>
  <si>
    <t>Cacahuates (maní) sin tostar</t>
  </si>
  <si>
    <t>* Cifras en millones</t>
  </si>
  <si>
    <t>Viajes realizados por tractocamión de 3 ejes corredor Bogotá - Costa</t>
  </si>
  <si>
    <t>Corredor Medellín  - Costa Caribe</t>
  </si>
  <si>
    <t xml:space="preserve">El corredor  Medellín - Costa Caribe registra una variación del -15% en el número de toneladas movilizadas. Por su parte el número de galones cae un  0,6%, respondiendo a la mayor movilización presentada en el mes de septiembre. 
El maíz continúa siendo el producto más movilizado con un crecimiento del 17%, seguido del cemento, morteros y hormigones que presenta una disminución del -15%. Por su parte los cementos hidráulicos registran un crecimeinto del 27%, respecto al año anterior, así mismo la movilización de contenedores por este corredor ha crecido un 12,5%  frente al 2019.
</t>
  </si>
  <si>
    <t>Santiago de Tolú</t>
  </si>
  <si>
    <t>Cereté</t>
  </si>
  <si>
    <t>Toluviejo</t>
  </si>
  <si>
    <t>Cementos Hidraúlicos</t>
  </si>
  <si>
    <t>Girardota</t>
  </si>
  <si>
    <t>Bello</t>
  </si>
  <si>
    <t xml:space="preserve">Girardota </t>
  </si>
  <si>
    <t>Preparaciones del tipo de las utiliadas para la alimentación de los animales</t>
  </si>
  <si>
    <t>Viajes realizados por tractocamión de 3 ejes corredor Medellín- Costa</t>
  </si>
  <si>
    <t>Fecha: 12 de febrero de 2021</t>
  </si>
  <si>
    <r>
      <rPr>
        <b/>
        <sz val="11"/>
        <color theme="1"/>
        <rFont val="Trebuchet MS"/>
        <family val="2"/>
      </rPr>
      <t>* El Portal Logístico de Colombia realizó una actualización en su tablero de control para las estadísticas del año 2020, en él puede visualizarse todos los corredores logísticos unificados. Sin embargo, el mayor cambio realizado responde la inclución de las movilizaciones que tengan origen</t>
    </r>
    <r>
      <rPr>
        <b/>
        <sz val="11"/>
        <color rgb="FF254872"/>
        <rFont val="Trebuchet MS"/>
        <family val="2"/>
      </rPr>
      <t xml:space="preserve"> </t>
    </r>
    <r>
      <rPr>
        <b/>
        <u/>
        <sz val="12"/>
        <color rgb="FFFF0000"/>
        <rFont val="Trebuchet MS"/>
        <family val="2"/>
      </rPr>
      <t>o</t>
    </r>
    <r>
      <rPr>
        <b/>
        <sz val="11"/>
        <color rgb="FF254872"/>
        <rFont val="Trebuchet MS"/>
        <family val="2"/>
      </rPr>
      <t xml:space="preserve"> </t>
    </r>
    <r>
      <rPr>
        <b/>
        <sz val="11"/>
        <color theme="1"/>
        <rFont val="Trebuchet MS"/>
        <family val="2"/>
      </rPr>
      <t xml:space="preserve">destino dentro del corredor. Hasta el 2019 sólo se tenían en cuenta las movilizaciones cuyos origenes </t>
    </r>
    <r>
      <rPr>
        <b/>
        <u/>
        <sz val="12"/>
        <color rgb="FFFF0000"/>
        <rFont val="Trebuchet MS"/>
        <family val="2"/>
      </rPr>
      <t>y</t>
    </r>
    <r>
      <rPr>
        <b/>
        <sz val="11"/>
        <color theme="1"/>
        <rFont val="Trebuchet MS"/>
        <family val="2"/>
      </rPr>
      <t xml:space="preserve"> destinos estuvieran dentro del corredor, por ello no es posible realizar cálculos de variaciones entre ambos años ya que los números no corresponderían a una variación real, sino a la diferencia en la captación de datos del tablero de control. </t>
    </r>
  </si>
  <si>
    <r>
      <rPr>
        <sz val="11"/>
        <color rgb="FF254872"/>
        <rFont val="Trebuchet MS"/>
        <family val="2"/>
      </rPr>
      <t xml:space="preserve">Durante el año 2020, en el Corredor logístico Bogotá - Buenaventura se movilizaron 35,80 millones de toneladas. Por su  parte, el número de galones movilizados registrados fue de 218 millones. Así mismo, ser registraron 2.450.639 viajes, de los cuales el 49% fueron realizados por camiones rígidos de 2 ejes. </t>
    </r>
    <r>
      <rPr>
        <sz val="11"/>
        <color rgb="FFFF0000"/>
        <rFont val="Trebuchet MS"/>
        <family val="2"/>
      </rPr>
      <t xml:space="preserve">
</t>
    </r>
    <r>
      <rPr>
        <sz val="11"/>
        <color rgb="FF254872"/>
        <rFont val="Trebuchet MS"/>
        <family val="2"/>
      </rPr>
      <t>Las rutas con mayor cantidad de toneladas movilizadas registradas son: Buenaventura - Bogotá, Buenaventura - Buga y Buenaventura - Cali.</t>
    </r>
    <r>
      <rPr>
        <sz val="11"/>
        <color rgb="FFFF0000"/>
        <rFont val="Trebuchet MS"/>
        <family val="2"/>
      </rPr>
      <t xml:space="preserve">
</t>
    </r>
  </si>
  <si>
    <t>Toneladas por configuración*</t>
  </si>
  <si>
    <t>% Part.</t>
  </si>
  <si>
    <t>Distribución Toneladas Origen - Destino*</t>
  </si>
  <si>
    <t xml:space="preserve">En el Corredor logístico Bogotá - Costa Caribe se movilizaron 34,78 millones de toneladas durante el año 2020, por su parte el número de galones movilizados es de 1.233 millones. Finalmente los viajes realizados suman un total de 2.782.738. 
Las rutas con mayor cantidad de toneladas movilizadas registradas son: Cartagena - Bogotá, Santa Marta - Bucaramanga y Cartagena - Barranquilla.
</t>
  </si>
  <si>
    <t>Viajes por configuración *</t>
  </si>
  <si>
    <t>Distribución Toneladas Origen - Destino *</t>
  </si>
  <si>
    <r>
      <rPr>
        <sz val="11"/>
        <color rgb="FF254872"/>
        <rFont val="Trebuchet MS"/>
        <family val="2"/>
      </rPr>
      <t>El corredor  Medellín - Costa Caribe registró una movilización de 23,10 millones de toneladas. Por su parte el número de galones movilizados fue de 130,88 millones. El total de viajes registrados sobre este corredor durante el año 2020 es de 1.901.703.</t>
    </r>
    <r>
      <rPr>
        <sz val="11"/>
        <color rgb="FFFF0000"/>
        <rFont val="Trebuchet MS"/>
        <family val="2"/>
      </rPr>
      <t xml:space="preserve">
</t>
    </r>
    <r>
      <rPr>
        <sz val="11"/>
        <color rgb="FF254872"/>
        <rFont val="Trebuchet MS"/>
        <family val="2"/>
      </rPr>
      <t>Las rutas con mayor cantidad de toneladas movilizadas registradas son:</t>
    </r>
    <r>
      <rPr>
        <sz val="11"/>
        <color rgb="FFFF0000"/>
        <rFont val="Trebuchet MS"/>
        <family val="2"/>
      </rPr>
      <t xml:space="preserve"> Yumbo - Buenaventura, Yumbo - Cali y Cali - Bogotá.
</t>
    </r>
  </si>
  <si>
    <t>Toneladas por configuración *</t>
  </si>
  <si>
    <t>Pasto</t>
  </si>
  <si>
    <t>COMPETITIVIDAD</t>
  </si>
  <si>
    <t>Actualización: Anual</t>
  </si>
  <si>
    <t>Fecha: 25 de noviembre de 2021</t>
  </si>
  <si>
    <t>IMD 2020:</t>
  </si>
  <si>
    <t xml:space="preserve">Esta medición anual es publicada por el International Institute for Management Development (IMD), su principal indicador es el Índice de Competitividad Agregada que mide la competitividad de 63 países a partir de 4 factores: Desempeño Económico, Eficiencia de Gobierno, Eficiencia de Negocios e Infraestructura.
</t>
  </si>
  <si>
    <t>IGC 2018 - 2019:</t>
  </si>
  <si>
    <t xml:space="preserve">El Foro Económico Mundial (FEM) publica cada año el Reporte Global de Competitividad (RGC) cuyo principal indicador es el Índice Global de Competitividad (IGC), este indicador se divide en tres subíndices que son: requisitos básicos, potenciadores de eficiencia y factores de innovación y sofisticación
</t>
  </si>
  <si>
    <t>El pasado martes 16 de noviembre el Consejo Privado de Competitividad publicó el Informe Nacional de Competitividad del cual destacamos las principales recomendaciones para el pilar de infraestructura, logística y transporte:
1. Permitir que los fletes se generen en condiciones de competencia.
2. Actualizar el Plan Maestro de Transporte Intermodal para establecer una metodología de priorización de proyectos que integre todos los modos, el cronograma para su ejecución y su correspondiente financiación.
3. Acelerar la implementación de infraestructuras logísticas especializadas (ILE) y diseñar un plan de promoción de infraestructuras logísticas agropecuarias (ILA).
4. Fortalecer el seguimiento, la actualización y el uso de información sobre vías terciarias para la toma de decisiones.</t>
  </si>
  <si>
    <t>INFRAESTRUCTURA</t>
  </si>
  <si>
    <t>Indicador</t>
  </si>
  <si>
    <t>Posición/ total países</t>
  </si>
  <si>
    <t>Fuente</t>
  </si>
  <si>
    <t>Posición  anterior</t>
  </si>
  <si>
    <t>Infraestructura</t>
  </si>
  <si>
    <r>
      <rPr>
        <sz val="16"/>
        <color rgb="FF0070C0"/>
        <rFont val="Arial"/>
        <family val="2"/>
      </rPr>
      <t>81/</t>
    </r>
    <r>
      <rPr>
        <sz val="9"/>
        <color theme="1"/>
        <rFont val="Arial"/>
        <family val="2"/>
      </rPr>
      <t>141</t>
    </r>
  </si>
  <si>
    <t>IGC</t>
  </si>
  <si>
    <r>
      <rPr>
        <sz val="16"/>
        <color rgb="FF0070C0"/>
        <rFont val="Arial"/>
        <family val="2"/>
      </rPr>
      <t>83/</t>
    </r>
    <r>
      <rPr>
        <sz val="9"/>
        <color theme="1"/>
        <rFont val="Arial"/>
        <family val="2"/>
      </rPr>
      <t>140</t>
    </r>
  </si>
  <si>
    <t>Índice de conectividad Vial</t>
  </si>
  <si>
    <r>
      <rPr>
        <sz val="16"/>
        <color rgb="FF0070C0"/>
        <rFont val="Arial"/>
        <family val="2"/>
      </rPr>
      <t>97/</t>
    </r>
    <r>
      <rPr>
        <sz val="9"/>
        <color theme="1"/>
        <rFont val="Arial"/>
        <family val="2"/>
      </rPr>
      <t>141</t>
    </r>
  </si>
  <si>
    <r>
      <rPr>
        <sz val="16"/>
        <color rgb="FF0070C0"/>
        <rFont val="Arial"/>
        <family val="2"/>
      </rPr>
      <t>97/</t>
    </r>
    <r>
      <rPr>
        <sz val="9"/>
        <color theme="1"/>
        <rFont val="Arial"/>
        <family val="2"/>
      </rPr>
      <t>140</t>
    </r>
  </si>
  <si>
    <t>Calidad de las Vías</t>
  </si>
  <si>
    <r>
      <rPr>
        <sz val="16"/>
        <color rgb="FF0070C0"/>
        <rFont val="Arial"/>
        <family val="2"/>
      </rPr>
      <t>104/</t>
    </r>
    <r>
      <rPr>
        <sz val="9"/>
        <color theme="1"/>
        <rFont val="Arial"/>
        <family val="2"/>
      </rPr>
      <t>141</t>
    </r>
  </si>
  <si>
    <r>
      <rPr>
        <sz val="16"/>
        <color rgb="FF0070C0"/>
        <rFont val="Arial"/>
        <family val="2"/>
      </rPr>
      <t>102/</t>
    </r>
    <r>
      <rPr>
        <sz val="9"/>
        <color theme="1"/>
        <rFont val="Arial"/>
        <family val="2"/>
      </rPr>
      <t>140</t>
    </r>
  </si>
  <si>
    <t xml:space="preserve">Eficiencia de los Servicios Ferroviarios </t>
  </si>
  <si>
    <r>
      <rPr>
        <sz val="16"/>
        <color rgb="FF0070C0"/>
        <rFont val="Arial"/>
        <family val="2"/>
      </rPr>
      <t>99/</t>
    </r>
    <r>
      <rPr>
        <sz val="9"/>
        <color theme="1"/>
        <rFont val="Arial"/>
        <family val="2"/>
      </rPr>
      <t>141</t>
    </r>
  </si>
  <si>
    <r>
      <rPr>
        <sz val="16"/>
        <color rgb="FF0070C0"/>
        <rFont val="Arial"/>
        <family val="2"/>
      </rPr>
      <t>125/</t>
    </r>
    <r>
      <rPr>
        <sz val="9"/>
        <color theme="1"/>
        <rFont val="Arial"/>
        <family val="2"/>
      </rPr>
      <t>140</t>
    </r>
  </si>
  <si>
    <t>Eficiencia de los Servicios de Portuarios</t>
  </si>
  <si>
    <r>
      <rPr>
        <sz val="16"/>
        <color rgb="FF0070C0"/>
        <rFont val="Arial"/>
        <family val="2"/>
      </rPr>
      <t>72/</t>
    </r>
    <r>
      <rPr>
        <sz val="9"/>
        <color theme="1"/>
        <rFont val="Arial"/>
        <family val="2"/>
      </rPr>
      <t>141</t>
    </r>
  </si>
  <si>
    <r>
      <rPr>
        <sz val="16"/>
        <color rgb="FF0070C0"/>
        <rFont val="Arial"/>
        <family val="2"/>
      </rPr>
      <t>72/</t>
    </r>
    <r>
      <rPr>
        <sz val="9"/>
        <color theme="1"/>
        <rFont val="Arial"/>
        <family val="2"/>
      </rPr>
      <t>140</t>
    </r>
  </si>
  <si>
    <t>Eficiencia de los Servicios de Transporte Aéreos</t>
  </si>
  <si>
    <r>
      <rPr>
        <sz val="16"/>
        <color rgb="FF0070C0"/>
        <rFont val="Arial"/>
        <family val="2"/>
      </rPr>
      <t>78/</t>
    </r>
    <r>
      <rPr>
        <sz val="9"/>
        <color theme="1"/>
        <rFont val="Arial"/>
        <family val="2"/>
      </rPr>
      <t>141</t>
    </r>
  </si>
  <si>
    <r>
      <rPr>
        <sz val="16"/>
        <color rgb="FF0070C0"/>
        <rFont val="Arial"/>
        <family val="2"/>
      </rPr>
      <t>80/</t>
    </r>
    <r>
      <rPr>
        <sz val="9"/>
        <color theme="1"/>
        <rFont val="Arial"/>
        <family val="2"/>
      </rPr>
      <t>140</t>
    </r>
  </si>
  <si>
    <t>Infraestructura Básica</t>
  </si>
  <si>
    <r>
      <rPr>
        <sz val="16"/>
        <color rgb="FF0070C0"/>
        <rFont val="Arial"/>
        <family val="2"/>
      </rPr>
      <t>46/</t>
    </r>
    <r>
      <rPr>
        <sz val="9"/>
        <color theme="1"/>
        <rFont val="Arial"/>
        <family val="2"/>
      </rPr>
      <t>63</t>
    </r>
  </si>
  <si>
    <t>IMD</t>
  </si>
  <si>
    <r>
      <rPr>
        <sz val="16"/>
        <color rgb="FF0070C0"/>
        <rFont val="Arial"/>
        <family val="2"/>
      </rPr>
      <t>43/</t>
    </r>
    <r>
      <rPr>
        <sz val="9"/>
        <color theme="1"/>
        <rFont val="Arial"/>
        <family val="2"/>
      </rPr>
      <t>63</t>
    </r>
  </si>
  <si>
    <t>Infraestructura Tecnológica</t>
  </si>
  <si>
    <r>
      <rPr>
        <sz val="16"/>
        <color rgb="FF0070C0"/>
        <rFont val="Arial"/>
        <family val="2"/>
      </rPr>
      <t>59/</t>
    </r>
    <r>
      <rPr>
        <sz val="9"/>
        <color theme="1"/>
        <rFont val="Arial"/>
        <family val="2"/>
      </rPr>
      <t>63</t>
    </r>
  </si>
  <si>
    <r>
      <rPr>
        <sz val="16"/>
        <color rgb="FF0070C0"/>
        <rFont val="Arial"/>
        <family val="2"/>
      </rPr>
      <t>52/</t>
    </r>
    <r>
      <rPr>
        <sz val="9"/>
        <color theme="1"/>
        <rFont val="Arial"/>
        <family val="2"/>
      </rPr>
      <t>63</t>
    </r>
  </si>
  <si>
    <t>Infraestructura Científica</t>
  </si>
  <si>
    <r>
      <rPr>
        <sz val="16"/>
        <color rgb="FF0070C0"/>
        <rFont val="Arial"/>
        <family val="2"/>
      </rPr>
      <t>56/</t>
    </r>
    <r>
      <rPr>
        <sz val="9"/>
        <color theme="1"/>
        <rFont val="Arial"/>
        <family val="2"/>
      </rPr>
      <t>63</t>
    </r>
  </si>
  <si>
    <r>
      <rPr>
        <sz val="16"/>
        <color rgb="FF0070C0"/>
        <rFont val="Arial"/>
        <family val="2"/>
      </rPr>
      <t>58/</t>
    </r>
    <r>
      <rPr>
        <sz val="9"/>
        <color theme="1"/>
        <rFont val="Arial"/>
        <family val="2"/>
      </rPr>
      <t>63</t>
    </r>
  </si>
  <si>
    <t>FACTORES DE EFICIENCIA</t>
  </si>
  <si>
    <t>Productividad y eficiencia</t>
  </si>
  <si>
    <r>
      <rPr>
        <sz val="16"/>
        <color rgb="FF0070C0"/>
        <rFont val="Arial"/>
        <family val="2"/>
      </rPr>
      <t>54/</t>
    </r>
    <r>
      <rPr>
        <sz val="9"/>
        <color theme="1"/>
        <rFont val="Arial"/>
        <family val="2"/>
      </rPr>
      <t>63</t>
    </r>
  </si>
  <si>
    <t>Prácticas Gerenciales</t>
  </si>
  <si>
    <r>
      <rPr>
        <sz val="16"/>
        <color rgb="FF0070C0"/>
        <rFont val="Arial"/>
        <family val="2"/>
      </rPr>
      <t>30/</t>
    </r>
    <r>
      <rPr>
        <sz val="9"/>
        <color theme="1"/>
        <rFont val="Arial"/>
        <family val="2"/>
      </rPr>
      <t>63</t>
    </r>
  </si>
  <si>
    <r>
      <rPr>
        <sz val="16"/>
        <color rgb="FF0070C0"/>
        <rFont val="Arial"/>
        <family val="2"/>
      </rPr>
      <t>42/</t>
    </r>
    <r>
      <rPr>
        <sz val="9"/>
        <color theme="1"/>
        <rFont val="Arial"/>
        <family val="2"/>
      </rPr>
      <t>63</t>
    </r>
  </si>
  <si>
    <t>Actitudes y Valores</t>
  </si>
  <si>
    <r>
      <rPr>
        <sz val="16"/>
        <color rgb="FF0070C0"/>
        <rFont val="Arial"/>
        <family val="2"/>
      </rPr>
      <t>55/</t>
    </r>
    <r>
      <rPr>
        <sz val="9"/>
        <color theme="1"/>
        <rFont val="Arial"/>
        <family val="2"/>
      </rPr>
      <t>63</t>
    </r>
  </si>
  <si>
    <r>
      <rPr>
        <sz val="16"/>
        <color rgb="FF0070C0"/>
        <rFont val="Arial"/>
        <family val="2"/>
      </rPr>
      <t>47/</t>
    </r>
    <r>
      <rPr>
        <sz val="9"/>
        <color theme="1"/>
        <rFont val="Arial"/>
        <family val="2"/>
      </rPr>
      <t>63</t>
    </r>
  </si>
  <si>
    <t>Habilidades</t>
  </si>
  <si>
    <r>
      <rPr>
        <sz val="16"/>
        <color rgb="FF0070C0"/>
        <rFont val="Arial"/>
        <family val="2"/>
      </rPr>
      <t>80/</t>
    </r>
    <r>
      <rPr>
        <sz val="9"/>
        <color theme="1"/>
        <rFont val="Arial"/>
        <family val="2"/>
      </rPr>
      <t>141</t>
    </r>
  </si>
  <si>
    <t>Mercado laboral</t>
  </si>
  <si>
    <r>
      <rPr>
        <sz val="16"/>
        <color rgb="FF0070C0"/>
        <rFont val="Arial"/>
        <family val="2"/>
      </rPr>
      <t>73/</t>
    </r>
    <r>
      <rPr>
        <sz val="9"/>
        <color theme="1"/>
        <rFont val="Arial"/>
        <family val="2"/>
      </rPr>
      <t>141</t>
    </r>
  </si>
  <si>
    <t>Capacidad de Innovación</t>
  </si>
  <si>
    <r>
      <rPr>
        <sz val="16"/>
        <color rgb="FF0070C0"/>
        <rFont val="Arial"/>
        <family val="2"/>
      </rPr>
      <t>77/</t>
    </r>
    <r>
      <rPr>
        <sz val="9"/>
        <color theme="1"/>
        <rFont val="Arial"/>
        <family val="2"/>
      </rPr>
      <t>141</t>
    </r>
  </si>
  <si>
    <r>
      <rPr>
        <sz val="16"/>
        <color rgb="FF0070C0"/>
        <rFont val="Arial"/>
        <family val="2"/>
      </rPr>
      <t>73/</t>
    </r>
    <r>
      <rPr>
        <sz val="9"/>
        <color theme="1"/>
        <rFont val="Arial"/>
        <family val="2"/>
      </rPr>
      <t>140</t>
    </r>
  </si>
  <si>
    <t>INFORME NACIONAL DE COMPETITIVIDAD (2021/2022)</t>
  </si>
  <si>
    <t>INFORME NACIONAL DE COMPETITIVIDAD:</t>
  </si>
  <si>
    <t xml:space="preserve">Este informe anual es publicad por el Consejo Privado de Competitividad (CPC), el cual es una organización sin ánimo de lucro que tiene como objetivo contribuir en la articulación de estrategias, que permitan lograr mejoras significativas en el nivel de competitividad de Colombia.
A coninuación presentamos las nuevas recomendaciones de articulación publico - privada entregadas en el informe del año 2021.
</t>
  </si>
  <si>
    <t>Nuevas Recomendaciones</t>
  </si>
  <si>
    <t>Impacto esperado</t>
  </si>
  <si>
    <t>Fortalecer el seguimiento, la actualización y e uso para la toma de decisiones de estadísticas de vías terciarias</t>
  </si>
  <si>
    <t>Aumentar la toma de decisiones basadas en evidencia, aportar a las discusiones regulatorias del sector y promover el uso de estadísticas en el desarrollo y planeación a largo plazo.</t>
  </si>
  <si>
    <t>Presentar y aprobar un proyecto de ley que actualice y regule el modo férreo</t>
  </si>
  <si>
    <t>Definir la regulación técnica y económica de la infraestructura y los servicios de transporte del modo férreo.</t>
  </si>
  <si>
    <t>Mejorar la estructuración de los proyectos del modo férreo</t>
  </si>
  <si>
    <t>Promover la eficiencia y el avance en la implementación de iniciativas relacionadas con el modo férreo a través de la presentación de proyectos más adecuados y alineados con las necesidades del sector.</t>
  </si>
  <si>
    <t>LPI: ÍNDICE DE DESEMPEÑO LOGÍSTICO</t>
  </si>
  <si>
    <t>Actualización: Bianual</t>
  </si>
  <si>
    <t>Fecha: 21 de abril de 2023</t>
  </si>
  <si>
    <t>LPI 2023:</t>
  </si>
  <si>
    <t xml:space="preserve">Este indicador se construye con las encuestas del Índice de Desempeño Logístico realizadas por el Banco Mundial. Refleja las percepciones de la logística de los actores de la cadena de abastecimiento basadas en la eficiencia de los procesos de despacho de aduana, la calidad de la infraestructura relacionada con el comercio y el transporte, la facilidad de acordar embarques a precios competitivos, la calidad de los servicios logísticos, la capacidad de seguir y rastrear los envíos, y la frecuencia con la cual los embarques llegan al consignatario en el tiempo programado en 160 países.
</t>
  </si>
  <si>
    <t>Variación 2018 - 2032</t>
  </si>
  <si>
    <t>Ranking General</t>
  </si>
  <si>
    <t>Aduanas</t>
  </si>
  <si>
    <t>Comercio exterior</t>
  </si>
  <si>
    <t>Calidad de los servicios logísticos</t>
  </si>
  <si>
    <t>trazabilidad</t>
  </si>
  <si>
    <t>Justo a tiempo</t>
  </si>
  <si>
    <t>Fuente: Banco Mundial</t>
  </si>
  <si>
    <t>Colombia ocupó el puesto 66 (entre 139 países) en el LPI del 2023, perdiendo 8 lugares frente a la edición del año 2018, cuando alcanzó el puesto 58 entre 160 economías.Cayó en el ranking de 4 de los 6 componentes frente al 2018: aduanas (-9), envíos internacionales (-11), competencia y calidad logística (-1) y seguimiento y localización (-9). Por su parte, repuntó 14 puestos en infraestructura y 16 en puntualidad.</t>
  </si>
  <si>
    <t>Posición General</t>
  </si>
  <si>
    <t>OBSERVATORIO NACIONAL DE LOGÍSTICA</t>
  </si>
  <si>
    <t>Actualización: Bienal</t>
  </si>
  <si>
    <t>Fecha: 6 de septiembre de 2021</t>
  </si>
  <si>
    <t>Observatorio Nacional de Logística</t>
  </si>
  <si>
    <t xml:space="preserve">El Observatorio Nacional de Logística (ONL), es una herramienta estratégica para capturar, analizar y difundir la información de logística del país, generar los indicadores y el modelo cuantitativo que faciliten la toma eficiente de decisiones en materia de políticas públicas y la priorización de inversiones públicas y privadas, en pro de mejorar la competitividad del país
</t>
  </si>
  <si>
    <t>Uno de los principales insumos con los que cuenta el Observatorio son los resultados de la Encuesta Nacional Logística (ENL), la cual fue recientemente actualizada por el DNP.</t>
  </si>
  <si>
    <t>Componentes del Costo logístico</t>
  </si>
  <si>
    <t>Almacenamiento *</t>
  </si>
  <si>
    <t>N/A</t>
  </si>
  <si>
    <t>Costo logístico como porcentaje de las ventas</t>
  </si>
  <si>
    <t>Transporte</t>
  </si>
  <si>
    <t>Administrativos y servicio al cliente</t>
  </si>
  <si>
    <t>Inventarios *</t>
  </si>
  <si>
    <t>Otros costos</t>
  </si>
  <si>
    <t>* Para el 2020 el almacenamiento fue dividido entre almacenamiento e inventarios</t>
  </si>
  <si>
    <t>Fuente: Observatorio Nacional de Logística, Transporte, Minas y Energía</t>
  </si>
  <si>
    <t>Costo Logístico por actividad económica</t>
  </si>
  <si>
    <t>Agropecuaria</t>
  </si>
  <si>
    <t>Industria</t>
  </si>
  <si>
    <t>Minería</t>
  </si>
  <si>
    <t>Nacional</t>
  </si>
  <si>
    <t>Fuente: DNP - Encuesta Nacional de Logística</t>
  </si>
  <si>
    <t>Recordemos que en la ENL realizada en el año 2018, el costo logístico sobre las ventas era del 13,5%, en esta edición dicho valor es del 12,6%, que representa una disminución del -0,9% que responde a un menos costo en el transporte, almacenamiento e inventarios. 
El componente de transporte es el de mayor participación dentro del costo logístico con un peso del 30,7%, seguido de los inventarios con un 29,3%. 
Entre los aspectos a destacar encontramos que el porcentaje de empresas miden su costo logístico pasó del  69,1% al 74%, impulsado por las microempresas con un 75% de medición. Así mismo, la cantidad de empresas que miden los tiempos de espera, cargue y descargue de sus vehículos, pasó del 9,4% al 28,9%; siendo el tiempo de cargue el más medido por las diferentes empresas del sector. Es importante hacer énfasis en el crecimiento de estos porcentajes de medición debido la alta importancia que representa su conocimiento para los procesos de optimización de recursos en la operación logística.</t>
  </si>
  <si>
    <t>Costo Logístico por tamaño de empresa</t>
  </si>
  <si>
    <t>Micro</t>
  </si>
  <si>
    <t>Pequeña</t>
  </si>
  <si>
    <t>Mediana</t>
  </si>
  <si>
    <t>Grande</t>
  </si>
  <si>
    <t>% de empresas con flota propia (por tamaño)</t>
  </si>
  <si>
    <t>% de empresas con flota propia (por act. económica)</t>
  </si>
  <si>
    <t>Tte. Y almacén.</t>
  </si>
  <si>
    <t>Si bien el indicador de pedidos a tiempo registró un crecimiento del 5%, el porcentaje de pedidos perfectos presenta una disminución del -0,8% impulsados principalmente por la cantidad de documentación con errores que se presenta a lo largo del proceso logístico, seguido del aumento en daños y los pedidos incompletos; esto puede implicar que con la intención de mejorar los tiempos de entrega se han descuidado procesos de manipulación y alistamiento de pedidos que generan inconsistencias.
Respecto al uso de tecnología, el crecimiento fue del 19,4%; el 88,7% de las empresas del país conoce al menos una herramienta tecnológica aplicada a la logística.</t>
  </si>
  <si>
    <t>Índice de calidad Logística: Pedido Perfecto</t>
  </si>
  <si>
    <t>Pedidos sin daños</t>
  </si>
  <si>
    <t>Pedidos completos cantidad</t>
  </si>
  <si>
    <t>Pedidos Documenta. Perfecta</t>
  </si>
  <si>
    <t>Pedidos a tiempo</t>
  </si>
  <si>
    <t>Pedido perfecto</t>
  </si>
  <si>
    <t>Índice de calidad Logística: Principales problemas en la entrega de pedidos</t>
  </si>
  <si>
    <t>Daños en mercancías</t>
  </si>
  <si>
    <t>Problemas de transporte</t>
  </si>
  <si>
    <t>Problemas en la entrega por causa del cliente</t>
  </si>
  <si>
    <t>Problemas de almacenamiento</t>
  </si>
  <si>
    <t>Robos y actividades criminales</t>
  </si>
  <si>
    <t>Problemas con la documentación</t>
  </si>
  <si>
    <t>Siniestros</t>
  </si>
  <si>
    <t>Problemas por inspecciones</t>
  </si>
  <si>
    <t>Ruptura de cadena de frío</t>
  </si>
  <si>
    <t>Utilización y necesidades de tecnología</t>
  </si>
  <si>
    <t>¿Cuáles utiliza?</t>
  </si>
  <si>
    <t>Rastreo y seguimiento de pedidos</t>
  </si>
  <si>
    <t>Factura Electrónica</t>
  </si>
  <si>
    <t>Rastreo y seguimiento de vehículos</t>
  </si>
  <si>
    <t>Intercambio electrónico de datos - EDI</t>
  </si>
  <si>
    <t>Captura con códigos de barras</t>
  </si>
  <si>
    <t>Sistema y/o aplicativos de gestión de bodegas –WMS</t>
  </si>
  <si>
    <t>Sistemas y aplicativos de planificación de recursos empresariales –ERP</t>
  </si>
  <si>
    <t>Pronósticos y/o planeación de demanda</t>
  </si>
  <si>
    <t>Sistema y/o aplicativos de administración de transporte - TMS</t>
  </si>
  <si>
    <t>Captura con identificación de radio frecuencia –RFID</t>
  </si>
  <si>
    <t>Ninguna</t>
  </si>
  <si>
    <t>Otras tecnologías</t>
  </si>
  <si>
    <t>Identificación automática y captura de datos (AIDC)</t>
  </si>
  <si>
    <t>Servicios en la nube</t>
  </si>
  <si>
    <t>Big Data y analítica</t>
  </si>
  <si>
    <t>impresión 3D</t>
  </si>
  <si>
    <t>Torres de control</t>
  </si>
  <si>
    <t>Inteligencia artificial</t>
  </si>
  <si>
    <t>Blockchain</t>
  </si>
  <si>
    <t>Realidad aumentada</t>
  </si>
  <si>
    <t>Tercerización de servicios logísticos</t>
  </si>
  <si>
    <t>Transporte de carga y distribución</t>
  </si>
  <si>
    <t>Compra y manejo de proveedores</t>
  </si>
  <si>
    <t>almacenamiento</t>
  </si>
  <si>
    <t>Procesamiento de pedidos de los clientes</t>
  </si>
  <si>
    <t>Planeación y reposición de inventarios</t>
  </si>
  <si>
    <t>Control de la cadena de frío</t>
  </si>
  <si>
    <t>Logística de reversa</t>
  </si>
  <si>
    <t>Manejo de materiales peligrosos</t>
  </si>
  <si>
    <t>Manejo de aduana e impuestos</t>
  </si>
  <si>
    <t>Otros Servicios de valor agregado</t>
  </si>
  <si>
    <t>Planeación de transporte de carga y distribución</t>
  </si>
  <si>
    <t>otros</t>
  </si>
  <si>
    <t>2023 III</t>
  </si>
  <si>
    <t xml:space="preserve">En octubre de 2023, el Indicador de Seguimiento a la Economía se situó en 119,80, reflejando una disminución del 0,41% en comparación el mismo mes del 2022; y un decrecimiento del 0,97% frente a septiembre de este mismo año.
En el periodo de  enero a octubre, la economía experimentó un aumento del 0,9% en comparación con el mismo periodo del año anterior, muy por debajo de lo mostrado el año pasado donde el crecimiento fue del 8,66%. El incremento fue impulsado principalmente por el rendimiento positivo de las actividades primarias, como Agricultura, ganadería, caza, silvicultura y pesca, ademas de la Explotación de minas y canteras, que registraron un crecimiento del 2,0%. Las actividades terciarias también contribuyeron al crecimiento, con una variación positiva del 1,7%, destacándose el suministro de electricidad, gas y vapor de aire. En contraste, las actividades secundarias, que abarcan Industrias manufactureras y de construcción, continuaron su tendencia a la baja con una variación negativa del -3,8%.
</t>
  </si>
  <si>
    <t>Víctimas fatales según condición agrupada de la víctima
Ene - Nov</t>
  </si>
  <si>
    <t>Lesionados según condición agrupada de la víctima
Ene - Nov</t>
  </si>
  <si>
    <t>Fallecidos según departamento
Ene - Nov</t>
  </si>
  <si>
    <t>Fallecidos según ciudad Capital
Ene - Nov</t>
  </si>
  <si>
    <t>ICTC año corrido (ene - nov 2023)</t>
  </si>
  <si>
    <t>VALOR
Ene - Nov</t>
  </si>
  <si>
    <t>Fecha: 16 de enero de 2024</t>
  </si>
  <si>
    <t>TON MÉTRICAS
Ene - Nov</t>
  </si>
  <si>
    <t>En el transcurso del año, de enero a noviembre, el país ha experimentado un incremento del 2,4% en el número de víctimas fatales en accidentes de tráfico en comparación con el mismo período del año anterior. Este aumento se atribuye principalmente a un crecimiento del 7,7% en las víctimas mortales entre los usuarios de motocicletas. Además, la cifra de personas lesionadas ha aumentado en un 2,2%, siendo los usuarios de motocicletas y los usuarios de transporte de carga los grupos más afectados, con aumentos del 4,3% y 26,1%, respectivamente. En cuanto a los departamentos con incremento en las fatalidades registradas, se destacan Antioquia y Cundinamarca, con aumentos del 5,1% y 15,5%, respectivamente.
Es relevante señalar que durante el periodo de enero a noviembre de 2023, las fatalidades en incidentes con participación de transporte de carga suman 1392 víctimas, siendo los usuarios de motocicletas los más afectados, representando el 61,5% del total.</t>
  </si>
  <si>
    <t>En noviembre, las exportaciones totales del país alcanzaron un valor de US$ 4.151,8 millones FOB,  experimentando una disminución del 9,0% en comparación con el mismo periodo del año 2022. Este descenso se atribuye principalmente a una reducción del 19,1% en las ventas externas de Combustibles y productos de las industrias extractivas.
En el lapso comprendido entre enero y noviembre, las exportaciones de Colombia registraron una disminución del 13,7% en comparación con el mismo periodo del año anterior. En este intervalo, las exportaciones de combustibles y productos de la industria extractiva experimentaron una contracción del -19,7%, siendo este declive principalmente atribuido a la disminución en las ventas de petróleo y sus derivados, que sufrieron una caída del -18,7%. El grupo de manufacturas también experimentó una disminución del -3,9%, influenciado por las exportaciones de productos químicos y productos relacionados, que descendieron un -10,8%. Además, las exportaciones de productos agropecuarios, alimentos y bebidas también experimentaron una reducción del -13,7%, principalmente debido a las ventas de café sin tostar descafeinado o no, que descendieron un 30,9%. Por otro lado, el grupo de otros sectores aumentó un 16%, impulsado principalmente por las exportaciones de oro no monetario, que contribuyeron con un 15,8% a la variación del grupo.
En relación con las Toneladas Métricas, se observó una disminución del -0,7%, la cual se vio afectada por la reducción del -9,4% en el grupo de agropecuarios, alimentos y bebidas. Además, el grupo de combustibles también contribuyó a esta disminución, registrando un -0,2%, principalmente debido a la menor exportación de toneladas de hulla, coque y briquetas, que experimentaron una caída del 3%.</t>
  </si>
  <si>
    <t>En el mes de noviembre, se observó una variación del -0,30% en el Índice de Costos del Transporte de Carga (ICTC) en comparación con octubre de 2023. Durante este período, los grupos de Insumos (-0,42%) y Costos Fijos y Peajes (-0,53%) experimentaron descensos por debajo del promedio nacional. Por otro lado, los grupos de Combustibles (-0,04%) y Partes, piezas y servicios de mantenimiento y reparación (0,22%) registraron variaciones superiores al promedio nacional.
Al analizar las clases específicas de costos, se destacó el mayor aporte negativo en el Costo del Vehículo y su Apalancamiento (-1,93%), seguido por Llantas ubicadas en la tracción (-0,85%) y llantas ubicadas en la dirección (-0,88%).
En cuanto al año corrido, se registró una variabilidad del 2,52% en el ICTC entre noviembre de 2023 y diciembre de 2022. Los grupos de Costos Fijos y Peajes (2,88%), Insumos (4,20%) y Partes, piezas, servicios de mantenimiento y reparación (8,97%) mostraron variaciones mayores que el promedio nacional. En contraste, el grupo de Combustibles (0,73%) presentó una variación menor que el promedio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</si>
</sst>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1" formatCode="_-* #,##0_-;\-* #,##0_-;_-* &quot;-&quot;_-;_-@_-"/>
    <numFmt numFmtId="43" formatCode="_-* #,##0.00_-;\-* #,##0.00_-;_-* &quot;-&quot;??_-;_-@_-"/>
    <numFmt numFmtId="164" formatCode="_(* #,##0.00_);_(* \(#,##0.00\);_(* &quot;-&quot;??_);_(@_)"/>
    <numFmt numFmtId="165" formatCode="_-&quot;$&quot;* #,##0.00_-;\-&quot;$&quot;* #,##0.00_-;_-&quot;$&quot;* &quot;-&quot;??_-;_-@_-"/>
    <numFmt numFmtId="166" formatCode="_-* #,##0.00\ _€_-;\-* #,##0.00\ _€_-;_-* &quot;-&quot;??\ _€_-;_-@_-"/>
    <numFmt numFmtId="167" formatCode="#,##0.0"/>
    <numFmt numFmtId="168" formatCode="0.0%"/>
    <numFmt numFmtId="169" formatCode="_(* #,##0_);_(* \(#,##0\);_(* &quot;-&quot;??_);_(@_)"/>
    <numFmt numFmtId="170" formatCode="_-* #,##0.00\ _P_t_s_-;\-* #,##0.00\ _P_t_s_-;_-* &quot;-&quot;??\ _P_t_s_-;_-@_-"/>
    <numFmt numFmtId="171" formatCode="_-&quot;$&quot;* #,##0_-;\-&quot;$&quot;* #,##0_-;_-&quot;$&quot;* &quot;-&quot;??_-;_-@_-"/>
    <numFmt numFmtId="172" formatCode="_-* #,##0_-;\-* #,##0_-;_-* &quot;-&quot;??_-;_-@_-"/>
    <numFmt numFmtId="173" formatCode="_(* #,##0.0_);_(* \(#,##0.0\);_(* &quot;-&quot;??_);_(@_)"/>
    <numFmt numFmtId="174" formatCode="0.0"/>
    <numFmt numFmtId="175" formatCode="0.000%"/>
    <numFmt numFmtId="176" formatCode="_-* #,##0.0_-;\-* #,##0.0_-;_-* &quot;-&quot;_-;_-@_-"/>
    <numFmt numFmtId="177" formatCode="0.000000"/>
    <numFmt numFmtId="178" formatCode="d/m/yy;@"/>
    <numFmt numFmtId="179" formatCode="_(* #,##0.000_);_(* \(#,##0.000\);_(* &quot;-&quot;??_);_(@_)"/>
    <numFmt numFmtId="180" formatCode="_ [$€-2]\ * #,##0.00_ ;_ [$€-2]\ * \-#,##0.00_ ;_ [$€-2]\ * &quot;-&quot;??_ "/>
    <numFmt numFmtId="181" formatCode="_-* #,##0.000_-;\-* #,##0.000_-;_-* &quot;-&quot;???_-;_-@_-"/>
    <numFmt numFmtId="182" formatCode="#,##0.000"/>
  </numFmts>
  <fonts count="204" x14ac:knownFonts="1">
    <font>
      <sz val="11"/>
      <color theme="1"/>
      <name val="Calibri"/>
      <family val="2"/>
      <scheme val="minor"/>
    </font>
    <font>
      <sz val="12"/>
      <color theme="1"/>
      <name val="Arial"/>
      <family val="2"/>
    </font>
    <font>
      <sz val="11"/>
      <color theme="1"/>
      <name val="Calibri"/>
      <family val="2"/>
      <scheme val="minor"/>
    </font>
    <font>
      <sz val="11"/>
      <color indexed="8"/>
      <name val="Calibri"/>
      <family val="2"/>
    </font>
    <font>
      <b/>
      <sz val="11"/>
      <color theme="1"/>
      <name val="Calibri"/>
      <family val="2"/>
      <scheme val="minor"/>
    </font>
    <font>
      <sz val="10"/>
      <name val="MS Sans Serif"/>
      <family val="2"/>
    </font>
    <font>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0"/>
      <name val="Arial"/>
      <family val="2"/>
    </font>
    <font>
      <sz val="11"/>
      <color theme="1"/>
      <name val="Trebuchet MS"/>
      <family val="2"/>
    </font>
    <font>
      <sz val="10"/>
      <color theme="1"/>
      <name val="Trebuchet MS"/>
      <family val="2"/>
    </font>
    <font>
      <sz val="12"/>
      <color theme="1"/>
      <name val="Trebuchet MS"/>
      <family val="2"/>
    </font>
    <font>
      <b/>
      <sz val="11"/>
      <color theme="1"/>
      <name val="Trebuchet MS"/>
      <family val="2"/>
    </font>
    <font>
      <b/>
      <sz val="10"/>
      <color theme="1"/>
      <name val="Trebuchet MS"/>
      <family val="2"/>
    </font>
    <font>
      <b/>
      <sz val="22"/>
      <color theme="1"/>
      <name val="Trebuchet MS"/>
      <family val="2"/>
    </font>
    <font>
      <b/>
      <sz val="12"/>
      <color theme="1"/>
      <name val="Trebuchet MS"/>
      <family val="2"/>
    </font>
    <font>
      <sz val="12"/>
      <color indexed="8"/>
      <name val="Trebuchet MS"/>
      <family val="2"/>
    </font>
    <font>
      <b/>
      <sz val="12"/>
      <color theme="3" tint="-0.249977111117893"/>
      <name val="Trebuchet MS"/>
      <family val="2"/>
    </font>
    <font>
      <sz val="10"/>
      <color theme="3"/>
      <name val="Trebuchet MS"/>
      <family val="2"/>
    </font>
    <font>
      <sz val="11"/>
      <color theme="3"/>
      <name val="Trebuchet MS"/>
      <family val="2"/>
    </font>
    <font>
      <b/>
      <sz val="16"/>
      <color theme="1"/>
      <name val="Trebuchet MS"/>
      <family val="2"/>
    </font>
    <font>
      <sz val="11"/>
      <color theme="3"/>
      <name val="Calibri"/>
      <family val="2"/>
      <scheme val="minor"/>
    </font>
    <font>
      <sz val="11"/>
      <color rgb="FF002060"/>
      <name val="Calibri"/>
      <family val="2"/>
      <scheme val="minor"/>
    </font>
    <font>
      <sz val="10"/>
      <color rgb="FF002060"/>
      <name val="Trebuchet MS"/>
      <family val="2"/>
    </font>
    <font>
      <sz val="11"/>
      <color theme="3" tint="-0.249977111117893"/>
      <name val="Calibri"/>
      <family val="2"/>
      <scheme val="minor"/>
    </font>
    <font>
      <sz val="11"/>
      <color theme="3" tint="-0.249977111117893"/>
      <name val="Trebuchet MS"/>
      <family val="2"/>
    </font>
    <font>
      <sz val="10"/>
      <color theme="3" tint="-0.249977111117893"/>
      <name val="Trebuchet MS"/>
      <family val="2"/>
    </font>
    <font>
      <b/>
      <sz val="13"/>
      <color theme="3" tint="-0.249977111117893"/>
      <name val="Trebuchet MS"/>
      <family val="2"/>
    </font>
    <font>
      <sz val="18"/>
      <color theme="3" tint="-0.249977111117893"/>
      <name val="Trebuchet MS"/>
      <family val="2"/>
    </font>
    <font>
      <sz val="12"/>
      <color theme="3" tint="-0.249977111117893"/>
      <name val="Trebuchet MS"/>
      <family val="2"/>
    </font>
    <font>
      <b/>
      <sz val="9"/>
      <color rgb="FF002060"/>
      <name val="Trebuchet MS"/>
      <family val="2"/>
    </font>
    <font>
      <u/>
      <sz val="11"/>
      <color theme="10"/>
      <name val="Calibri"/>
      <family val="2"/>
      <scheme val="minor"/>
    </font>
    <font>
      <u/>
      <sz val="11"/>
      <color rgb="FF0070C0"/>
      <name val="Calibri"/>
      <family val="2"/>
      <scheme val="minor"/>
    </font>
    <font>
      <sz val="9"/>
      <color theme="1"/>
      <name val="Trebuchet MS"/>
      <family val="2"/>
    </font>
    <font>
      <sz val="12"/>
      <color theme="1"/>
      <name val="Calibri"/>
      <family val="2"/>
      <scheme val="minor"/>
    </font>
    <font>
      <b/>
      <sz val="10"/>
      <color indexed="8"/>
      <name val="Calibri"/>
      <family val="2"/>
    </font>
    <font>
      <b/>
      <vertAlign val="superscript"/>
      <sz val="10"/>
      <color indexed="8"/>
      <name val="Calibri"/>
      <family val="2"/>
    </font>
    <font>
      <sz val="16"/>
      <color theme="3" tint="-0.249977111117893"/>
      <name val="Trebuchet MS"/>
      <family val="2"/>
    </font>
    <font>
      <b/>
      <sz val="16"/>
      <color theme="3" tint="-0.249977111117893"/>
      <name val="Trebuchet MS"/>
      <family val="2"/>
    </font>
    <font>
      <u/>
      <sz val="7.5"/>
      <color indexed="12"/>
      <name val="Arial"/>
      <family val="2"/>
    </font>
    <font>
      <sz val="10"/>
      <color indexed="8"/>
      <name val="Arial"/>
      <family val="2"/>
    </font>
    <font>
      <b/>
      <sz val="11"/>
      <color theme="3" tint="-0.249977111117893"/>
      <name val="Trebuchet MS"/>
      <family val="2"/>
    </font>
    <font>
      <b/>
      <sz val="9"/>
      <name val="Arial"/>
      <family val="2"/>
    </font>
    <font>
      <sz val="9"/>
      <color theme="1"/>
      <name val="Arial"/>
      <family val="2"/>
    </font>
    <font>
      <b/>
      <sz val="9"/>
      <color theme="1"/>
      <name val="Arial"/>
      <family val="2"/>
    </font>
    <font>
      <sz val="11"/>
      <color theme="4" tint="-0.249977111117893"/>
      <name val="Trebuchet MS"/>
      <family val="2"/>
    </font>
    <font>
      <b/>
      <sz val="9"/>
      <color theme="1"/>
      <name val="Segoe UI"/>
      <family val="2"/>
    </font>
    <font>
      <sz val="9"/>
      <color theme="1"/>
      <name val="Segoe UI"/>
      <family val="2"/>
    </font>
    <font>
      <sz val="11"/>
      <color rgb="FFFF0000"/>
      <name val="Trebuchet MS"/>
      <family val="2"/>
    </font>
    <font>
      <sz val="10"/>
      <name val="Segoe UI"/>
      <family val="2"/>
    </font>
    <font>
      <b/>
      <u/>
      <sz val="16"/>
      <color theme="1"/>
      <name val="Trebuchet MS"/>
      <family val="2"/>
    </font>
    <font>
      <u/>
      <sz val="11"/>
      <color theme="1"/>
      <name val="Calibri"/>
      <family val="2"/>
      <scheme val="minor"/>
    </font>
    <font>
      <b/>
      <sz val="11"/>
      <name val="Calibri"/>
      <family val="2"/>
      <scheme val="minor"/>
    </font>
    <font>
      <sz val="11"/>
      <color theme="1"/>
      <name val="Calibri"/>
      <family val="2"/>
      <charset val="1"/>
      <scheme val="minor"/>
    </font>
    <font>
      <sz val="11"/>
      <name val="Calibri"/>
      <family val="2"/>
      <scheme val="minor"/>
    </font>
    <font>
      <sz val="8"/>
      <name val="Calibri"/>
      <family val="2"/>
      <scheme val="minor"/>
    </font>
    <font>
      <sz val="11"/>
      <color rgb="FF254872"/>
      <name val="Trebuchet MS"/>
      <family val="2"/>
    </font>
    <font>
      <sz val="12"/>
      <name val="Trebuchet MS"/>
      <family val="2"/>
    </font>
    <font>
      <sz val="11"/>
      <color rgb="FF254872"/>
      <name val="Calibri"/>
      <family val="2"/>
      <scheme val="minor"/>
    </font>
    <font>
      <b/>
      <sz val="10"/>
      <color rgb="FFFFFFFF"/>
      <name val="Trebuchet MS"/>
      <family val="2"/>
    </font>
    <font>
      <sz val="11"/>
      <color rgb="FFFFFFFF"/>
      <name val="Trebuchet MS"/>
      <family val="2"/>
    </font>
    <font>
      <sz val="12"/>
      <color rgb="FFFFFFFF"/>
      <name val="Trebuchet MS"/>
      <family val="2"/>
    </font>
    <font>
      <b/>
      <sz val="9"/>
      <color rgb="FFFFFFFF"/>
      <name val="Trebuchet MS"/>
      <family val="2"/>
    </font>
    <font>
      <sz val="11"/>
      <color rgb="FFFFFFFF"/>
      <name val="Calibri"/>
      <family val="2"/>
      <scheme val="minor"/>
    </font>
    <font>
      <b/>
      <sz val="11"/>
      <color rgb="FF254872"/>
      <name val="Trebuchet MS"/>
      <family val="2"/>
    </font>
    <font>
      <b/>
      <u/>
      <sz val="12"/>
      <color rgb="FFFF0000"/>
      <name val="Trebuchet MS"/>
      <family val="2"/>
    </font>
    <font>
      <sz val="11"/>
      <name val="Trebuchet MS"/>
      <family val="2"/>
    </font>
    <font>
      <sz val="11"/>
      <color rgb="FFFF0000"/>
      <name val="Calibri"/>
      <family val="2"/>
      <scheme val="minor"/>
    </font>
    <font>
      <b/>
      <sz val="14"/>
      <color rgb="FF0070C0"/>
      <name val="Trebuchet MS"/>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Verdana"/>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0"/>
      <color theme="1"/>
      <name val="Arial"/>
      <family val="2"/>
    </font>
    <font>
      <sz val="10"/>
      <color theme="1"/>
      <name val="Arial"/>
      <family val="2"/>
    </font>
    <font>
      <b/>
      <sz val="22"/>
      <color theme="0"/>
      <name val="Trebuchet MS"/>
      <family val="2"/>
    </font>
    <font>
      <b/>
      <sz val="11"/>
      <color theme="0"/>
      <name val="Calibri"/>
      <family val="2"/>
      <scheme val="minor"/>
    </font>
    <font>
      <b/>
      <sz val="12"/>
      <color rgb="FF0070C0"/>
      <name val="Trebuchet MS"/>
      <family val="2"/>
    </font>
    <font>
      <b/>
      <sz val="10"/>
      <color rgb="FF0070C0"/>
      <name val="Trebuchet MS"/>
      <family val="2"/>
    </font>
    <font>
      <b/>
      <sz val="10"/>
      <color rgb="FF002060"/>
      <name val="Arial"/>
      <family val="2"/>
    </font>
    <font>
      <b/>
      <sz val="11"/>
      <color rgb="FF002060"/>
      <name val="Calibri"/>
      <family val="2"/>
      <scheme val="minor"/>
    </font>
    <font>
      <b/>
      <sz val="16"/>
      <color rgb="FF0070C0"/>
      <name val="Trebuchet MS"/>
      <family val="2"/>
    </font>
    <font>
      <sz val="11"/>
      <color theme="4" tint="-0.249977111117893"/>
      <name val="Calibri"/>
      <family val="2"/>
      <scheme val="minor"/>
    </font>
    <font>
      <b/>
      <sz val="22"/>
      <color theme="1"/>
      <name val="Arial"/>
      <family val="2"/>
    </font>
    <font>
      <sz val="11"/>
      <color theme="1"/>
      <name val="Arial"/>
      <family val="2"/>
    </font>
    <font>
      <b/>
      <sz val="22"/>
      <color theme="0"/>
      <name val="Arial"/>
      <family val="2"/>
    </font>
    <font>
      <u/>
      <sz val="11"/>
      <color theme="10"/>
      <name val="Arial"/>
      <family val="2"/>
    </font>
    <font>
      <sz val="11"/>
      <color theme="3"/>
      <name val="Arial"/>
      <family val="2"/>
    </font>
    <font>
      <sz val="11"/>
      <color rgb="FFFF0000"/>
      <name val="Arial"/>
      <family val="2"/>
    </font>
    <font>
      <sz val="11"/>
      <color theme="3" tint="-0.499984740745262"/>
      <name val="Arial"/>
      <family val="2"/>
    </font>
    <font>
      <sz val="11"/>
      <color theme="1" tint="4.9989318521683403E-2"/>
      <name val="Arial"/>
      <family val="2"/>
    </font>
    <font>
      <u/>
      <sz val="11"/>
      <color rgb="FF0070C0"/>
      <name val="Arial"/>
      <family val="2"/>
    </font>
    <font>
      <b/>
      <sz val="13"/>
      <color rgb="FF0070C0"/>
      <name val="Arial"/>
      <family val="2"/>
    </font>
    <font>
      <b/>
      <sz val="12"/>
      <color rgb="FF254872"/>
      <name val="Arial"/>
      <family val="2"/>
    </font>
    <font>
      <b/>
      <sz val="11"/>
      <color theme="4" tint="-0.249977111117893"/>
      <name val="Arial"/>
      <family val="2"/>
    </font>
    <font>
      <b/>
      <sz val="9"/>
      <color theme="4" tint="-0.249977111117893"/>
      <name val="Arial"/>
      <family val="2"/>
    </font>
    <font>
      <b/>
      <sz val="11.5"/>
      <color theme="4" tint="-0.249977111117893"/>
      <name val="Arial"/>
      <family val="2"/>
    </font>
    <font>
      <sz val="10"/>
      <color theme="4" tint="-0.249977111117893"/>
      <name val="Arial"/>
      <family val="2"/>
    </font>
    <font>
      <sz val="11"/>
      <color rgb="FF000000"/>
      <name val="Arial"/>
      <family val="2"/>
    </font>
    <font>
      <u/>
      <sz val="12"/>
      <color rgb="FF0070C0"/>
      <name val="Arial"/>
      <family val="2"/>
    </font>
    <font>
      <sz val="10"/>
      <color theme="1" tint="4.9989318521683403E-2"/>
      <name val="Arial"/>
      <family val="2"/>
    </font>
    <font>
      <sz val="10"/>
      <color rgb="FF0070C0"/>
      <name val="Arial"/>
      <family val="2"/>
    </font>
    <font>
      <b/>
      <sz val="12"/>
      <color rgb="FF0070C0"/>
      <name val="Arial"/>
      <family val="2"/>
    </font>
    <font>
      <b/>
      <sz val="11"/>
      <color rgb="FFFF0000"/>
      <name val="Arial"/>
      <family val="2"/>
    </font>
    <font>
      <b/>
      <sz val="11"/>
      <color rgb="FF0070C0"/>
      <name val="Arial"/>
      <family val="2"/>
    </font>
    <font>
      <sz val="11"/>
      <color theme="3" tint="-0.249977111117893"/>
      <name val="Arial"/>
      <family val="2"/>
    </font>
    <font>
      <b/>
      <sz val="10"/>
      <color rgb="FF0070C0"/>
      <name val="Arial"/>
      <family val="2"/>
    </font>
    <font>
      <b/>
      <sz val="11"/>
      <color theme="3" tint="-0.249977111117893"/>
      <name val="Arial"/>
      <family val="2"/>
    </font>
    <font>
      <sz val="10"/>
      <color theme="8" tint="-0.499984740745262"/>
      <name val="Arial"/>
      <family val="2"/>
    </font>
    <font>
      <b/>
      <sz val="10"/>
      <color theme="3" tint="-0.249977111117893"/>
      <name val="Arial"/>
      <family val="2"/>
    </font>
    <font>
      <sz val="10"/>
      <color theme="3" tint="-0.249977111117893"/>
      <name val="Arial"/>
      <family val="2"/>
    </font>
    <font>
      <b/>
      <sz val="11"/>
      <color theme="1" tint="4.9989318521683403E-2"/>
      <name val="Arial"/>
      <family val="2"/>
    </font>
    <font>
      <b/>
      <sz val="13"/>
      <color rgb="FF0066FF"/>
      <name val="Arial"/>
      <family val="2"/>
    </font>
    <font>
      <b/>
      <sz val="12"/>
      <color theme="1"/>
      <name val="Arial"/>
      <family val="2"/>
    </font>
    <font>
      <b/>
      <sz val="12"/>
      <color theme="4" tint="-0.249977111117893"/>
      <name val="Arial"/>
      <family val="2"/>
    </font>
    <font>
      <sz val="12"/>
      <color theme="1" tint="4.9989318521683403E-2"/>
      <name val="Arial"/>
      <family val="2"/>
    </font>
    <font>
      <sz val="12"/>
      <color theme="4" tint="-0.249977111117893"/>
      <name val="Arial"/>
      <family val="2"/>
    </font>
    <font>
      <b/>
      <sz val="9"/>
      <color theme="3"/>
      <name val="Arial"/>
      <family val="2"/>
    </font>
    <font>
      <sz val="10"/>
      <color theme="3"/>
      <name val="Arial"/>
      <family val="2"/>
    </font>
    <font>
      <b/>
      <sz val="18"/>
      <color rgb="FF0070C0"/>
      <name val="Arial"/>
      <family val="2"/>
    </font>
    <font>
      <b/>
      <sz val="14"/>
      <color rgb="FF0070C0"/>
      <name val="Arial"/>
      <family val="2"/>
    </font>
    <font>
      <b/>
      <sz val="8"/>
      <color rgb="FF0070C0"/>
      <name val="Arial"/>
      <family val="2"/>
    </font>
    <font>
      <b/>
      <sz val="9"/>
      <color rgb="FF0070C0"/>
      <name val="Arial"/>
      <family val="2"/>
    </font>
    <font>
      <sz val="12"/>
      <color indexed="8"/>
      <name val="Arial"/>
      <family val="2"/>
    </font>
    <font>
      <sz val="11"/>
      <color theme="0"/>
      <name val="Arial"/>
      <family val="2"/>
    </font>
    <font>
      <sz val="10"/>
      <color rgb="FF254872"/>
      <name val="Arial"/>
      <family val="2"/>
    </font>
    <font>
      <b/>
      <sz val="9"/>
      <color rgb="FF002060"/>
      <name val="Arial"/>
      <family val="2"/>
    </font>
    <font>
      <sz val="10"/>
      <color rgb="FF002060"/>
      <name val="Arial"/>
      <family val="2"/>
    </font>
    <font>
      <sz val="11"/>
      <color rgb="FF002060"/>
      <name val="Arial"/>
      <family val="2"/>
    </font>
    <font>
      <b/>
      <sz val="16"/>
      <color rgb="FF0070C0"/>
      <name val="Arial"/>
      <family val="2"/>
    </font>
    <font>
      <sz val="18"/>
      <color rgb="FF0070C0"/>
      <name val="Arial"/>
      <family val="2"/>
    </font>
    <font>
      <sz val="16"/>
      <color rgb="FF0070C0"/>
      <name val="Arial"/>
      <family val="2"/>
    </font>
    <font>
      <b/>
      <sz val="12"/>
      <color theme="3" tint="-0.249977111117893"/>
      <name val="Arial"/>
      <family val="2"/>
    </font>
    <font>
      <sz val="9"/>
      <color rgb="FF32879E"/>
      <name val="Arial"/>
      <family val="2"/>
    </font>
    <font>
      <sz val="11"/>
      <color theme="4" tint="-0.249977111117893"/>
      <name val="Arial"/>
      <family val="2"/>
    </font>
    <font>
      <b/>
      <sz val="11"/>
      <color theme="1"/>
      <name val="Arial"/>
      <family val="2"/>
    </font>
    <font>
      <b/>
      <sz val="8"/>
      <color theme="1"/>
      <name val="Arial"/>
      <family val="2"/>
    </font>
    <font>
      <sz val="11"/>
      <color rgb="FF254872"/>
      <name val="Arial"/>
      <family val="2"/>
    </font>
    <font>
      <sz val="12"/>
      <color rgb="FF0070C0"/>
      <name val="Arial"/>
      <family val="2"/>
    </font>
    <font>
      <sz val="11"/>
      <color rgb="FF0070C0"/>
      <name val="Arial"/>
      <family val="2"/>
    </font>
    <font>
      <sz val="10"/>
      <color rgb="FFFF0000"/>
      <name val="Arial"/>
      <family val="2"/>
    </font>
    <font>
      <b/>
      <sz val="20"/>
      <color rgb="FF0070C0"/>
      <name val="Arial"/>
      <family val="2"/>
    </font>
    <font>
      <b/>
      <sz val="18"/>
      <color rgb="FF3A29B9"/>
      <name val="Arial"/>
      <family val="2"/>
    </font>
    <font>
      <b/>
      <sz val="16"/>
      <color rgb="FF3A29B9"/>
      <name val="Arial"/>
      <family val="2"/>
    </font>
    <font>
      <sz val="14"/>
      <color rgb="FF7030A0"/>
      <name val="Arial"/>
      <family val="2"/>
    </font>
    <font>
      <sz val="16"/>
      <color rgb="FF7030A0"/>
      <name val="Arial"/>
      <family val="2"/>
    </font>
    <font>
      <sz val="14"/>
      <color rgb="FF3A29B9"/>
      <name val="Arial"/>
      <family val="2"/>
    </font>
    <font>
      <sz val="11"/>
      <name val="Arial"/>
      <family val="2"/>
    </font>
    <font>
      <b/>
      <sz val="14"/>
      <color rgb="FF002060"/>
      <name val="Arial"/>
      <family val="2"/>
    </font>
    <font>
      <b/>
      <sz val="16"/>
      <color theme="1"/>
      <name val="Arial"/>
      <family val="2"/>
    </font>
    <font>
      <b/>
      <sz val="18"/>
      <color rgb="FF002060"/>
      <name val="Arial"/>
      <family val="2"/>
    </font>
    <font>
      <b/>
      <sz val="16"/>
      <color rgb="FF002060"/>
      <name val="Arial"/>
      <family val="2"/>
    </font>
    <font>
      <sz val="14"/>
      <color theme="1"/>
      <name val="Arial"/>
      <family val="2"/>
    </font>
    <font>
      <sz val="12"/>
      <color rgb="FF254872"/>
      <name val="Arial"/>
      <family val="2"/>
    </font>
    <font>
      <b/>
      <sz val="14"/>
      <color rgb="FFC00000"/>
      <name val="Arial"/>
      <family val="2"/>
    </font>
    <font>
      <sz val="14"/>
      <color rgb="FF0070C0"/>
      <name val="Arial"/>
      <family val="2"/>
    </font>
    <font>
      <b/>
      <sz val="10"/>
      <color rgb="FFC00000"/>
      <name val="Arial"/>
      <family val="2"/>
    </font>
    <font>
      <b/>
      <sz val="8"/>
      <color theme="3"/>
      <name val="Arial"/>
      <family val="2"/>
    </font>
    <font>
      <b/>
      <sz val="12"/>
      <color theme="3"/>
      <name val="Arial"/>
      <family val="2"/>
    </font>
    <font>
      <sz val="12"/>
      <name val="Arial"/>
      <family val="2"/>
    </font>
    <font>
      <b/>
      <sz val="12"/>
      <name val="Arial"/>
      <family val="2"/>
    </font>
    <font>
      <b/>
      <sz val="11"/>
      <color theme="0"/>
      <name val="Arial"/>
      <family val="2"/>
    </font>
    <font>
      <b/>
      <sz val="16"/>
      <color rgb="FFFF0000"/>
      <name val="Arial"/>
      <family val="2"/>
    </font>
    <font>
      <sz val="13"/>
      <name val="Arial"/>
      <family val="2"/>
    </font>
    <font>
      <sz val="14"/>
      <color rgb="FF254872"/>
      <name val="Arial"/>
      <family val="2"/>
    </font>
    <font>
      <b/>
      <sz val="8"/>
      <color theme="4" tint="-0.249977111117893"/>
      <name val="Arial"/>
      <family val="2"/>
    </font>
    <font>
      <u/>
      <sz val="11"/>
      <color rgb="FFFF0000"/>
      <name val="Arial"/>
      <family val="2"/>
    </font>
    <font>
      <sz val="11"/>
      <color theme="2"/>
      <name val="Calibri"/>
      <family val="2"/>
      <scheme val="minor"/>
    </font>
    <font>
      <sz val="11"/>
      <color theme="2"/>
      <name val="Arial"/>
      <family val="2"/>
    </font>
    <font>
      <b/>
      <sz val="9"/>
      <name val="Segoe UI"/>
      <family val="2"/>
    </font>
    <font>
      <b/>
      <sz val="11"/>
      <color rgb="FFFF0000"/>
      <name val="Calibri"/>
      <family val="2"/>
      <scheme val="minor"/>
    </font>
    <font>
      <b/>
      <sz val="12"/>
      <color theme="0"/>
      <name val="Trebuchet MS"/>
      <family val="2"/>
    </font>
    <font>
      <b/>
      <sz val="10"/>
      <color theme="0"/>
      <name val="Trebuchet MS"/>
      <family val="2"/>
    </font>
    <font>
      <b/>
      <sz val="12"/>
      <color rgb="FFFF0000"/>
      <name val="Trebuchet MS"/>
      <family val="2"/>
    </font>
    <font>
      <sz val="11"/>
      <color theme="4"/>
      <name val="Calibri"/>
      <family val="2"/>
      <scheme val="minor"/>
    </font>
    <font>
      <sz val="11"/>
      <color rgb="FF0070C0"/>
      <name val="Calibri"/>
      <family val="2"/>
      <scheme val="minor"/>
    </font>
    <font>
      <b/>
      <sz val="11"/>
      <name val="Segoe UI"/>
      <family val="2"/>
    </font>
    <font>
      <sz val="9"/>
      <name val="Segoe UI"/>
      <family val="2"/>
    </font>
    <font>
      <sz val="11"/>
      <color theme="1"/>
      <name val="Arial"/>
      <family val="2"/>
    </font>
    <font>
      <sz val="11"/>
      <color theme="1" tint="4.9989318521683403E-2"/>
      <name val="Arial"/>
      <family val="2"/>
    </font>
    <font>
      <b/>
      <sz val="12"/>
      <color rgb="FF0070C0"/>
      <name val="Arial"/>
      <family val="2"/>
    </font>
    <font>
      <sz val="12"/>
      <color theme="1"/>
      <name val="Trebuchet MS"/>
      <family val="2"/>
    </font>
    <font>
      <sz val="12"/>
      <color theme="1" tint="4.9989318521683403E-2"/>
      <name val="Arial"/>
      <family val="2"/>
    </font>
    <font>
      <sz val="12"/>
      <color rgb="FF0070C0"/>
      <name val="Arial"/>
      <family val="2"/>
    </font>
    <font>
      <sz val="12"/>
      <color theme="1"/>
      <name val="Arial"/>
      <family val="2"/>
    </font>
    <font>
      <sz val="12"/>
      <color theme="4" tint="-0.249977111117893"/>
      <name val="Arial"/>
      <family val="2"/>
    </font>
    <font>
      <b/>
      <sz val="16"/>
      <color rgb="FF0070C0"/>
      <name val="Arial"/>
      <family val="2"/>
    </font>
  </fonts>
  <fills count="68">
    <fill>
      <patternFill patternType="none"/>
    </fill>
    <fill>
      <patternFill patternType="gray125"/>
    </fill>
    <fill>
      <patternFill patternType="solid">
        <fgColor theme="0"/>
        <bgColor indexed="64"/>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B0F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3" tint="0.39997558519241921"/>
        <bgColor indexed="64"/>
      </patternFill>
    </fill>
    <fill>
      <patternFill patternType="solid">
        <fgColor indexed="2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rgb="FFF2F2F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59999389629810485"/>
        <bgColor indexed="64"/>
      </patternFill>
    </fill>
    <fill>
      <patternFill patternType="solid">
        <fgColor theme="6" tint="0.39997558519241921"/>
        <bgColor indexed="64"/>
      </patternFill>
    </fill>
    <fill>
      <patternFill patternType="solid">
        <fgColor rgb="FF093E57"/>
        <bgColor indexed="64"/>
      </patternFill>
    </fill>
    <fill>
      <patternFill patternType="solid">
        <fgColor rgb="FF002060"/>
        <bgColor indexed="64"/>
      </patternFill>
    </fill>
    <fill>
      <patternFill patternType="solid">
        <fgColor theme="0"/>
        <bgColor rgb="FF000000"/>
      </patternFill>
    </fill>
    <fill>
      <patternFill patternType="solid">
        <fgColor theme="0" tint="-4.9989318521683403E-2"/>
        <bgColor indexed="64"/>
      </patternFill>
    </fill>
    <fill>
      <patternFill patternType="solid">
        <fgColor theme="3"/>
        <bgColor indexed="64"/>
      </patternFill>
    </fill>
    <fill>
      <patternFill patternType="solid">
        <fgColor rgb="FFEB6A17"/>
        <bgColor indexed="64"/>
      </patternFill>
    </fill>
  </fills>
  <borders count="76">
    <border>
      <left/>
      <right/>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style="medium">
        <color indexed="64"/>
      </top>
      <bottom style="thin">
        <color indexed="64"/>
      </bottom>
      <diagonal/>
    </border>
    <border>
      <left/>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style="thin">
        <color rgb="FF000000"/>
      </top>
      <bottom/>
      <diagonal/>
    </border>
  </borders>
  <cellStyleXfs count="131">
    <xf numFmtId="0" fontId="0" fillId="0" borderId="0"/>
    <xf numFmtId="9" fontId="2" fillId="0" borderId="0" applyFont="0" applyFill="0" applyBorder="0" applyAlignment="0" applyProtection="0"/>
    <xf numFmtId="164" fontId="3" fillId="0" borderId="0" applyFont="0" applyFill="0" applyBorder="0" applyAlignment="0" applyProtection="0"/>
    <xf numFmtId="43" fontId="2" fillId="0" borderId="0" applyFont="0" applyFill="0" applyBorder="0" applyAlignment="0" applyProtection="0"/>
    <xf numFmtId="0" fontId="5" fillId="0" borderId="0"/>
    <xf numFmtId="0" fontId="14" fillId="0" borderId="0"/>
    <xf numFmtId="0" fontId="2" fillId="7"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6" fillId="9"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13" fillId="4" borderId="5" applyNumberFormat="0" applyAlignment="0" applyProtection="0"/>
    <xf numFmtId="0" fontId="10" fillId="0" borderId="0" applyNumberFormat="0" applyFill="0" applyBorder="0" applyAlignment="0" applyProtection="0"/>
    <xf numFmtId="0" fontId="6" fillId="6" borderId="0" applyNumberFormat="0" applyBorder="0" applyAlignment="0" applyProtection="0"/>
    <xf numFmtId="0" fontId="6" fillId="15" borderId="0" applyNumberFormat="0" applyBorder="0" applyAlignment="0" applyProtection="0"/>
    <xf numFmtId="0" fontId="11" fillId="3" borderId="5" applyNumberFormat="0" applyAlignment="0" applyProtection="0"/>
    <xf numFmtId="170" fontId="1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14" fillId="0" borderId="0"/>
    <xf numFmtId="0" fontId="2" fillId="0" borderId="0"/>
    <xf numFmtId="0" fontId="2" fillId="0" borderId="0"/>
    <xf numFmtId="0" fontId="14" fillId="0" borderId="0"/>
    <xf numFmtId="0" fontId="14" fillId="0" borderId="0"/>
    <xf numFmtId="0" fontId="14" fillId="0" borderId="0"/>
    <xf numFmtId="0" fontId="2" fillId="0" borderId="0"/>
    <xf numFmtId="0" fontId="2" fillId="0" borderId="0"/>
    <xf numFmtId="0" fontId="2" fillId="0" borderId="0"/>
    <xf numFmtId="0" fontId="2" fillId="5" borderId="7" applyNumberFormat="0" applyFont="0" applyAlignment="0" applyProtection="0"/>
    <xf numFmtId="0" fontId="2" fillId="5" borderId="7" applyNumberFormat="0" applyFont="0" applyAlignment="0" applyProtection="0"/>
    <xf numFmtId="0" fontId="12" fillId="4" borderId="6" applyNumberFormat="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7" fillId="0" borderId="0" applyNumberFormat="0" applyFill="0" applyBorder="0" applyAlignment="0" applyProtection="0"/>
    <xf numFmtId="0" fontId="4" fillId="0" borderId="8" applyNumberFormat="0" applyFill="0" applyAlignment="0" applyProtection="0"/>
    <xf numFmtId="0" fontId="37" fillId="0" borderId="0" applyNumberFormat="0" applyFill="0" applyBorder="0" applyAlignment="0" applyProtection="0"/>
    <xf numFmtId="165" fontId="2" fillId="0" borderId="0" applyFont="0" applyFill="0" applyBorder="0" applyAlignment="0" applyProtection="0"/>
    <xf numFmtId="0" fontId="45" fillId="0" borderId="0" applyNumberFormat="0" applyFill="0" applyBorder="0" applyAlignment="0" applyProtection="0">
      <alignment vertical="top"/>
      <protection locked="0"/>
    </xf>
    <xf numFmtId="43" fontId="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1" fontId="2" fillId="0" borderId="0" applyFont="0" applyFill="0" applyBorder="0" applyAlignment="0" applyProtection="0"/>
    <xf numFmtId="0" fontId="59" fillId="0" borderId="0"/>
    <xf numFmtId="0" fontId="2" fillId="0" borderId="0"/>
    <xf numFmtId="165" fontId="2" fillId="0" borderId="0" applyFont="0" applyFill="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3" fillId="41" borderId="0" applyNumberFormat="0" applyBorder="0" applyAlignment="0" applyProtection="0"/>
    <xf numFmtId="0" fontId="3" fillId="44" borderId="0" applyNumberFormat="0" applyBorder="0" applyAlignment="0" applyProtection="0"/>
    <xf numFmtId="0" fontId="3" fillId="47" borderId="0" applyNumberFormat="0" applyBorder="0" applyAlignment="0" applyProtection="0"/>
    <xf numFmtId="0" fontId="75" fillId="48" borderId="0" applyNumberFormat="0" applyBorder="0" applyAlignment="0" applyProtection="0"/>
    <xf numFmtId="0" fontId="75" fillId="45" borderId="0" applyNumberFormat="0" applyBorder="0" applyAlignment="0" applyProtection="0"/>
    <xf numFmtId="0" fontId="75" fillId="46" borderId="0" applyNumberFormat="0" applyBorder="0" applyAlignment="0" applyProtection="0"/>
    <xf numFmtId="0" fontId="75" fillId="49" borderId="0" applyNumberFormat="0" applyBorder="0" applyAlignment="0" applyProtection="0"/>
    <xf numFmtId="0" fontId="75" fillId="50" borderId="0" applyNumberFormat="0" applyBorder="0" applyAlignment="0" applyProtection="0"/>
    <xf numFmtId="0" fontId="75" fillId="51" borderId="0" applyNumberFormat="0" applyBorder="0" applyAlignment="0" applyProtection="0"/>
    <xf numFmtId="0" fontId="76" fillId="52" borderId="40" applyNumberFormat="0" applyAlignment="0" applyProtection="0"/>
    <xf numFmtId="0" fontId="77" fillId="53" borderId="41" applyNumberFormat="0" applyAlignment="0" applyProtection="0"/>
    <xf numFmtId="0" fontId="78" fillId="0" borderId="42" applyNumberFormat="0" applyFill="0" applyAlignment="0" applyProtection="0"/>
    <xf numFmtId="0" fontId="79" fillId="0" borderId="0" applyNumberFormat="0" applyFill="0" applyBorder="0" applyAlignment="0" applyProtection="0"/>
    <xf numFmtId="0" fontId="48" fillId="0" borderId="0">
      <alignment horizontal="left"/>
    </xf>
    <xf numFmtId="0" fontId="75" fillId="54" borderId="0" applyNumberFormat="0" applyBorder="0" applyAlignment="0" applyProtection="0"/>
    <xf numFmtId="0" fontId="75" fillId="55" borderId="0" applyNumberFormat="0" applyBorder="0" applyAlignment="0" applyProtection="0"/>
    <xf numFmtId="0" fontId="75" fillId="56" borderId="0" applyNumberFormat="0" applyBorder="0" applyAlignment="0" applyProtection="0"/>
    <xf numFmtId="0" fontId="75" fillId="49" borderId="0" applyNumberFormat="0" applyBorder="0" applyAlignment="0" applyProtection="0"/>
    <xf numFmtId="0" fontId="75" fillId="50" borderId="0" applyNumberFormat="0" applyBorder="0" applyAlignment="0" applyProtection="0"/>
    <xf numFmtId="0" fontId="75" fillId="57" borderId="0" applyNumberFormat="0" applyBorder="0" applyAlignment="0" applyProtection="0"/>
    <xf numFmtId="0" fontId="80" fillId="43" borderId="40" applyNumberFormat="0" applyAlignment="0" applyProtection="0"/>
    <xf numFmtId="180" fontId="14" fillId="0" borderId="0" applyFont="0" applyFill="0" applyBorder="0" applyAlignment="0" applyProtection="0"/>
    <xf numFmtId="0" fontId="81" fillId="0" borderId="0" applyNumberFormat="0" applyFill="0" applyBorder="0" applyAlignment="0" applyProtection="0">
      <alignment vertical="top"/>
      <protection locked="0"/>
    </xf>
    <xf numFmtId="0" fontId="82" fillId="39" borderId="0" applyNumberFormat="0" applyBorder="0" applyAlignment="0" applyProtection="0"/>
    <xf numFmtId="0" fontId="48" fillId="0" borderId="0">
      <alignment horizontal="left"/>
    </xf>
    <xf numFmtId="43" fontId="14" fillId="0" borderId="0" applyFont="0" applyFill="0" applyBorder="0" applyAlignment="0" applyProtection="0"/>
    <xf numFmtId="0" fontId="14" fillId="0" borderId="0" applyFont="0" applyFill="0" applyBorder="0" applyAlignment="0" applyProtection="0"/>
    <xf numFmtId="0" fontId="83" fillId="58" borderId="0" applyNumberFormat="0" applyBorder="0" applyAlignment="0" applyProtection="0"/>
    <xf numFmtId="0" fontId="14" fillId="0" borderId="0"/>
    <xf numFmtId="0" fontId="14" fillId="59" borderId="43" applyNumberFormat="0" applyFont="0" applyAlignment="0" applyProtection="0"/>
    <xf numFmtId="9" fontId="14" fillId="0" borderId="0" applyFont="0" applyFill="0" applyBorder="0" applyAlignment="0" applyProtection="0"/>
    <xf numFmtId="0" fontId="84" fillId="52" borderId="44" applyNumberFormat="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88" fillId="0" borderId="45" applyNumberFormat="0" applyFill="0" applyAlignment="0" applyProtection="0"/>
    <xf numFmtId="0" fontId="79" fillId="0" borderId="46" applyNumberFormat="0" applyFill="0" applyAlignment="0" applyProtection="0"/>
    <xf numFmtId="0" fontId="89" fillId="0" borderId="47" applyNumberFormat="0" applyFill="0" applyAlignment="0" applyProtection="0"/>
  </cellStyleXfs>
  <cellXfs count="978">
    <xf numFmtId="0" fontId="0" fillId="0" borderId="0" xfId="0"/>
    <xf numFmtId="0" fontId="0" fillId="2" borderId="0" xfId="0" applyFill="1"/>
    <xf numFmtId="167" fontId="0" fillId="2" borderId="0" xfId="0" applyNumberFormat="1" applyFill="1"/>
    <xf numFmtId="168" fontId="0" fillId="2" borderId="0" xfId="1" applyNumberFormat="1" applyFont="1" applyFill="1"/>
    <xf numFmtId="10" fontId="0" fillId="2" borderId="0" xfId="1" applyNumberFormat="1" applyFont="1" applyFill="1"/>
    <xf numFmtId="0" fontId="16" fillId="2" borderId="0" xfId="0" applyFont="1" applyFill="1"/>
    <xf numFmtId="168" fontId="17" fillId="2" borderId="13" xfId="1" applyNumberFormat="1" applyFont="1" applyFill="1" applyBorder="1" applyAlignment="1">
      <alignment horizontal="center" vertical="center"/>
    </xf>
    <xf numFmtId="49" fontId="16" fillId="2" borderId="0" xfId="0" applyNumberFormat="1" applyFont="1" applyFill="1" applyAlignment="1">
      <alignment vertical="justify"/>
    </xf>
    <xf numFmtId="49" fontId="16" fillId="2" borderId="0" xfId="0" applyNumberFormat="1" applyFont="1" applyFill="1" applyAlignment="1">
      <alignment vertical="justify" wrapText="1"/>
    </xf>
    <xf numFmtId="0" fontId="0" fillId="2" borderId="0" xfId="0" applyFill="1" applyAlignment="1">
      <alignment horizontal="center"/>
    </xf>
    <xf numFmtId="168" fontId="21" fillId="2" borderId="13" xfId="1" applyNumberFormat="1" applyFont="1" applyFill="1" applyBorder="1" applyAlignment="1">
      <alignment horizontal="center" vertical="center"/>
    </xf>
    <xf numFmtId="3" fontId="0" fillId="2" borderId="0" xfId="0" applyNumberFormat="1" applyFill="1"/>
    <xf numFmtId="9" fontId="0" fillId="2" borderId="0" xfId="1" applyFont="1" applyFill="1"/>
    <xf numFmtId="0" fontId="15" fillId="2" borderId="0" xfId="0" applyFont="1" applyFill="1" applyAlignment="1">
      <alignment horizontal="left" vertical="center" wrapText="1"/>
    </xf>
    <xf numFmtId="3" fontId="17" fillId="2" borderId="0" xfId="0" applyNumberFormat="1" applyFont="1" applyFill="1" applyAlignment="1">
      <alignment horizontal="center" vertical="center"/>
    </xf>
    <xf numFmtId="0" fontId="0" fillId="2" borderId="0" xfId="0" applyFill="1" applyAlignment="1">
      <alignment horizontal="right"/>
    </xf>
    <xf numFmtId="0" fontId="17" fillId="26" borderId="13" xfId="0" applyFont="1" applyFill="1" applyBorder="1" applyAlignment="1">
      <alignment horizontal="center" vertical="center"/>
    </xf>
    <xf numFmtId="0" fontId="27" fillId="2" borderId="0" xfId="0" applyFont="1" applyFill="1"/>
    <xf numFmtId="0" fontId="28" fillId="2" borderId="0" xfId="0" applyFont="1" applyFill="1"/>
    <xf numFmtId="0" fontId="30" fillId="2" borderId="0" xfId="0" applyFont="1" applyFill="1"/>
    <xf numFmtId="0" fontId="23" fillId="2" borderId="12" xfId="0" applyFont="1" applyFill="1" applyBorder="1" applyAlignment="1">
      <alignment wrapText="1"/>
    </xf>
    <xf numFmtId="0" fontId="32" fillId="2" borderId="12" xfId="0" applyFont="1" applyFill="1" applyBorder="1" applyAlignment="1">
      <alignment vertical="center" wrapText="1"/>
    </xf>
    <xf numFmtId="0" fontId="32" fillId="2" borderId="12" xfId="0" applyFont="1" applyFill="1" applyBorder="1" applyAlignment="1">
      <alignment wrapText="1"/>
    </xf>
    <xf numFmtId="0" fontId="23" fillId="2" borderId="12" xfId="0" applyFont="1" applyFill="1" applyBorder="1" applyAlignment="1">
      <alignment vertical="center" wrapText="1"/>
    </xf>
    <xf numFmtId="0" fontId="36" fillId="2" borderId="0" xfId="0" applyFont="1" applyFill="1"/>
    <xf numFmtId="0" fontId="22" fillId="2" borderId="18" xfId="56" applyFont="1" applyFill="1" applyBorder="1" applyAlignment="1">
      <alignment horizontal="center" vertical="center"/>
    </xf>
    <xf numFmtId="0" fontId="37" fillId="2" borderId="0" xfId="68" applyFill="1"/>
    <xf numFmtId="0" fontId="38" fillId="2" borderId="0" xfId="68" applyFont="1" applyFill="1" applyAlignment="1">
      <alignment horizontal="left"/>
    </xf>
    <xf numFmtId="3" fontId="0" fillId="0" borderId="0" xfId="0" applyNumberFormat="1"/>
    <xf numFmtId="4" fontId="17" fillId="0" borderId="0" xfId="0" applyNumberFormat="1" applyFont="1"/>
    <xf numFmtId="3" fontId="17" fillId="0" borderId="0" xfId="0" applyNumberFormat="1" applyFont="1"/>
    <xf numFmtId="3" fontId="17" fillId="2" borderId="0" xfId="0" applyNumberFormat="1" applyFont="1" applyFill="1"/>
    <xf numFmtId="17" fontId="17" fillId="25" borderId="0" xfId="0" applyNumberFormat="1" applyFont="1" applyFill="1" applyAlignment="1">
      <alignment horizontal="left"/>
    </xf>
    <xf numFmtId="17" fontId="17" fillId="25" borderId="0" xfId="0" applyNumberFormat="1" applyFont="1" applyFill="1"/>
    <xf numFmtId="0" fontId="0" fillId="28" borderId="0" xfId="0" applyFill="1"/>
    <xf numFmtId="0" fontId="0" fillId="0" borderId="0" xfId="0" applyAlignment="1">
      <alignment horizontal="center" vertical="center"/>
    </xf>
    <xf numFmtId="17" fontId="0" fillId="0" borderId="0" xfId="0" applyNumberFormat="1"/>
    <xf numFmtId="168" fontId="0" fillId="0" borderId="0" xfId="1" applyNumberFormat="1" applyFont="1"/>
    <xf numFmtId="0" fontId="0" fillId="0" borderId="0" xfId="0" applyAlignment="1">
      <alignment horizontal="right"/>
    </xf>
    <xf numFmtId="0" fontId="0" fillId="0" borderId="0" xfId="0" applyAlignment="1">
      <alignment horizontal="left"/>
    </xf>
    <xf numFmtId="0" fontId="0" fillId="0" borderId="0" xfId="0" applyAlignment="1">
      <alignment wrapText="1"/>
    </xf>
    <xf numFmtId="0" fontId="32" fillId="2" borderId="12" xfId="0" applyFont="1" applyFill="1" applyBorder="1" applyAlignment="1">
      <alignment horizontal="left"/>
    </xf>
    <xf numFmtId="0" fontId="41" fillId="29" borderId="1" xfId="52" applyFont="1" applyFill="1" applyBorder="1" applyAlignment="1">
      <alignment horizontal="center" vertical="center" wrapText="1"/>
    </xf>
    <xf numFmtId="168" fontId="34" fillId="2" borderId="12" xfId="1" applyNumberFormat="1" applyFont="1" applyFill="1" applyBorder="1" applyAlignment="1">
      <alignment horizontal="right" vertical="center"/>
    </xf>
    <xf numFmtId="168" fontId="35" fillId="2" borderId="12" xfId="1" applyNumberFormat="1" applyFont="1" applyFill="1" applyBorder="1" applyAlignment="1">
      <alignment horizontal="right" vertical="center"/>
    </xf>
    <xf numFmtId="168" fontId="35" fillId="2" borderId="1" xfId="1" applyNumberFormat="1" applyFont="1" applyFill="1" applyBorder="1" applyAlignment="1">
      <alignment horizontal="right" vertical="center"/>
    </xf>
    <xf numFmtId="0" fontId="0" fillId="2" borderId="0" xfId="0" applyFill="1" applyAlignment="1">
      <alignment horizontal="right" vertical="center"/>
    </xf>
    <xf numFmtId="0" fontId="30" fillId="2" borderId="0" xfId="0" applyFont="1" applyFill="1" applyAlignment="1">
      <alignment horizontal="right"/>
    </xf>
    <xf numFmtId="168" fontId="43" fillId="2" borderId="12" xfId="1" applyNumberFormat="1" applyFont="1" applyFill="1" applyBorder="1" applyAlignment="1">
      <alignment horizontal="right" vertical="center"/>
    </xf>
    <xf numFmtId="17" fontId="0" fillId="0" borderId="13" xfId="0" applyNumberFormat="1" applyBorder="1"/>
    <xf numFmtId="4" fontId="0" fillId="0" borderId="0" xfId="0" applyNumberFormat="1"/>
    <xf numFmtId="4" fontId="0" fillId="2" borderId="0" xfId="0" applyNumberFormat="1" applyFill="1"/>
    <xf numFmtId="10" fontId="0" fillId="0" borderId="0" xfId="1" applyNumberFormat="1" applyFont="1"/>
    <xf numFmtId="4" fontId="0" fillId="30" borderId="0" xfId="0" applyNumberFormat="1" applyFill="1"/>
    <xf numFmtId="4" fontId="17" fillId="2" borderId="13" xfId="0" applyNumberFormat="1" applyFont="1" applyFill="1" applyBorder="1" applyAlignment="1">
      <alignment horizontal="center" vertical="center"/>
    </xf>
    <xf numFmtId="9" fontId="17" fillId="2" borderId="13" xfId="1" applyFont="1" applyFill="1" applyBorder="1" applyAlignment="1">
      <alignment horizontal="center" vertical="center"/>
    </xf>
    <xf numFmtId="0" fontId="0" fillId="0" borderId="13" xfId="0" applyBorder="1"/>
    <xf numFmtId="0" fontId="44" fillId="2" borderId="12" xfId="0" applyFont="1" applyFill="1" applyBorder="1" applyAlignment="1">
      <alignment wrapText="1"/>
    </xf>
    <xf numFmtId="167" fontId="17" fillId="2" borderId="13" xfId="0" applyNumberFormat="1" applyFont="1" applyFill="1" applyBorder="1" applyAlignment="1">
      <alignment horizontal="center" vertical="center"/>
    </xf>
    <xf numFmtId="0" fontId="37" fillId="2" borderId="0" xfId="68" applyFill="1" applyAlignment="1">
      <alignment horizontal="left"/>
    </xf>
    <xf numFmtId="173" fontId="46" fillId="29" borderId="11" xfId="2" applyNumberFormat="1" applyFont="1" applyFill="1" applyBorder="1" applyAlignment="1">
      <alignment horizontal="center"/>
    </xf>
    <xf numFmtId="173" fontId="46" fillId="29" borderId="0" xfId="2" applyNumberFormat="1" applyFont="1" applyFill="1" applyBorder="1" applyAlignment="1">
      <alignment horizontal="center"/>
    </xf>
    <xf numFmtId="173" fontId="46" fillId="0" borderId="11" xfId="2" applyNumberFormat="1" applyFont="1" applyBorder="1" applyAlignment="1">
      <alignment horizontal="center"/>
    </xf>
    <xf numFmtId="173" fontId="46" fillId="0" borderId="0" xfId="2" applyNumberFormat="1" applyFont="1" applyBorder="1" applyAlignment="1">
      <alignment horizontal="center"/>
    </xf>
    <xf numFmtId="167" fontId="48" fillId="31" borderId="12" xfId="0" applyNumberFormat="1" applyFont="1" applyFill="1" applyBorder="1" applyAlignment="1">
      <alignment horizontal="center"/>
    </xf>
    <xf numFmtId="167" fontId="48" fillId="31" borderId="17" xfId="0" applyNumberFormat="1" applyFont="1" applyFill="1" applyBorder="1" applyAlignment="1">
      <alignment horizontal="center"/>
    </xf>
    <xf numFmtId="167" fontId="48" fillId="0" borderId="0" xfId="0" applyNumberFormat="1" applyFont="1" applyAlignment="1">
      <alignment horizontal="center"/>
    </xf>
    <xf numFmtId="167" fontId="48" fillId="0" borderId="12" xfId="0" applyNumberFormat="1" applyFont="1" applyBorder="1" applyAlignment="1">
      <alignment horizontal="center"/>
    </xf>
    <xf numFmtId="167" fontId="49" fillId="32" borderId="0" xfId="0" applyNumberFormat="1" applyFont="1" applyFill="1" applyAlignment="1">
      <alignment horizontal="center" vertical="center"/>
    </xf>
    <xf numFmtId="167" fontId="50" fillId="2" borderId="0" xfId="0" applyNumberFormat="1" applyFont="1" applyFill="1" applyAlignment="1">
      <alignment horizontal="center" vertical="center"/>
    </xf>
    <xf numFmtId="167" fontId="49" fillId="33" borderId="0" xfId="0" applyNumberFormat="1" applyFont="1" applyFill="1" applyAlignment="1">
      <alignment horizontal="center" vertical="center"/>
    </xf>
    <xf numFmtId="167" fontId="49" fillId="34" borderId="0" xfId="0" applyNumberFormat="1" applyFont="1" applyFill="1" applyAlignment="1">
      <alignment horizontal="center" vertical="center"/>
    </xf>
    <xf numFmtId="167" fontId="49" fillId="35" borderId="0" xfId="0" applyNumberFormat="1" applyFont="1" applyFill="1" applyAlignment="1">
      <alignment horizontal="center" vertical="center"/>
    </xf>
    <xf numFmtId="9" fontId="17" fillId="2" borderId="0" xfId="1" applyFont="1" applyFill="1" applyBorder="1" applyAlignment="1">
      <alignment horizontal="center" vertical="center"/>
    </xf>
    <xf numFmtId="0" fontId="15" fillId="2" borderId="13" xfId="0" applyFont="1" applyFill="1" applyBorder="1" applyAlignment="1">
      <alignment vertical="center" wrapText="1"/>
    </xf>
    <xf numFmtId="0" fontId="51" fillId="2" borderId="0" xfId="0" applyFont="1" applyFill="1" applyAlignment="1">
      <alignment vertical="top" wrapText="1"/>
    </xf>
    <xf numFmtId="0" fontId="18" fillId="2" borderId="13"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56" fillId="2" borderId="0" xfId="0" applyFont="1" applyFill="1"/>
    <xf numFmtId="0" fontId="57" fillId="2" borderId="0" xfId="0" applyFont="1" applyFill="1"/>
    <xf numFmtId="1" fontId="19" fillId="25" borderId="13" xfId="0" applyNumberFormat="1" applyFont="1" applyFill="1" applyBorder="1" applyAlignment="1">
      <alignment vertical="center" wrapText="1"/>
    </xf>
    <xf numFmtId="1" fontId="19" fillId="25" borderId="18" xfId="0" applyNumberFormat="1" applyFont="1" applyFill="1" applyBorder="1" applyAlignment="1">
      <alignment vertical="center"/>
    </xf>
    <xf numFmtId="1" fontId="19" fillId="25" borderId="19" xfId="0" applyNumberFormat="1" applyFont="1" applyFill="1" applyBorder="1" applyAlignment="1">
      <alignment vertical="center"/>
    </xf>
    <xf numFmtId="3" fontId="15" fillId="2" borderId="13" xfId="0" applyNumberFormat="1" applyFont="1" applyFill="1" applyBorder="1" applyAlignment="1">
      <alignment horizontal="center" vertical="center"/>
    </xf>
    <xf numFmtId="9" fontId="15" fillId="2" borderId="13" xfId="1" applyFont="1" applyFill="1" applyBorder="1" applyAlignment="1">
      <alignment horizontal="center" vertical="center"/>
    </xf>
    <xf numFmtId="9" fontId="16" fillId="2" borderId="13" xfId="1" applyFont="1" applyFill="1" applyBorder="1" applyAlignment="1">
      <alignment horizontal="center" vertical="center"/>
    </xf>
    <xf numFmtId="0" fontId="15" fillId="2" borderId="19" xfId="0" applyFont="1" applyFill="1" applyBorder="1" applyAlignment="1">
      <alignment vertical="center" wrapText="1"/>
    </xf>
    <xf numFmtId="1" fontId="19" fillId="25" borderId="19" xfId="0" applyNumberFormat="1" applyFont="1" applyFill="1" applyBorder="1" applyAlignment="1">
      <alignment vertical="center" wrapText="1"/>
    </xf>
    <xf numFmtId="0" fontId="28" fillId="2" borderId="0" xfId="0" applyFont="1" applyFill="1" applyAlignment="1">
      <alignment vertical="top" wrapText="1"/>
    </xf>
    <xf numFmtId="167" fontId="53" fillId="0" borderId="0" xfId="0" applyNumberFormat="1" applyFont="1" applyAlignment="1">
      <alignment horizontal="center" vertical="center"/>
    </xf>
    <xf numFmtId="167" fontId="53" fillId="0" borderId="10" xfId="0" applyNumberFormat="1" applyFont="1" applyBorder="1" applyAlignment="1">
      <alignment horizontal="center" vertical="center"/>
    </xf>
    <xf numFmtId="167" fontId="53" fillId="37" borderId="0" xfId="0" applyNumberFormat="1" applyFont="1" applyFill="1" applyAlignment="1">
      <alignment horizontal="center" vertical="center"/>
    </xf>
    <xf numFmtId="167" fontId="53" fillId="37" borderId="10" xfId="0" applyNumberFormat="1" applyFont="1" applyFill="1" applyBorder="1" applyAlignment="1">
      <alignment horizontal="center" vertical="center"/>
    </xf>
    <xf numFmtId="0" fontId="51" fillId="2" borderId="0" xfId="0" applyFont="1" applyFill="1" applyAlignment="1">
      <alignment horizontal="justify" vertical="top" wrapText="1"/>
    </xf>
    <xf numFmtId="41" fontId="0" fillId="0" borderId="13" xfId="80" applyFont="1" applyBorder="1"/>
    <xf numFmtId="176" fontId="16" fillId="0" borderId="13" xfId="80" applyNumberFormat="1" applyFont="1" applyBorder="1" applyAlignment="1">
      <alignment horizontal="center"/>
    </xf>
    <xf numFmtId="0" fontId="0" fillId="0" borderId="13" xfId="0" applyBorder="1" applyAlignment="1">
      <alignment horizontal="center"/>
    </xf>
    <xf numFmtId="0" fontId="4" fillId="0" borderId="13" xfId="0" applyFont="1" applyBorder="1"/>
    <xf numFmtId="0" fontId="19" fillId="36" borderId="13" xfId="0" applyFont="1" applyFill="1" applyBorder="1" applyAlignment="1">
      <alignment vertical="center"/>
    </xf>
    <xf numFmtId="0" fontId="19" fillId="36" borderId="13" xfId="0" applyFont="1" applyFill="1" applyBorder="1" applyAlignment="1">
      <alignment horizontal="center" vertical="center" wrapText="1"/>
    </xf>
    <xf numFmtId="0" fontId="19" fillId="36" borderId="13" xfId="0" applyFont="1" applyFill="1" applyBorder="1" applyAlignment="1">
      <alignment horizontal="center" vertical="center"/>
    </xf>
    <xf numFmtId="41" fontId="58" fillId="0" borderId="13" xfId="0" applyNumberFormat="1" applyFont="1" applyBorder="1"/>
    <xf numFmtId="176" fontId="58" fillId="0" borderId="13" xfId="0" applyNumberFormat="1" applyFont="1" applyBorder="1"/>
    <xf numFmtId="1" fontId="58" fillId="0" borderId="13" xfId="0" applyNumberFormat="1" applyFont="1" applyBorder="1" applyAlignment="1">
      <alignment horizontal="center"/>
    </xf>
    <xf numFmtId="0" fontId="4" fillId="0" borderId="0" xfId="0" applyFont="1"/>
    <xf numFmtId="41" fontId="58" fillId="0" borderId="0" xfId="0" applyNumberFormat="1" applyFont="1"/>
    <xf numFmtId="176" fontId="58" fillId="0" borderId="0" xfId="0" applyNumberFormat="1" applyFont="1"/>
    <xf numFmtId="1" fontId="58" fillId="0" borderId="0" xfId="0" applyNumberFormat="1" applyFont="1" applyAlignment="1">
      <alignment horizontal="center"/>
    </xf>
    <xf numFmtId="177" fontId="0" fillId="2" borderId="0" xfId="0" applyNumberFormat="1" applyFill="1"/>
    <xf numFmtId="10" fontId="0" fillId="30" borderId="0" xfId="1" applyNumberFormat="1" applyFont="1" applyFill="1"/>
    <xf numFmtId="4" fontId="17" fillId="2" borderId="0" xfId="0" applyNumberFormat="1" applyFont="1" applyFill="1" applyAlignment="1">
      <alignment horizontal="center" vertical="center"/>
    </xf>
    <xf numFmtId="3" fontId="39" fillId="2" borderId="0" xfId="0" applyNumberFormat="1" applyFont="1" applyFill="1" applyAlignment="1">
      <alignment horizontal="center" vertical="center"/>
    </xf>
    <xf numFmtId="9" fontId="16" fillId="2" borderId="0" xfId="1" applyFont="1" applyFill="1" applyBorder="1" applyAlignment="1">
      <alignment horizontal="center" vertical="center"/>
    </xf>
    <xf numFmtId="0" fontId="0" fillId="0" borderId="24" xfId="0" applyBorder="1"/>
    <xf numFmtId="3" fontId="0" fillId="0" borderId="24" xfId="0" applyNumberFormat="1" applyBorder="1"/>
    <xf numFmtId="0" fontId="0" fillId="0" borderId="27" xfId="0" applyBorder="1"/>
    <xf numFmtId="3" fontId="0" fillId="0" borderId="27" xfId="0" applyNumberFormat="1" applyBorder="1"/>
    <xf numFmtId="0" fontId="0" fillId="0" borderId="30" xfId="0" applyBorder="1"/>
    <xf numFmtId="3" fontId="0" fillId="0" borderId="30" xfId="0" applyNumberFormat="1" applyBorder="1"/>
    <xf numFmtId="167" fontId="52" fillId="0" borderId="0" xfId="0" applyNumberFormat="1" applyFont="1" applyAlignment="1">
      <alignment horizontal="center" vertical="center"/>
    </xf>
    <xf numFmtId="178" fontId="31" fillId="2" borderId="13" xfId="0" applyNumberFormat="1" applyFont="1" applyFill="1" applyBorder="1" applyAlignment="1">
      <alignment vertical="center"/>
    </xf>
    <xf numFmtId="0" fontId="31" fillId="2" borderId="13" xfId="0" applyFont="1" applyFill="1" applyBorder="1" applyAlignment="1">
      <alignment vertical="center"/>
    </xf>
    <xf numFmtId="41" fontId="35" fillId="2" borderId="13" xfId="80" applyFont="1" applyFill="1" applyBorder="1" applyAlignment="1">
      <alignment horizontal="center" vertical="center"/>
    </xf>
    <xf numFmtId="168" fontId="35" fillId="2" borderId="13" xfId="1" applyNumberFormat="1" applyFont="1" applyFill="1" applyBorder="1" applyAlignment="1">
      <alignment horizontal="center" vertical="center"/>
    </xf>
    <xf numFmtId="178" fontId="31" fillId="2" borderId="0" xfId="0" applyNumberFormat="1" applyFont="1" applyFill="1" applyAlignment="1">
      <alignment vertical="center"/>
    </xf>
    <xf numFmtId="41" fontId="35" fillId="2" borderId="0" xfId="80" applyFont="1" applyFill="1" applyBorder="1" applyAlignment="1">
      <alignment horizontal="center" vertical="center"/>
    </xf>
    <xf numFmtId="4" fontId="21" fillId="2" borderId="13" xfId="0" applyNumberFormat="1" applyFont="1" applyFill="1" applyBorder="1" applyAlignment="1">
      <alignment horizontal="center" vertical="center"/>
    </xf>
    <xf numFmtId="41" fontId="58" fillId="0" borderId="13" xfId="0" applyNumberFormat="1" applyFont="1" applyBorder="1" applyAlignment="1">
      <alignment horizontal="center"/>
    </xf>
    <xf numFmtId="0" fontId="0" fillId="0" borderId="13" xfId="0" applyBorder="1" applyAlignment="1">
      <alignment horizontal="right"/>
    </xf>
    <xf numFmtId="41" fontId="23" fillId="2" borderId="13" xfId="80" applyFont="1" applyFill="1" applyBorder="1" applyAlignment="1">
      <alignment horizontal="center" vertical="center"/>
    </xf>
    <xf numFmtId="0" fontId="31" fillId="2" borderId="0" xfId="0" applyFont="1" applyFill="1" applyAlignment="1">
      <alignment vertical="center"/>
    </xf>
    <xf numFmtId="168" fontId="35" fillId="2" borderId="0" xfId="1" applyNumberFormat="1" applyFont="1" applyFill="1" applyBorder="1" applyAlignment="1">
      <alignment horizontal="center" vertical="center"/>
    </xf>
    <xf numFmtId="3" fontId="60" fillId="0" borderId="24" xfId="0" applyNumberFormat="1" applyFont="1" applyBorder="1"/>
    <xf numFmtId="3" fontId="60" fillId="0" borderId="27" xfId="0" applyNumberFormat="1" applyFont="1" applyBorder="1"/>
    <xf numFmtId="0" fontId="60" fillId="0" borderId="27" xfId="0" applyFont="1" applyBorder="1"/>
    <xf numFmtId="3" fontId="15" fillId="2" borderId="0" xfId="0" applyNumberFormat="1" applyFont="1" applyFill="1" applyAlignment="1">
      <alignment horizontal="center" vertical="center"/>
    </xf>
    <xf numFmtId="9" fontId="0" fillId="0" borderId="0" xfId="1" applyFont="1"/>
    <xf numFmtId="3" fontId="63" fillId="2" borderId="13" xfId="0" applyNumberFormat="1" applyFont="1" applyFill="1" applyBorder="1" applyAlignment="1">
      <alignment horizontal="center" vertical="center"/>
    </xf>
    <xf numFmtId="1" fontId="19" fillId="25" borderId="1" xfId="0" applyNumberFormat="1" applyFont="1" applyFill="1" applyBorder="1" applyAlignment="1">
      <alignment vertical="center"/>
    </xf>
    <xf numFmtId="3" fontId="18" fillId="2" borderId="13" xfId="0" applyNumberFormat="1" applyFont="1" applyFill="1" applyBorder="1" applyAlignment="1">
      <alignment horizontal="center" vertical="center"/>
    </xf>
    <xf numFmtId="3" fontId="58" fillId="0" borderId="25" xfId="0" applyNumberFormat="1" applyFont="1" applyBorder="1"/>
    <xf numFmtId="3" fontId="58" fillId="0" borderId="28" xfId="0" applyNumberFormat="1" applyFont="1" applyBorder="1"/>
    <xf numFmtId="3" fontId="4" fillId="0" borderId="25" xfId="0" applyNumberFormat="1" applyFont="1" applyBorder="1"/>
    <xf numFmtId="3" fontId="4" fillId="0" borderId="28" xfId="0" applyNumberFormat="1" applyFont="1" applyBorder="1"/>
    <xf numFmtId="3" fontId="4" fillId="0" borderId="31" xfId="0" applyNumberFormat="1" applyFont="1" applyBorder="1"/>
    <xf numFmtId="3" fontId="4" fillId="0" borderId="0" xfId="0" applyNumberFormat="1" applyFont="1"/>
    <xf numFmtId="0" fontId="64" fillId="2" borderId="0" xfId="0" applyFont="1" applyFill="1"/>
    <xf numFmtId="3" fontId="67" fillId="2" borderId="0" xfId="0" applyNumberFormat="1" applyFont="1" applyFill="1" applyAlignment="1">
      <alignment horizontal="center" vertical="center"/>
    </xf>
    <xf numFmtId="0" fontId="68" fillId="2" borderId="0" xfId="0" applyFont="1" applyFill="1"/>
    <xf numFmtId="0" fontId="69" fillId="2" borderId="0" xfId="0" applyFont="1" applyFill="1"/>
    <xf numFmtId="0" fontId="69" fillId="0" borderId="0" xfId="0" applyFont="1"/>
    <xf numFmtId="0" fontId="68" fillId="0" borderId="0" xfId="0" applyFont="1"/>
    <xf numFmtId="0" fontId="54" fillId="2" borderId="13" xfId="0" applyFont="1" applyFill="1" applyBorder="1" applyAlignment="1">
      <alignment vertical="center" wrapText="1"/>
    </xf>
    <xf numFmtId="0" fontId="54" fillId="2" borderId="19" xfId="0" applyFont="1" applyFill="1" applyBorder="1" applyAlignment="1">
      <alignment vertical="center" wrapText="1"/>
    </xf>
    <xf numFmtId="167" fontId="21" fillId="2" borderId="13" xfId="0" applyNumberFormat="1" applyFont="1" applyFill="1" applyBorder="1" applyAlignment="1">
      <alignment horizontal="center" vertical="center"/>
    </xf>
    <xf numFmtId="0" fontId="29" fillId="2" borderId="0" xfId="0" applyFont="1" applyFill="1" applyAlignment="1">
      <alignment horizontal="justify" vertical="top" wrapText="1"/>
    </xf>
    <xf numFmtId="9" fontId="58" fillId="2" borderId="0" xfId="1" applyFont="1" applyFill="1" applyAlignment="1">
      <alignment horizontal="left" vertical="center" wrapText="1"/>
    </xf>
    <xf numFmtId="0" fontId="72" fillId="2" borderId="13" xfId="0" applyFont="1" applyFill="1" applyBorder="1" applyAlignment="1">
      <alignment vertical="center" wrapText="1"/>
    </xf>
    <xf numFmtId="0" fontId="90" fillId="60" borderId="21" xfId="0" applyFont="1" applyFill="1" applyBorder="1" applyAlignment="1">
      <alignment horizontal="center" vertical="center" wrapText="1"/>
    </xf>
    <xf numFmtId="0" fontId="90" fillId="60" borderId="0" xfId="0" applyFont="1" applyFill="1" applyAlignment="1">
      <alignment horizontal="center"/>
    </xf>
    <xf numFmtId="0" fontId="90" fillId="60" borderId="21" xfId="0" applyFont="1" applyFill="1" applyBorder="1" applyAlignment="1">
      <alignment horizontal="center" vertical="center"/>
    </xf>
    <xf numFmtId="0" fontId="90" fillId="61" borderId="18" xfId="0" applyFont="1" applyFill="1" applyBorder="1" applyAlignment="1">
      <alignment horizontal="center" vertical="center"/>
    </xf>
    <xf numFmtId="3" fontId="91" fillId="61" borderId="13" xfId="0" applyNumberFormat="1" applyFont="1" applyFill="1" applyBorder="1" applyAlignment="1">
      <alignment horizontal="center" vertical="center"/>
    </xf>
    <xf numFmtId="0" fontId="90" fillId="0" borderId="18" xfId="0" applyFont="1" applyBorder="1" applyAlignment="1">
      <alignment horizontal="center" vertical="center"/>
    </xf>
    <xf numFmtId="3" fontId="91" fillId="0" borderId="13" xfId="0" applyNumberFormat="1" applyFont="1" applyBorder="1" applyAlignment="1">
      <alignment horizontal="center" vertical="center"/>
    </xf>
    <xf numFmtId="0" fontId="90" fillId="0" borderId="14" xfId="0" applyFont="1" applyBorder="1" applyAlignment="1">
      <alignment horizontal="center" vertical="center"/>
    </xf>
    <xf numFmtId="3" fontId="91" fillId="0" borderId="20" xfId="0" applyNumberFormat="1" applyFont="1" applyBorder="1" applyAlignment="1">
      <alignment horizontal="center" vertical="center"/>
    </xf>
    <xf numFmtId="0" fontId="90" fillId="61" borderId="48" xfId="0" applyFont="1" applyFill="1" applyBorder="1" applyAlignment="1">
      <alignment horizontal="center" vertical="center"/>
    </xf>
    <xf numFmtId="3" fontId="91" fillId="61" borderId="24" xfId="0" applyNumberFormat="1" applyFont="1" applyFill="1" applyBorder="1" applyAlignment="1">
      <alignment horizontal="center" vertical="center"/>
    </xf>
    <xf numFmtId="0" fontId="90" fillId="60" borderId="27" xfId="0" applyFont="1" applyFill="1" applyBorder="1" applyAlignment="1">
      <alignment horizontal="center" vertical="center"/>
    </xf>
    <xf numFmtId="3" fontId="90" fillId="60" borderId="27" xfId="0" applyNumberFormat="1" applyFont="1" applyFill="1" applyBorder="1" applyAlignment="1">
      <alignment horizontal="center"/>
    </xf>
    <xf numFmtId="0" fontId="90" fillId="60" borderId="13" xfId="0" applyFont="1" applyFill="1" applyBorder="1" applyAlignment="1">
      <alignment vertical="center" wrapText="1"/>
    </xf>
    <xf numFmtId="3" fontId="0" fillId="0" borderId="13" xfId="0" applyNumberFormat="1" applyBorder="1"/>
    <xf numFmtId="3" fontId="4" fillId="60" borderId="13" xfId="0" applyNumberFormat="1" applyFont="1" applyFill="1" applyBorder="1" applyAlignment="1">
      <alignment horizontal="center" vertical="center"/>
    </xf>
    <xf numFmtId="167" fontId="52" fillId="0" borderId="12" xfId="0" applyNumberFormat="1" applyFont="1" applyBorder="1" applyAlignment="1">
      <alignment horizontal="center"/>
    </xf>
    <xf numFmtId="3" fontId="17" fillId="2" borderId="13" xfId="0" applyNumberFormat="1" applyFont="1" applyFill="1" applyBorder="1" applyAlignment="1">
      <alignment horizontal="center" vertical="center"/>
    </xf>
    <xf numFmtId="1" fontId="19" fillId="25" borderId="13" xfId="0" applyNumberFormat="1" applyFont="1" applyFill="1" applyBorder="1" applyAlignment="1">
      <alignment horizontal="center" vertical="center" wrapText="1"/>
    </xf>
    <xf numFmtId="0" fontId="33" fillId="2" borderId="0" xfId="0" applyFont="1" applyFill="1" applyAlignment="1">
      <alignment horizontal="center" vertical="center"/>
    </xf>
    <xf numFmtId="0" fontId="33" fillId="2" borderId="12" xfId="0" applyFont="1" applyFill="1" applyBorder="1" applyAlignment="1">
      <alignment horizontal="center" vertical="center"/>
    </xf>
    <xf numFmtId="3" fontId="67" fillId="0" borderId="0" xfId="0" applyNumberFormat="1" applyFont="1" applyAlignment="1">
      <alignment horizontal="center" vertical="center"/>
    </xf>
    <xf numFmtId="0" fontId="73" fillId="0" borderId="0" xfId="0" applyFont="1"/>
    <xf numFmtId="0" fontId="0" fillId="0" borderId="30" xfId="0" applyBorder="1" applyAlignment="1">
      <alignment vertical="center"/>
    </xf>
    <xf numFmtId="3" fontId="0" fillId="0" borderId="30" xfId="0" applyNumberFormat="1" applyBorder="1" applyAlignment="1">
      <alignment vertical="center"/>
    </xf>
    <xf numFmtId="3" fontId="4" fillId="0" borderId="28" xfId="0" applyNumberFormat="1" applyFont="1" applyBorder="1" applyAlignment="1">
      <alignment vertical="center"/>
    </xf>
    <xf numFmtId="3" fontId="17" fillId="0" borderId="1" xfId="0" applyNumberFormat="1" applyFont="1" applyBorder="1" applyAlignment="1">
      <alignment horizontal="center" vertical="center"/>
    </xf>
    <xf numFmtId="174" fontId="55" fillId="0" borderId="0" xfId="0" quotePrefix="1" applyNumberFormat="1" applyFont="1" applyAlignment="1">
      <alignment horizontal="center" vertical="center"/>
    </xf>
    <xf numFmtId="174" fontId="55" fillId="0" borderId="0" xfId="0" applyNumberFormat="1" applyFont="1" applyAlignment="1">
      <alignment horizontal="center" vertical="center"/>
    </xf>
    <xf numFmtId="174" fontId="55" fillId="0" borderId="0" xfId="51" applyNumberFormat="1" applyFont="1" applyAlignment="1">
      <alignment horizontal="center" vertical="center"/>
    </xf>
    <xf numFmtId="174" fontId="55" fillId="0" borderId="50" xfId="0" quotePrefix="1" applyNumberFormat="1" applyFont="1" applyBorder="1" applyAlignment="1">
      <alignment horizontal="center" vertical="center"/>
    </xf>
    <xf numFmtId="174" fontId="55" fillId="0" borderId="51" xfId="0" quotePrefix="1" applyNumberFormat="1" applyFont="1" applyBorder="1" applyAlignment="1">
      <alignment horizontal="center" vertical="center"/>
    </xf>
    <xf numFmtId="174" fontId="55" fillId="0" borderId="51" xfId="0" applyNumberFormat="1" applyFont="1" applyBorder="1" applyAlignment="1">
      <alignment horizontal="center" vertical="center"/>
    </xf>
    <xf numFmtId="174" fontId="55" fillId="0" borderId="50" xfId="0" applyNumberFormat="1" applyFont="1" applyBorder="1" applyAlignment="1">
      <alignment horizontal="center" vertical="center"/>
    </xf>
    <xf numFmtId="174" fontId="55" fillId="0" borderId="51" xfId="51" applyNumberFormat="1" applyFont="1" applyBorder="1" applyAlignment="1">
      <alignment horizontal="center" vertical="center"/>
    </xf>
    <xf numFmtId="174" fontId="55" fillId="0" borderId="50" xfId="51" applyNumberFormat="1" applyFont="1" applyBorder="1" applyAlignment="1">
      <alignment horizontal="center" vertical="center"/>
    </xf>
    <xf numFmtId="0" fontId="96" fillId="0" borderId="0" xfId="0" applyFont="1" applyAlignment="1">
      <alignment horizontal="center" vertical="center" wrapText="1"/>
    </xf>
    <xf numFmtId="0" fontId="97" fillId="0" borderId="0" xfId="0" applyFont="1" applyAlignment="1">
      <alignment horizontal="center" vertical="center"/>
    </xf>
    <xf numFmtId="17" fontId="97" fillId="0" borderId="0" xfId="0" applyNumberFormat="1" applyFont="1" applyAlignment="1">
      <alignment horizontal="center" vertical="center"/>
    </xf>
    <xf numFmtId="17" fontId="97" fillId="0" borderId="50" xfId="0" applyNumberFormat="1" applyFont="1" applyBorder="1" applyAlignment="1">
      <alignment horizontal="center" vertical="center"/>
    </xf>
    <xf numFmtId="17" fontId="97" fillId="0" borderId="51" xfId="0" applyNumberFormat="1" applyFont="1" applyBorder="1" applyAlignment="1">
      <alignment horizontal="center" vertical="center"/>
    </xf>
    <xf numFmtId="0" fontId="97" fillId="0" borderId="50" xfId="0" applyFont="1" applyBorder="1" applyAlignment="1">
      <alignment horizontal="center" vertical="center"/>
    </xf>
    <xf numFmtId="3" fontId="94" fillId="0" borderId="1" xfId="0" applyNumberFormat="1" applyFont="1" applyBorder="1" applyAlignment="1">
      <alignment horizontal="center" vertical="center"/>
    </xf>
    <xf numFmtId="3" fontId="17" fillId="0" borderId="60" xfId="0" applyNumberFormat="1" applyFont="1" applyBorder="1" applyAlignment="1">
      <alignment horizontal="center" vertical="center"/>
    </xf>
    <xf numFmtId="0" fontId="15" fillId="0" borderId="60" xfId="0" applyFont="1" applyBorder="1" applyAlignment="1">
      <alignment vertical="center" wrapText="1"/>
    </xf>
    <xf numFmtId="0" fontId="15" fillId="0" borderId="1" xfId="0" applyFont="1" applyBorder="1" applyAlignment="1">
      <alignment vertical="center" wrapText="1"/>
    </xf>
    <xf numFmtId="3" fontId="74" fillId="0" borderId="1" xfId="0" applyNumberFormat="1" applyFont="1" applyBorder="1" applyAlignment="1">
      <alignment horizontal="center" vertical="center"/>
    </xf>
    <xf numFmtId="0" fontId="74" fillId="0" borderId="1" xfId="0" applyFont="1" applyBorder="1" applyAlignment="1">
      <alignment horizontal="center" vertical="center" wrapText="1"/>
    </xf>
    <xf numFmtId="0" fontId="99" fillId="2" borderId="0" xfId="0" applyFont="1" applyFill="1"/>
    <xf numFmtId="0" fontId="74" fillId="0" borderId="0" xfId="0" applyFont="1" applyAlignment="1">
      <alignment horizontal="center" vertical="center" wrapText="1"/>
    </xf>
    <xf numFmtId="3" fontId="94" fillId="0" borderId="0" xfId="0" applyNumberFormat="1" applyFont="1" applyAlignment="1">
      <alignment horizontal="center" vertical="center"/>
    </xf>
    <xf numFmtId="3" fontId="74" fillId="0" borderId="0" xfId="0" applyNumberFormat="1" applyFont="1" applyAlignment="1">
      <alignment horizontal="center" vertical="center"/>
    </xf>
    <xf numFmtId="167" fontId="52" fillId="30" borderId="12" xfId="0" applyNumberFormat="1" applyFont="1" applyFill="1" applyBorder="1" applyAlignment="1">
      <alignment horizontal="center"/>
    </xf>
    <xf numFmtId="167" fontId="52" fillId="0" borderId="17" xfId="0" applyNumberFormat="1" applyFont="1" applyBorder="1" applyAlignment="1">
      <alignment horizontal="center"/>
    </xf>
    <xf numFmtId="167" fontId="53" fillId="30" borderId="0" xfId="0" applyNumberFormat="1" applyFont="1" applyFill="1" applyAlignment="1">
      <alignment horizontal="center" vertical="center"/>
    </xf>
    <xf numFmtId="167" fontId="52" fillId="30" borderId="0" xfId="0" applyNumberFormat="1" applyFont="1" applyFill="1" applyAlignment="1">
      <alignment horizontal="center" vertical="center"/>
    </xf>
    <xf numFmtId="167" fontId="52" fillId="0" borderId="10" xfId="0" applyNumberFormat="1" applyFont="1" applyBorder="1" applyAlignment="1">
      <alignment horizontal="center" vertical="center"/>
    </xf>
    <xf numFmtId="0" fontId="100" fillId="24" borderId="0" xfId="0" applyFont="1" applyFill="1" applyAlignment="1">
      <alignment vertical="center"/>
    </xf>
    <xf numFmtId="0" fontId="101" fillId="2" borderId="0" xfId="0" applyFont="1" applyFill="1"/>
    <xf numFmtId="0" fontId="100" fillId="2" borderId="0" xfId="0" applyFont="1" applyFill="1" applyAlignment="1">
      <alignment vertical="center"/>
    </xf>
    <xf numFmtId="0" fontId="103" fillId="2" borderId="0" xfId="68" applyFont="1" applyFill="1"/>
    <xf numFmtId="0" fontId="104" fillId="2" borderId="0" xfId="0" applyFont="1" applyFill="1"/>
    <xf numFmtId="0" fontId="105" fillId="2" borderId="0" xfId="0" applyFont="1" applyFill="1"/>
    <xf numFmtId="49" fontId="106" fillId="0" borderId="0" xfId="0" applyNumberFormat="1" applyFont="1" applyAlignment="1">
      <alignment vertical="top" wrapText="1"/>
    </xf>
    <xf numFmtId="0" fontId="108" fillId="2" borderId="0" xfId="68" applyFont="1" applyFill="1"/>
    <xf numFmtId="0" fontId="91" fillId="2" borderId="0" xfId="0" applyFont="1" applyFill="1" applyAlignment="1">
      <alignment horizontal="left" vertical="top" wrapText="1"/>
    </xf>
    <xf numFmtId="0" fontId="101" fillId="2" borderId="0" xfId="0" applyFont="1" applyFill="1" applyAlignment="1">
      <alignment vertical="top"/>
    </xf>
    <xf numFmtId="0" fontId="109" fillId="2" borderId="60" xfId="0" applyFont="1" applyFill="1" applyBorder="1" applyAlignment="1">
      <alignment horizontal="left" vertical="center" wrapText="1"/>
    </xf>
    <xf numFmtId="168" fontId="109" fillId="0" borderId="60" xfId="1" applyNumberFormat="1" applyFont="1" applyFill="1" applyBorder="1" applyAlignment="1">
      <alignment horizontal="center" vertical="center"/>
    </xf>
    <xf numFmtId="168" fontId="110" fillId="0" borderId="60" xfId="1" applyNumberFormat="1" applyFont="1" applyFill="1" applyBorder="1" applyAlignment="1">
      <alignment horizontal="center" vertical="center"/>
    </xf>
    <xf numFmtId="168" fontId="111" fillId="0" borderId="1" xfId="1" applyNumberFormat="1" applyFont="1" applyFill="1" applyBorder="1" applyAlignment="1">
      <alignment horizontal="center" vertical="center"/>
    </xf>
    <xf numFmtId="0" fontId="112" fillId="2" borderId="0" xfId="0" applyFont="1" applyFill="1"/>
    <xf numFmtId="174" fontId="109" fillId="0" borderId="60" xfId="1" applyNumberFormat="1" applyFont="1" applyFill="1" applyBorder="1" applyAlignment="1">
      <alignment horizontal="center"/>
    </xf>
    <xf numFmtId="174" fontId="113" fillId="0" borderId="12" xfId="1" applyNumberFormat="1" applyFont="1" applyFill="1" applyBorder="1" applyAlignment="1">
      <alignment horizontal="center"/>
    </xf>
    <xf numFmtId="174" fontId="114" fillId="0" borderId="1" xfId="1" applyNumberFormat="1" applyFont="1" applyFill="1" applyBorder="1" applyAlignment="1">
      <alignment horizontal="center" vertical="center"/>
    </xf>
    <xf numFmtId="0" fontId="101" fillId="2" borderId="0" xfId="0" applyFont="1" applyFill="1" applyAlignment="1">
      <alignment vertical="top" wrapText="1"/>
    </xf>
    <xf numFmtId="0" fontId="116" fillId="2" borderId="0" xfId="68" applyFont="1" applyFill="1" applyAlignment="1">
      <alignment horizontal="center"/>
    </xf>
    <xf numFmtId="0" fontId="118" fillId="2" borderId="0" xfId="68" applyFont="1" applyFill="1" applyBorder="1" applyAlignment="1">
      <alignment vertical="top" wrapText="1"/>
    </xf>
    <xf numFmtId="168" fontId="119" fillId="0" borderId="60" xfId="1" applyNumberFormat="1" applyFont="1" applyFill="1" applyBorder="1" applyAlignment="1">
      <alignment horizontal="center" vertical="center"/>
    </xf>
    <xf numFmtId="168" fontId="119" fillId="0" borderId="1" xfId="1" applyNumberFormat="1" applyFont="1" applyFill="1" applyBorder="1" applyAlignment="1">
      <alignment horizontal="center" vertical="center"/>
    </xf>
    <xf numFmtId="0" fontId="120" fillId="2" borderId="0" xfId="0" applyFont="1" applyFill="1" applyAlignment="1">
      <alignment vertical="top" wrapText="1"/>
    </xf>
    <xf numFmtId="168" fontId="101" fillId="2" borderId="0" xfId="1" applyNumberFormat="1" applyFont="1" applyFill="1"/>
    <xf numFmtId="17" fontId="122" fillId="2" borderId="0" xfId="0" applyNumberFormat="1" applyFont="1" applyFill="1" applyAlignment="1">
      <alignment horizontal="center" vertical="center"/>
    </xf>
    <xf numFmtId="0" fontId="101" fillId="0" borderId="0" xfId="0" applyFont="1"/>
    <xf numFmtId="168" fontId="114" fillId="2" borderId="1" xfId="1" applyNumberFormat="1" applyFont="1" applyFill="1" applyBorder="1" applyAlignment="1">
      <alignment horizontal="center"/>
    </xf>
    <xf numFmtId="168" fontId="123" fillId="2" borderId="1" xfId="1" applyNumberFormat="1" applyFont="1" applyFill="1" applyBorder="1" applyAlignment="1">
      <alignment horizontal="center"/>
    </xf>
    <xf numFmtId="0" fontId="124" fillId="2" borderId="0" xfId="0" applyFont="1" applyFill="1" applyAlignment="1">
      <alignment vertical="center" wrapText="1"/>
    </xf>
    <xf numFmtId="0" fontId="107" fillId="2" borderId="12" xfId="0" applyFont="1" applyFill="1" applyBorder="1" applyAlignment="1">
      <alignment horizontal="left"/>
    </xf>
    <xf numFmtId="168" fontId="125" fillId="2" borderId="12" xfId="1" applyNumberFormat="1" applyFont="1" applyFill="1" applyBorder="1" applyAlignment="1">
      <alignment horizontal="center"/>
    </xf>
    <xf numFmtId="168" fontId="123" fillId="2" borderId="12" xfId="1" applyNumberFormat="1" applyFont="1" applyFill="1" applyBorder="1" applyAlignment="1">
      <alignment horizontal="center"/>
    </xf>
    <xf numFmtId="0" fontId="119" fillId="2" borderId="12" xfId="0" applyFont="1" applyFill="1" applyBorder="1" applyAlignment="1">
      <alignment horizontal="left"/>
    </xf>
    <xf numFmtId="0" fontId="124" fillId="2" borderId="12" xfId="0" applyFont="1" applyFill="1" applyBorder="1" applyAlignment="1">
      <alignment horizontal="left"/>
    </xf>
    <xf numFmtId="168" fontId="119" fillId="2" borderId="12" xfId="1" applyNumberFormat="1" applyFont="1" applyFill="1" applyBorder="1" applyAlignment="1">
      <alignment horizontal="center"/>
    </xf>
    <xf numFmtId="168" fontId="126" fillId="2" borderId="12" xfId="1" applyNumberFormat="1" applyFont="1" applyFill="1" applyBorder="1" applyAlignment="1">
      <alignment horizontal="center"/>
    </xf>
    <xf numFmtId="0" fontId="107" fillId="2" borderId="1" xfId="0" applyFont="1" applyFill="1" applyBorder="1" applyAlignment="1">
      <alignment horizontal="left"/>
    </xf>
    <xf numFmtId="168" fontId="125" fillId="2" borderId="1" xfId="1" applyNumberFormat="1" applyFont="1" applyFill="1" applyBorder="1" applyAlignment="1">
      <alignment horizontal="center"/>
    </xf>
    <xf numFmtId="168" fontId="127" fillId="2" borderId="0" xfId="1" applyNumberFormat="1" applyFont="1" applyFill="1" applyBorder="1" applyAlignment="1">
      <alignment horizontal="center"/>
    </xf>
    <xf numFmtId="168" fontId="126" fillId="2" borderId="0" xfId="1" applyNumberFormat="1" applyFont="1" applyFill="1" applyBorder="1" applyAlignment="1">
      <alignment horizontal="center"/>
    </xf>
    <xf numFmtId="1" fontId="129" fillId="0" borderId="0" xfId="0" applyNumberFormat="1" applyFont="1" applyAlignment="1">
      <alignment horizontal="center" vertical="center"/>
    </xf>
    <xf numFmtId="168" fontId="131" fillId="0" borderId="60" xfId="1" applyNumberFormat="1" applyFont="1" applyFill="1" applyBorder="1" applyAlignment="1">
      <alignment horizontal="center" vertical="center"/>
    </xf>
    <xf numFmtId="0" fontId="105" fillId="2" borderId="0" xfId="0" applyFont="1" applyFill="1" applyAlignment="1">
      <alignment horizontal="justify" vertical="top" wrapText="1"/>
    </xf>
    <xf numFmtId="168" fontId="131" fillId="0" borderId="1" xfId="1" applyNumberFormat="1" applyFont="1" applyFill="1" applyBorder="1" applyAlignment="1">
      <alignment horizontal="center" vertical="center"/>
    </xf>
    <xf numFmtId="168" fontId="131" fillId="0" borderId="12" xfId="1" applyNumberFormat="1" applyFont="1" applyFill="1" applyBorder="1" applyAlignment="1">
      <alignment horizontal="center" vertical="center"/>
    </xf>
    <xf numFmtId="168" fontId="131" fillId="0" borderId="50" xfId="1" applyNumberFormat="1" applyFont="1" applyFill="1" applyBorder="1" applyAlignment="1">
      <alignment horizontal="center" vertical="center"/>
    </xf>
    <xf numFmtId="17" fontId="109" fillId="2" borderId="50" xfId="0" applyNumberFormat="1" applyFont="1" applyFill="1" applyBorder="1" applyAlignment="1">
      <alignment horizontal="center" vertical="center"/>
    </xf>
    <xf numFmtId="17" fontId="109" fillId="2" borderId="50" xfId="0" applyNumberFormat="1" applyFont="1" applyFill="1" applyBorder="1" applyAlignment="1">
      <alignment horizontal="center" vertical="center" wrapText="1"/>
    </xf>
    <xf numFmtId="0" fontId="101" fillId="2" borderId="0" xfId="0" applyFont="1" applyFill="1" applyAlignment="1">
      <alignment vertical="center"/>
    </xf>
    <xf numFmtId="174" fontId="111" fillId="0" borderId="60" xfId="1" applyNumberFormat="1" applyFont="1" applyFill="1" applyBorder="1" applyAlignment="1">
      <alignment horizontal="center" vertical="center" wrapText="1"/>
    </xf>
    <xf numFmtId="174" fontId="111" fillId="0" borderId="1" xfId="1" applyNumberFormat="1" applyFont="1" applyFill="1" applyBorder="1" applyAlignment="1">
      <alignment horizontal="center" vertical="center"/>
    </xf>
    <xf numFmtId="174" fontId="111" fillId="0" borderId="0" xfId="1" applyNumberFormat="1" applyFont="1" applyFill="1" applyBorder="1" applyAlignment="1">
      <alignment horizontal="center" vertical="center"/>
    </xf>
    <xf numFmtId="0" fontId="104" fillId="0" borderId="0" xfId="0" applyFont="1" applyAlignment="1">
      <alignment vertical="top" wrapText="1"/>
    </xf>
    <xf numFmtId="0" fontId="134" fillId="2" borderId="0" xfId="0" applyFont="1" applyFill="1" applyAlignment="1">
      <alignment vertical="top"/>
    </xf>
    <xf numFmtId="0" fontId="105" fillId="0" borderId="0" xfId="0" applyFont="1" applyAlignment="1">
      <alignment vertical="top" wrapText="1"/>
    </xf>
    <xf numFmtId="0" fontId="134" fillId="2" borderId="0" xfId="0" applyFont="1" applyFill="1"/>
    <xf numFmtId="0" fontId="101" fillId="2" borderId="13" xfId="0" applyFont="1" applyFill="1" applyBorder="1" applyAlignment="1">
      <alignment horizontal="left" vertical="center"/>
    </xf>
    <xf numFmtId="168" fontId="101" fillId="2" borderId="0" xfId="0" applyNumberFormat="1" applyFont="1" applyFill="1"/>
    <xf numFmtId="0" fontId="91" fillId="2" borderId="0" xfId="0" applyFont="1" applyFill="1"/>
    <xf numFmtId="0" fontId="135" fillId="2" borderId="0" xfId="0" applyFont="1" applyFill="1"/>
    <xf numFmtId="0" fontId="135" fillId="2" borderId="0" xfId="68" applyFont="1" applyFill="1" applyAlignment="1">
      <alignment vertical="top" wrapText="1"/>
    </xf>
    <xf numFmtId="1" fontId="119" fillId="0" borderId="50" xfId="0" applyNumberFormat="1" applyFont="1" applyBorder="1" applyAlignment="1">
      <alignment vertical="center" wrapText="1"/>
    </xf>
    <xf numFmtId="1" fontId="123" fillId="0" borderId="50" xfId="0" applyNumberFormat="1" applyFont="1" applyBorder="1" applyAlignment="1">
      <alignment horizontal="center" vertical="center" wrapText="1"/>
    </xf>
    <xf numFmtId="1" fontId="121" fillId="0" borderId="50" xfId="0" applyNumberFormat="1" applyFont="1" applyBorder="1" applyAlignment="1">
      <alignment horizontal="center" vertical="center" wrapText="1"/>
    </xf>
    <xf numFmtId="0" fontId="101" fillId="0" borderId="60" xfId="0" applyFont="1" applyBorder="1" applyAlignment="1">
      <alignment horizontal="left" vertical="center" wrapText="1"/>
    </xf>
    <xf numFmtId="3" fontId="91" fillId="0" borderId="60" xfId="0" applyNumberFormat="1" applyFont="1" applyBorder="1" applyAlignment="1">
      <alignment horizontal="center" vertical="center"/>
    </xf>
    <xf numFmtId="168" fontId="133" fillId="0" borderId="60" xfId="1" applyNumberFormat="1" applyFont="1" applyFill="1" applyBorder="1" applyAlignment="1">
      <alignment horizontal="center" vertical="center"/>
    </xf>
    <xf numFmtId="9" fontId="101" fillId="2" borderId="0" xfId="1" applyFont="1" applyFill="1" applyAlignment="1">
      <alignment horizontal="left"/>
    </xf>
    <xf numFmtId="3" fontId="101" fillId="2" borderId="0" xfId="0" applyNumberFormat="1" applyFont="1" applyFill="1"/>
    <xf numFmtId="0" fontId="101" fillId="0" borderId="1" xfId="0" applyFont="1" applyBorder="1" applyAlignment="1">
      <alignment horizontal="left" vertical="center" wrapText="1"/>
    </xf>
    <xf numFmtId="3" fontId="91" fillId="0" borderId="1" xfId="0" applyNumberFormat="1" applyFont="1" applyBorder="1" applyAlignment="1">
      <alignment horizontal="center" vertical="center"/>
    </xf>
    <xf numFmtId="168" fontId="133" fillId="0" borderId="1" xfId="1" applyNumberFormat="1" applyFont="1" applyFill="1" applyBorder="1" applyAlignment="1">
      <alignment horizontal="center" vertical="center"/>
    </xf>
    <xf numFmtId="0" fontId="119" fillId="0" borderId="1" xfId="0" applyFont="1" applyBorder="1" applyAlignment="1">
      <alignment horizontal="left" vertical="center" wrapText="1"/>
    </xf>
    <xf numFmtId="3" fontId="119" fillId="0" borderId="1" xfId="0" applyNumberFormat="1" applyFont="1" applyBorder="1" applyAlignment="1">
      <alignment horizontal="center" vertical="center"/>
    </xf>
    <xf numFmtId="3" fontId="101" fillId="0" borderId="0" xfId="0" applyNumberFormat="1" applyFont="1"/>
    <xf numFmtId="3" fontId="135" fillId="2" borderId="0" xfId="0" applyNumberFormat="1" applyFont="1" applyFill="1"/>
    <xf numFmtId="3" fontId="91" fillId="2" borderId="0" xfId="0" applyNumberFormat="1" applyFont="1" applyFill="1"/>
    <xf numFmtId="9" fontId="135" fillId="2" borderId="0" xfId="1" applyFont="1" applyFill="1"/>
    <xf numFmtId="0" fontId="109" fillId="0" borderId="0" xfId="0" applyFont="1" applyAlignment="1">
      <alignment horizontal="center" vertical="center" wrapText="1"/>
    </xf>
    <xf numFmtId="3" fontId="109" fillId="0" borderId="0" xfId="0" applyNumberFormat="1" applyFont="1" applyAlignment="1">
      <alignment horizontal="center" vertical="center"/>
    </xf>
    <xf numFmtId="168" fontId="109" fillId="0" borderId="0" xfId="1" applyNumberFormat="1" applyFont="1" applyFill="1" applyBorder="1" applyAlignment="1">
      <alignment horizontal="center" vertical="center"/>
    </xf>
    <xf numFmtId="9" fontId="101" fillId="2" borderId="0" xfId="1" applyFont="1" applyFill="1"/>
    <xf numFmtId="9" fontId="101" fillId="0" borderId="0" xfId="1" applyFont="1"/>
    <xf numFmtId="3" fontId="117" fillId="0" borderId="60" xfId="0" applyNumberFormat="1" applyFont="1" applyBorder="1" applyAlignment="1">
      <alignment horizontal="right" vertical="center"/>
    </xf>
    <xf numFmtId="9" fontId="101" fillId="2" borderId="0" xfId="1" applyFont="1" applyFill="1" applyAlignment="1"/>
    <xf numFmtId="3" fontId="117" fillId="0" borderId="1" xfId="0" applyNumberFormat="1" applyFont="1" applyBorder="1" applyAlignment="1">
      <alignment horizontal="right" vertical="center"/>
    </xf>
    <xf numFmtId="3" fontId="109" fillId="0" borderId="1" xfId="0" applyNumberFormat="1" applyFont="1" applyBorder="1" applyAlignment="1">
      <alignment horizontal="right" vertical="center"/>
    </xf>
    <xf numFmtId="168" fontId="109" fillId="0" borderId="1" xfId="1" applyNumberFormat="1" applyFont="1" applyFill="1" applyBorder="1" applyAlignment="1">
      <alignment horizontal="center" vertical="center"/>
    </xf>
    <xf numFmtId="0" fontId="141" fillId="0" borderId="0" xfId="0" applyFont="1"/>
    <xf numFmtId="179" fontId="101" fillId="0" borderId="0" xfId="0" applyNumberFormat="1" applyFont="1"/>
    <xf numFmtId="181" fontId="101" fillId="0" borderId="0" xfId="0" applyNumberFormat="1" applyFont="1"/>
    <xf numFmtId="169" fontId="101" fillId="2" borderId="0" xfId="0" applyNumberFormat="1" applyFont="1" applyFill="1"/>
    <xf numFmtId="0" fontId="140" fillId="0" borderId="60" xfId="56" applyFont="1" applyBorder="1" applyAlignment="1">
      <alignment horizontal="left"/>
    </xf>
    <xf numFmtId="168" fontId="142" fillId="0" borderId="60" xfId="1" applyNumberFormat="1" applyFont="1" applyFill="1" applyBorder="1" applyAlignment="1">
      <alignment horizontal="center" vertical="center"/>
    </xf>
    <xf numFmtId="0" fontId="140" fillId="0" borderId="1" xfId="56" applyFont="1" applyBorder="1" applyAlignment="1">
      <alignment horizontal="left"/>
    </xf>
    <xf numFmtId="168" fontId="142" fillId="0" borderId="1" xfId="1" applyNumberFormat="1" applyFont="1" applyFill="1" applyBorder="1" applyAlignment="1">
      <alignment horizontal="center" vertical="center"/>
    </xf>
    <xf numFmtId="3" fontId="109" fillId="0" borderId="1" xfId="0" applyNumberFormat="1" applyFont="1" applyBorder="1" applyAlignment="1">
      <alignment horizontal="center" vertical="center"/>
    </xf>
    <xf numFmtId="0" fontId="143" fillId="2" borderId="0" xfId="0" applyFont="1" applyFill="1"/>
    <xf numFmtId="41" fontId="101" fillId="2" borderId="0" xfId="80" applyFont="1" applyFill="1"/>
    <xf numFmtId="0" fontId="144" fillId="2" borderId="0" xfId="0" applyFont="1" applyFill="1" applyAlignment="1">
      <alignment vertical="top" wrapText="1"/>
    </xf>
    <xf numFmtId="172" fontId="101" fillId="0" borderId="0" xfId="3" applyNumberFormat="1" applyFont="1" applyBorder="1"/>
    <xf numFmtId="169" fontId="101" fillId="2" borderId="0" xfId="43" applyNumberFormat="1" applyFont="1" applyFill="1"/>
    <xf numFmtId="10" fontId="101" fillId="2" borderId="0" xfId="1" applyNumberFormat="1" applyFont="1" applyFill="1"/>
    <xf numFmtId="0" fontId="103" fillId="2" borderId="0" xfId="68" applyFont="1" applyFill="1" applyAlignment="1">
      <alignment horizontal="left"/>
    </xf>
    <xf numFmtId="0" fontId="101" fillId="2" borderId="0" xfId="0" applyFont="1" applyFill="1" applyAlignment="1">
      <alignment horizontal="right"/>
    </xf>
    <xf numFmtId="0" fontId="145" fillId="2" borderId="0" xfId="0" applyFont="1" applyFill="1"/>
    <xf numFmtId="0" fontId="108" fillId="2" borderId="0" xfId="68" applyFont="1" applyFill="1" applyAlignment="1">
      <alignment horizontal="left"/>
    </xf>
    <xf numFmtId="0" fontId="146" fillId="2" borderId="50" xfId="0" applyFont="1" applyFill="1" applyBorder="1" applyAlignment="1">
      <alignment wrapText="1"/>
    </xf>
    <xf numFmtId="168" fontId="147" fillId="2" borderId="50" xfId="1" applyNumberFormat="1" applyFont="1" applyFill="1" applyBorder="1" applyAlignment="1">
      <alignment horizontal="right" vertical="center"/>
    </xf>
    <xf numFmtId="0" fontId="119" fillId="2" borderId="12" xfId="0" applyFont="1" applyFill="1" applyBorder="1" applyAlignment="1">
      <alignment wrapText="1"/>
    </xf>
    <xf numFmtId="0" fontId="117" fillId="2" borderId="12" xfId="0" applyFont="1" applyFill="1" applyBorder="1" applyAlignment="1">
      <alignment vertical="center" wrapText="1"/>
    </xf>
    <xf numFmtId="168" fontId="133" fillId="2" borderId="12" xfId="1" applyNumberFormat="1" applyFont="1" applyFill="1" applyBorder="1" applyAlignment="1">
      <alignment horizontal="right" vertical="center"/>
    </xf>
    <xf numFmtId="168" fontId="133" fillId="2" borderId="1" xfId="1" applyNumberFormat="1" applyFont="1" applyFill="1" applyBorder="1" applyAlignment="1">
      <alignment horizontal="right" vertical="center"/>
    </xf>
    <xf numFmtId="0" fontId="118" fillId="2" borderId="11" xfId="68" applyFont="1" applyFill="1" applyBorder="1" applyAlignment="1">
      <alignment vertical="top" wrapText="1"/>
    </xf>
    <xf numFmtId="0" fontId="114" fillId="2" borderId="0" xfId="0" applyFont="1" applyFill="1" applyAlignment="1">
      <alignment vertical="center" wrapText="1"/>
    </xf>
    <xf numFmtId="49" fontId="105" fillId="0" borderId="0" xfId="0" applyNumberFormat="1" applyFont="1" applyAlignment="1">
      <alignment vertical="top" wrapText="1"/>
    </xf>
    <xf numFmtId="0" fontId="122" fillId="2" borderId="0" xfId="0" applyFont="1" applyFill="1" applyAlignment="1">
      <alignment horizontal="right"/>
    </xf>
    <xf numFmtId="0" fontId="119" fillId="2" borderId="50" xfId="0" applyFont="1" applyFill="1" applyBorder="1" applyAlignment="1">
      <alignment wrapText="1"/>
    </xf>
    <xf numFmtId="0" fontId="122" fillId="2" borderId="0" xfId="0" applyFont="1" applyFill="1"/>
    <xf numFmtId="0" fontId="114" fillId="2" borderId="0" xfId="0" applyFont="1" applyFill="1"/>
    <xf numFmtId="49" fontId="91" fillId="2" borderId="0" xfId="0" applyNumberFormat="1" applyFont="1" applyFill="1" applyAlignment="1">
      <alignment vertical="justify" wrapText="1"/>
    </xf>
    <xf numFmtId="49" fontId="91" fillId="2" borderId="0" xfId="0" applyNumberFormat="1" applyFont="1" applyFill="1" applyAlignment="1">
      <alignment vertical="justify"/>
    </xf>
    <xf numFmtId="0" fontId="101" fillId="0" borderId="12" xfId="0" applyFont="1" applyBorder="1" applyAlignment="1">
      <alignment horizontal="left" vertical="center" wrapText="1"/>
    </xf>
    <xf numFmtId="167" fontId="101" fillId="2" borderId="0" xfId="0" applyNumberFormat="1" applyFont="1" applyFill="1"/>
    <xf numFmtId="0" fontId="101" fillId="0" borderId="58" xfId="0" applyFont="1" applyBorder="1" applyAlignment="1">
      <alignment horizontal="left" vertical="center" wrapText="1"/>
    </xf>
    <xf numFmtId="0" fontId="119" fillId="0" borderId="59" xfId="0" applyFont="1" applyBorder="1" applyAlignment="1">
      <alignment horizontal="center" vertical="center" wrapText="1"/>
    </xf>
    <xf numFmtId="3" fontId="119" fillId="0" borderId="59" xfId="0" applyNumberFormat="1" applyFont="1" applyBorder="1" applyAlignment="1">
      <alignment horizontal="center" vertical="center"/>
    </xf>
    <xf numFmtId="0" fontId="119" fillId="0" borderId="0" xfId="0" applyFont="1" applyAlignment="1">
      <alignment horizontal="center" vertical="center" wrapText="1"/>
    </xf>
    <xf numFmtId="168" fontId="149" fillId="0" borderId="0" xfId="1" applyNumberFormat="1" applyFont="1" applyFill="1" applyBorder="1" applyAlignment="1">
      <alignment horizontal="center"/>
    </xf>
    <xf numFmtId="0" fontId="150" fillId="2" borderId="0" xfId="0" applyFont="1" applyFill="1"/>
    <xf numFmtId="0" fontId="151" fillId="2" borderId="0" xfId="0" applyFont="1" applyFill="1" applyAlignment="1">
      <alignment vertical="top" wrapText="1"/>
    </xf>
    <xf numFmtId="43" fontId="101" fillId="2" borderId="0" xfId="3" applyFont="1" applyFill="1"/>
    <xf numFmtId="0" fontId="104" fillId="2" borderId="0" xfId="0" applyFont="1" applyFill="1" applyAlignment="1">
      <alignment horizontal="justify" vertical="top" wrapText="1"/>
    </xf>
    <xf numFmtId="4" fontId="119" fillId="0" borderId="59" xfId="0" applyNumberFormat="1" applyFont="1" applyBorder="1" applyAlignment="1">
      <alignment horizontal="center" vertical="center"/>
    </xf>
    <xf numFmtId="4" fontId="101" fillId="2" borderId="0" xfId="0" applyNumberFormat="1" applyFont="1" applyFill="1"/>
    <xf numFmtId="0" fontId="151" fillId="2" borderId="0" xfId="0" applyFont="1" applyFill="1" applyAlignment="1">
      <alignment vertical="center" wrapText="1"/>
    </xf>
    <xf numFmtId="0" fontId="101" fillId="2" borderId="13" xfId="0" applyFont="1" applyFill="1" applyBorder="1" applyAlignment="1">
      <alignment horizontal="left" vertical="center" wrapText="1"/>
    </xf>
    <xf numFmtId="1" fontId="152" fillId="25" borderId="0" xfId="0" applyNumberFormat="1" applyFont="1" applyFill="1" applyAlignment="1">
      <alignment horizontal="center" vertical="center" wrapText="1"/>
    </xf>
    <xf numFmtId="49" fontId="101" fillId="2" borderId="13" xfId="0" applyNumberFormat="1" applyFont="1" applyFill="1" applyBorder="1" applyAlignment="1">
      <alignment horizontal="left" vertical="center" wrapText="1"/>
    </xf>
    <xf numFmtId="0" fontId="101" fillId="2" borderId="0" xfId="0" applyFont="1" applyFill="1" applyAlignment="1">
      <alignment horizontal="center"/>
    </xf>
    <xf numFmtId="0" fontId="154" fillId="2" borderId="0" xfId="0" applyFont="1" applyFill="1"/>
    <xf numFmtId="0" fontId="91" fillId="2" borderId="0" xfId="0" applyFont="1" applyFill="1" applyAlignment="1">
      <alignment vertical="top"/>
    </xf>
    <xf numFmtId="0" fontId="115" fillId="27" borderId="60" xfId="0" applyFont="1" applyFill="1" applyBorder="1" applyAlignment="1">
      <alignment vertical="center"/>
    </xf>
    <xf numFmtId="0" fontId="101" fillId="2" borderId="60" xfId="0" applyFont="1" applyFill="1" applyBorder="1" applyAlignment="1">
      <alignment horizontal="center" vertical="center" wrapText="1"/>
    </xf>
    <xf numFmtId="10" fontId="101" fillId="2" borderId="60" xfId="0" applyNumberFormat="1" applyFont="1" applyFill="1" applyBorder="1" applyAlignment="1">
      <alignment horizontal="center" vertical="center" wrapText="1"/>
    </xf>
    <xf numFmtId="2" fontId="101" fillId="2" borderId="60" xfId="0" applyNumberFormat="1" applyFont="1" applyFill="1" applyBorder="1" applyAlignment="1">
      <alignment horizontal="center"/>
    </xf>
    <xf numFmtId="0" fontId="115" fillId="27" borderId="1" xfId="0" applyFont="1" applyFill="1" applyBorder="1" applyAlignment="1">
      <alignment vertical="center"/>
    </xf>
    <xf numFmtId="0" fontId="101" fillId="2" borderId="1" xfId="0" applyFont="1" applyFill="1" applyBorder="1" applyAlignment="1">
      <alignment horizontal="center" vertical="center" wrapText="1"/>
    </xf>
    <xf numFmtId="10" fontId="101" fillId="2" borderId="1" xfId="0" applyNumberFormat="1" applyFont="1" applyFill="1" applyBorder="1" applyAlignment="1">
      <alignment horizontal="center" vertical="center" wrapText="1"/>
    </xf>
    <xf numFmtId="2" fontId="101" fillId="2" borderId="1" xfId="0" applyNumberFormat="1" applyFont="1" applyFill="1" applyBorder="1" applyAlignment="1">
      <alignment horizontal="center"/>
    </xf>
    <xf numFmtId="0" fontId="137" fillId="27" borderId="1" xfId="0" applyFont="1" applyFill="1" applyBorder="1" applyAlignment="1">
      <alignment horizontal="center" vertical="center"/>
    </xf>
    <xf numFmtId="0" fontId="137" fillId="2" borderId="1" xfId="0" applyFont="1" applyFill="1" applyBorder="1" applyAlignment="1">
      <alignment horizontal="center" vertical="center" wrapText="1"/>
    </xf>
    <xf numFmtId="10" fontId="137" fillId="2" borderId="1" xfId="0" applyNumberFormat="1" applyFont="1" applyFill="1" applyBorder="1" applyAlignment="1">
      <alignment horizontal="center" vertical="center" wrapText="1"/>
    </xf>
    <xf numFmtId="2" fontId="137" fillId="2" borderId="1" xfId="0" applyNumberFormat="1" applyFont="1" applyFill="1" applyBorder="1" applyAlignment="1">
      <alignment horizontal="center"/>
    </xf>
    <xf numFmtId="1" fontId="101" fillId="2" borderId="0" xfId="0" applyNumberFormat="1" applyFont="1" applyFill="1"/>
    <xf numFmtId="0" fontId="104" fillId="2" borderId="0" xfId="0" applyFont="1" applyFill="1" applyAlignment="1">
      <alignment vertical="top" wrapText="1"/>
    </xf>
    <xf numFmtId="10" fontId="133" fillId="0" borderId="12" xfId="1" applyNumberFormat="1" applyFont="1" applyFill="1" applyBorder="1" applyAlignment="1">
      <alignment horizontal="center" vertical="center"/>
    </xf>
    <xf numFmtId="10" fontId="133" fillId="0" borderId="1" xfId="1" applyNumberFormat="1" applyFont="1" applyFill="1" applyBorder="1" applyAlignment="1">
      <alignment horizontal="center" vertical="center"/>
    </xf>
    <xf numFmtId="0" fontId="137" fillId="0" borderId="1" xfId="0" applyFont="1" applyBorder="1" applyAlignment="1">
      <alignment horizontal="left" vertical="center" wrapText="1"/>
    </xf>
    <xf numFmtId="9" fontId="137" fillId="0" borderId="1" xfId="1" applyFont="1" applyFill="1" applyBorder="1" applyAlignment="1">
      <alignment horizontal="center" vertical="center"/>
    </xf>
    <xf numFmtId="10" fontId="137" fillId="0" borderId="1" xfId="1" applyNumberFormat="1" applyFont="1" applyFill="1" applyBorder="1" applyAlignment="1">
      <alignment horizontal="center" vertical="center"/>
    </xf>
    <xf numFmtId="0" fontId="143" fillId="2" borderId="0" xfId="0" applyFont="1" applyFill="1" applyAlignment="1">
      <alignment vertical="top"/>
    </xf>
    <xf numFmtId="2" fontId="101" fillId="2" borderId="0" xfId="0" applyNumberFormat="1" applyFont="1" applyFill="1"/>
    <xf numFmtId="17" fontId="101" fillId="0" borderId="0" xfId="0" applyNumberFormat="1" applyFont="1" applyAlignment="1">
      <alignment horizontal="left" vertical="center" wrapText="1"/>
    </xf>
    <xf numFmtId="171" fontId="101" fillId="2" borderId="0" xfId="0" applyNumberFormat="1" applyFont="1" applyFill="1"/>
    <xf numFmtId="17" fontId="101" fillId="0" borderId="12" xfId="0" applyNumberFormat="1" applyFont="1" applyBorder="1" applyAlignment="1">
      <alignment horizontal="left" vertical="center" wrapText="1"/>
    </xf>
    <xf numFmtId="175" fontId="101" fillId="2" borderId="0" xfId="1" applyNumberFormat="1" applyFont="1" applyFill="1"/>
    <xf numFmtId="0" fontId="101" fillId="2" borderId="0" xfId="0" applyFont="1" applyFill="1" applyAlignment="1">
      <alignment horizontal="left"/>
    </xf>
    <xf numFmtId="168" fontId="155" fillId="0" borderId="12" xfId="1" applyNumberFormat="1" applyFont="1" applyFill="1" applyBorder="1" applyAlignment="1">
      <alignment horizontal="center" vertical="center"/>
    </xf>
    <xf numFmtId="0" fontId="101" fillId="0" borderId="0" xfId="0" applyFont="1" applyAlignment="1">
      <alignment horizontal="left" vertical="center" wrapText="1"/>
    </xf>
    <xf numFmtId="49" fontId="101" fillId="0" borderId="12" xfId="0" applyNumberFormat="1" applyFont="1" applyBorder="1" applyAlignment="1">
      <alignment horizontal="left" vertical="center" wrapText="1"/>
    </xf>
    <xf numFmtId="168" fontId="133" fillId="0" borderId="12" xfId="1" applyNumberFormat="1" applyFont="1" applyFill="1" applyBorder="1" applyAlignment="1">
      <alignment horizontal="center" vertical="center"/>
    </xf>
    <xf numFmtId="17" fontId="101" fillId="0" borderId="60" xfId="0" applyNumberFormat="1" applyFont="1" applyBorder="1" applyAlignment="1">
      <alignment horizontal="left" vertical="center" wrapText="1"/>
    </xf>
    <xf numFmtId="17" fontId="101" fillId="0" borderId="1" xfId="0" applyNumberFormat="1" applyFont="1" applyBorder="1" applyAlignment="1">
      <alignment horizontal="left" vertical="center" wrapText="1"/>
    </xf>
    <xf numFmtId="49" fontId="105" fillId="2" borderId="0" xfId="0" applyNumberFormat="1" applyFont="1" applyFill="1" applyAlignment="1">
      <alignment vertical="top" wrapText="1"/>
    </xf>
    <xf numFmtId="0" fontId="107" fillId="2" borderId="1" xfId="0" applyFont="1" applyFill="1" applyBorder="1"/>
    <xf numFmtId="1" fontId="117" fillId="2" borderId="1" xfId="43" applyNumberFormat="1" applyFont="1" applyFill="1" applyBorder="1" applyAlignment="1">
      <alignment horizontal="center" vertical="center"/>
    </xf>
    <xf numFmtId="0" fontId="156" fillId="2" borderId="0" xfId="0" applyFont="1" applyFill="1"/>
    <xf numFmtId="49" fontId="157" fillId="2" borderId="0" xfId="0" applyNumberFormat="1" applyFont="1" applyFill="1" applyAlignment="1">
      <alignment vertical="top" wrapText="1"/>
    </xf>
    <xf numFmtId="0" fontId="101" fillId="0" borderId="60" xfId="0" applyFont="1" applyBorder="1" applyAlignment="1">
      <alignment vertical="center" wrapText="1"/>
    </xf>
    <xf numFmtId="168" fontId="154" fillId="0" borderId="60" xfId="1" applyNumberFormat="1" applyFont="1" applyFill="1" applyBorder="1" applyAlignment="1">
      <alignment horizontal="center" vertical="center"/>
    </xf>
    <xf numFmtId="168" fontId="151" fillId="0" borderId="60" xfId="1" applyNumberFormat="1" applyFont="1" applyFill="1" applyBorder="1" applyAlignment="1">
      <alignment horizontal="center" vertical="center"/>
    </xf>
    <xf numFmtId="0" fontId="101" fillId="0" borderId="1" xfId="0" applyFont="1" applyBorder="1" applyAlignment="1">
      <alignment vertical="center" wrapText="1"/>
    </xf>
    <xf numFmtId="168" fontId="154" fillId="0" borderId="1" xfId="1" applyNumberFormat="1" applyFont="1" applyFill="1" applyBorder="1" applyAlignment="1">
      <alignment horizontal="center" vertical="center"/>
    </xf>
    <xf numFmtId="168" fontId="151" fillId="0" borderId="1" xfId="1" applyNumberFormat="1" applyFont="1" applyFill="1" applyBorder="1" applyAlignment="1">
      <alignment horizontal="center" vertical="center"/>
    </xf>
    <xf numFmtId="0" fontId="109" fillId="0" borderId="1" xfId="0" applyFont="1" applyBorder="1" applyAlignment="1">
      <alignment vertical="center" wrapText="1"/>
    </xf>
    <xf numFmtId="9" fontId="101" fillId="2" borderId="0" xfId="0" applyNumberFormat="1" applyFont="1" applyFill="1"/>
    <xf numFmtId="0" fontId="135" fillId="2" borderId="0" xfId="68" applyFont="1" applyFill="1" applyAlignment="1">
      <alignment horizontal="justify" vertical="top" wrapText="1"/>
    </xf>
    <xf numFmtId="49" fontId="127" fillId="2" borderId="0" xfId="68" applyNumberFormat="1" applyFont="1" applyFill="1" applyAlignment="1">
      <alignment vertical="top" wrapText="1"/>
    </xf>
    <xf numFmtId="0" fontId="146" fillId="2" borderId="0" xfId="0" applyFont="1" applyFill="1"/>
    <xf numFmtId="9" fontId="141" fillId="0" borderId="0" xfId="1" applyFont="1"/>
    <xf numFmtId="9" fontId="141" fillId="0" borderId="0" xfId="0" applyNumberFormat="1" applyFont="1"/>
    <xf numFmtId="0" fontId="137" fillId="0" borderId="1" xfId="0" applyFont="1" applyBorder="1" applyAlignment="1">
      <alignment horizontal="center" vertical="center" wrapText="1"/>
    </xf>
    <xf numFmtId="3" fontId="137" fillId="0" borderId="1" xfId="0" applyNumberFormat="1" applyFont="1" applyBorder="1" applyAlignment="1">
      <alignment horizontal="center" vertical="center"/>
    </xf>
    <xf numFmtId="0" fontId="151" fillId="2" borderId="0" xfId="0" applyFont="1" applyFill="1"/>
    <xf numFmtId="0" fontId="119" fillId="0" borderId="50" xfId="0" applyFont="1" applyBorder="1" applyAlignment="1">
      <alignment horizontal="center" vertical="center"/>
    </xf>
    <xf numFmtId="0" fontId="101" fillId="0" borderId="60" xfId="0" applyFont="1" applyBorder="1" applyAlignment="1">
      <alignment horizontal="center" vertical="center" wrapText="1"/>
    </xf>
    <xf numFmtId="0" fontId="101" fillId="0" borderId="1" xfId="0" applyFont="1" applyBorder="1" applyAlignment="1">
      <alignment horizontal="center" vertical="center" wrapText="1"/>
    </xf>
    <xf numFmtId="0" fontId="121" fillId="2" borderId="12" xfId="0" applyFont="1" applyFill="1" applyBorder="1" applyAlignment="1">
      <alignment horizontal="center" vertical="center" wrapText="1"/>
    </xf>
    <xf numFmtId="0" fontId="160" fillId="2" borderId="0" xfId="0" applyFont="1" applyFill="1" applyAlignment="1">
      <alignment horizontal="right" vertical="center" wrapText="1"/>
    </xf>
    <xf numFmtId="0" fontId="159" fillId="2" borderId="0" xfId="0" applyFont="1" applyFill="1" applyAlignment="1">
      <alignment horizontal="center" vertical="center"/>
    </xf>
    <xf numFmtId="0" fontId="161" fillId="2" borderId="0" xfId="0" applyFont="1" applyFill="1" applyAlignment="1">
      <alignment horizontal="center" vertical="center"/>
    </xf>
    <xf numFmtId="0" fontId="163" fillId="0" borderId="0" xfId="0" applyFont="1" applyAlignment="1">
      <alignment horizontal="center" vertical="center"/>
    </xf>
    <xf numFmtId="49" fontId="163" fillId="0" borderId="0" xfId="0" applyNumberFormat="1" applyFont="1" applyAlignment="1">
      <alignment horizontal="center" vertical="center"/>
    </xf>
    <xf numFmtId="0" fontId="162" fillId="2" borderId="0" xfId="0" applyFont="1" applyFill="1" applyAlignment="1">
      <alignment horizontal="right"/>
    </xf>
    <xf numFmtId="0" fontId="163" fillId="2" borderId="0" xfId="0" applyFont="1" applyFill="1" applyAlignment="1">
      <alignment horizontal="center" vertical="center"/>
    </xf>
    <xf numFmtId="49" fontId="104" fillId="2" borderId="0" xfId="0" applyNumberFormat="1" applyFont="1" applyFill="1" applyAlignment="1">
      <alignment vertical="top" wrapText="1"/>
    </xf>
    <xf numFmtId="0" fontId="156" fillId="2" borderId="0" xfId="0" applyFont="1" applyFill="1" applyAlignment="1">
      <alignment vertical="top" wrapText="1"/>
    </xf>
    <xf numFmtId="0" fontId="156" fillId="0" borderId="60" xfId="0" applyFont="1" applyBorder="1" applyAlignment="1">
      <alignment horizontal="center" vertical="center"/>
    </xf>
    <xf numFmtId="0" fontId="165" fillId="0" borderId="60" xfId="0" applyFont="1" applyBorder="1" applyAlignment="1">
      <alignment horizontal="center" vertical="center"/>
    </xf>
    <xf numFmtId="0" fontId="101" fillId="2" borderId="60" xfId="0" applyFont="1" applyFill="1" applyBorder="1" applyAlignment="1">
      <alignment horizontal="center" vertical="center"/>
    </xf>
    <xf numFmtId="0" fontId="156" fillId="0" borderId="1" xfId="0" applyFont="1" applyBorder="1" applyAlignment="1">
      <alignment horizontal="center" vertical="center"/>
    </xf>
    <xf numFmtId="0" fontId="165" fillId="0" borderId="1" xfId="0" applyFont="1" applyBorder="1" applyAlignment="1">
      <alignment horizontal="center" vertical="center"/>
    </xf>
    <xf numFmtId="0" fontId="101" fillId="0" borderId="1" xfId="0" applyFont="1" applyBorder="1" applyAlignment="1">
      <alignment horizontal="center" vertical="center"/>
    </xf>
    <xf numFmtId="0" fontId="162" fillId="2" borderId="60" xfId="0" applyFont="1" applyFill="1" applyBorder="1" applyAlignment="1">
      <alignment horizontal="center" vertical="center"/>
    </xf>
    <xf numFmtId="0" fontId="162" fillId="2" borderId="1" xfId="0" applyFont="1" applyFill="1" applyBorder="1" applyAlignment="1">
      <alignment horizontal="center" vertical="center"/>
    </xf>
    <xf numFmtId="0" fontId="101" fillId="2" borderId="1" xfId="0" applyFont="1" applyFill="1" applyBorder="1" applyAlignment="1">
      <alignment horizontal="center" vertical="center"/>
    </xf>
    <xf numFmtId="0" fontId="168" fillId="2" borderId="0" xfId="0" applyFont="1" applyFill="1" applyAlignment="1">
      <alignment horizontal="center" vertical="center" wrapText="1"/>
    </xf>
    <xf numFmtId="0" fontId="165" fillId="2" borderId="0" xfId="0" applyFont="1" applyFill="1" applyAlignment="1">
      <alignment horizontal="center" vertical="center" wrapText="1"/>
    </xf>
    <xf numFmtId="0" fontId="130" fillId="0" borderId="0" xfId="0" applyFont="1" applyAlignment="1">
      <alignment horizontal="left" vertical="top" wrapText="1"/>
    </xf>
    <xf numFmtId="168" fontId="169" fillId="0" borderId="0" xfId="0" applyNumberFormat="1" applyFont="1" applyAlignment="1">
      <alignment horizontal="center" vertical="center"/>
    </xf>
    <xf numFmtId="168" fontId="170" fillId="0" borderId="0" xfId="0" applyNumberFormat="1" applyFont="1" applyAlignment="1">
      <alignment horizontal="center" vertical="center"/>
    </xf>
    <xf numFmtId="0" fontId="168" fillId="2" borderId="50" xfId="0" applyFont="1" applyFill="1" applyBorder="1" applyAlignment="1">
      <alignment horizontal="center" vertical="center" wrapText="1"/>
    </xf>
    <xf numFmtId="0" fontId="165" fillId="2" borderId="50" xfId="0" applyFont="1" applyFill="1" applyBorder="1" applyAlignment="1">
      <alignment horizontal="center" vertical="center" wrapText="1"/>
    </xf>
    <xf numFmtId="168" fontId="137" fillId="0" borderId="0" xfId="0" applyNumberFormat="1" applyFont="1" applyAlignment="1">
      <alignment horizontal="center" vertical="center"/>
    </xf>
    <xf numFmtId="0" fontId="152" fillId="0" borderId="0" xfId="0" applyFont="1" applyAlignment="1">
      <alignment horizontal="center" vertical="top" wrapText="1"/>
    </xf>
    <xf numFmtId="0" fontId="101" fillId="0" borderId="0" xfId="0" applyFont="1" applyAlignment="1">
      <alignment vertical="top" wrapText="1"/>
    </xf>
    <xf numFmtId="168" fontId="171" fillId="0" borderId="0" xfId="0" applyNumberFormat="1" applyFont="1" applyAlignment="1">
      <alignment horizontal="center" vertical="center"/>
    </xf>
    <xf numFmtId="168" fontId="172" fillId="0" borderId="0" xfId="0" applyNumberFormat="1" applyFont="1" applyAlignment="1">
      <alignment horizontal="center" vertical="center"/>
    </xf>
    <xf numFmtId="0" fontId="121" fillId="2" borderId="60" xfId="0" applyFont="1" applyFill="1" applyBorder="1" applyAlignment="1">
      <alignment horizontal="center" vertical="center" wrapText="1"/>
    </xf>
    <xf numFmtId="0" fontId="121" fillId="2" borderId="0" xfId="0" applyFont="1" applyFill="1" applyAlignment="1">
      <alignment horizontal="center" vertical="center" wrapText="1"/>
    </xf>
    <xf numFmtId="1" fontId="121" fillId="0" borderId="0" xfId="0" applyNumberFormat="1" applyFont="1" applyAlignment="1">
      <alignment horizontal="center" vertical="center" wrapText="1"/>
    </xf>
    <xf numFmtId="3" fontId="119" fillId="0" borderId="0" xfId="0" applyNumberFormat="1" applyFont="1" applyAlignment="1">
      <alignment horizontal="center" vertical="center"/>
    </xf>
    <xf numFmtId="168" fontId="119" fillId="0" borderId="0" xfId="1" applyNumberFormat="1" applyFont="1" applyBorder="1" applyAlignment="1">
      <alignment horizontal="center" vertical="center"/>
    </xf>
    <xf numFmtId="3" fontId="117" fillId="0" borderId="12" xfId="0" applyNumberFormat="1" applyFont="1" applyBorder="1" applyAlignment="1">
      <alignment horizontal="right" vertical="center"/>
    </xf>
    <xf numFmtId="0" fontId="174" fillId="2" borderId="0" xfId="68" applyFont="1" applyFill="1" applyAlignment="1">
      <alignment vertical="top" wrapText="1"/>
    </xf>
    <xf numFmtId="168" fontId="175" fillId="0" borderId="12" xfId="1" applyNumberFormat="1" applyFont="1" applyFill="1" applyBorder="1" applyAlignment="1">
      <alignment horizontal="center"/>
    </xf>
    <xf numFmtId="168" fontId="0" fillId="0" borderId="0" xfId="0" applyNumberFormat="1"/>
    <xf numFmtId="9" fontId="119" fillId="0" borderId="59" xfId="1" applyFont="1" applyBorder="1" applyAlignment="1">
      <alignment horizontal="center" vertical="center"/>
    </xf>
    <xf numFmtId="10" fontId="133" fillId="0" borderId="60" xfId="1" applyNumberFormat="1" applyFont="1" applyFill="1" applyBorder="1" applyAlignment="1">
      <alignment horizontal="center" vertical="center"/>
    </xf>
    <xf numFmtId="10" fontId="133" fillId="0" borderId="1" xfId="1" applyNumberFormat="1" applyFont="1" applyFill="1" applyBorder="1" applyAlignment="1">
      <alignment horizontal="center" vertical="center" wrapText="1"/>
    </xf>
    <xf numFmtId="0" fontId="176" fillId="2" borderId="0" xfId="0" applyFont="1" applyFill="1" applyAlignment="1">
      <alignment horizontal="left" vertical="center"/>
    </xf>
    <xf numFmtId="0" fontId="177" fillId="2" borderId="0" xfId="0" applyFont="1" applyFill="1"/>
    <xf numFmtId="2" fontId="177" fillId="2" borderId="0" xfId="0" applyNumberFormat="1" applyFont="1" applyFill="1" applyAlignment="1">
      <alignment horizontal="center"/>
    </xf>
    <xf numFmtId="0" fontId="176" fillId="2" borderId="0" xfId="0" applyFont="1" applyFill="1" applyAlignment="1">
      <alignment horizontal="center" vertical="center"/>
    </xf>
    <xf numFmtId="2" fontId="177" fillId="2" borderId="0" xfId="0" applyNumberFormat="1" applyFont="1" applyFill="1" applyAlignment="1">
      <alignment horizontal="center" vertical="center"/>
    </xf>
    <xf numFmtId="0" fontId="178" fillId="0" borderId="0" xfId="0" applyFont="1"/>
    <xf numFmtId="0" fontId="141" fillId="2" borderId="0" xfId="0" applyFont="1" applyFill="1"/>
    <xf numFmtId="0" fontId="164" fillId="2" borderId="0" xfId="0" applyFont="1" applyFill="1"/>
    <xf numFmtId="9" fontId="101" fillId="2" borderId="0" xfId="1" applyFont="1" applyFill="1" applyBorder="1" applyAlignment="1">
      <alignment horizontal="left"/>
    </xf>
    <xf numFmtId="3" fontId="141" fillId="2" borderId="0" xfId="0" applyNumberFormat="1" applyFont="1" applyFill="1"/>
    <xf numFmtId="1" fontId="119" fillId="0" borderId="0" xfId="0" applyNumberFormat="1" applyFont="1" applyAlignment="1">
      <alignment horizontal="center" vertical="center" wrapText="1"/>
    </xf>
    <xf numFmtId="0" fontId="121" fillId="2" borderId="50" xfId="0" applyFont="1" applyFill="1" applyBorder="1" applyAlignment="1">
      <alignment horizontal="center" vertical="center" wrapText="1"/>
    </xf>
    <xf numFmtId="1" fontId="109" fillId="0" borderId="0" xfId="0" applyNumberFormat="1" applyFont="1" applyAlignment="1">
      <alignment horizontal="center" vertical="center"/>
    </xf>
    <xf numFmtId="1" fontId="137" fillId="0" borderId="0" xfId="0" applyNumberFormat="1" applyFont="1" applyAlignment="1">
      <alignment horizontal="center" vertical="center"/>
    </xf>
    <xf numFmtId="1" fontId="121" fillId="0" borderId="0" xfId="0" applyNumberFormat="1" applyFont="1" applyAlignment="1">
      <alignment horizontal="center" vertical="center"/>
    </xf>
    <xf numFmtId="0" fontId="179" fillId="2" borderId="0" xfId="0" applyFont="1" applyFill="1"/>
    <xf numFmtId="1" fontId="119" fillId="0" borderId="50" xfId="0" applyNumberFormat="1" applyFont="1" applyBorder="1" applyAlignment="1">
      <alignment horizontal="center" vertical="center" wrapText="1"/>
    </xf>
    <xf numFmtId="168" fontId="148" fillId="2" borderId="12" xfId="1" applyNumberFormat="1" applyFont="1" applyFill="1" applyBorder="1" applyAlignment="1">
      <alignment horizontal="right" vertical="center"/>
    </xf>
    <xf numFmtId="0" fontId="169" fillId="2" borderId="0" xfId="0" applyFont="1" applyFill="1"/>
    <xf numFmtId="0" fontId="96" fillId="2" borderId="0" xfId="0" applyFont="1" applyFill="1" applyAlignment="1">
      <alignment vertical="top"/>
    </xf>
    <xf numFmtId="0" fontId="177" fillId="2" borderId="0" xfId="0" applyFont="1" applyFill="1" applyAlignment="1">
      <alignment horizontal="center" vertical="center" wrapText="1"/>
    </xf>
    <xf numFmtId="0" fontId="137" fillId="2" borderId="64" xfId="0" applyFont="1" applyFill="1" applyBorder="1" applyAlignment="1">
      <alignment horizontal="center" vertical="center" wrapText="1"/>
    </xf>
    <xf numFmtId="0" fontId="137" fillId="2" borderId="66" xfId="0" applyFont="1" applyFill="1" applyBorder="1" applyAlignment="1">
      <alignment horizontal="center" vertical="center" wrapText="1"/>
    </xf>
    <xf numFmtId="0" fontId="137" fillId="2" borderId="68" xfId="0" applyFont="1" applyFill="1" applyBorder="1" applyAlignment="1">
      <alignment horizontal="center" vertical="center" wrapText="1"/>
    </xf>
    <xf numFmtId="2" fontId="180" fillId="2" borderId="48" xfId="0" applyNumberFormat="1" applyFont="1" applyFill="1" applyBorder="1" applyAlignment="1">
      <alignment horizontal="center" vertical="center"/>
    </xf>
    <xf numFmtId="2" fontId="180" fillId="2" borderId="60" xfId="0" applyNumberFormat="1" applyFont="1" applyFill="1" applyBorder="1" applyAlignment="1">
      <alignment horizontal="center" vertical="center"/>
    </xf>
    <xf numFmtId="2" fontId="180" fillId="2" borderId="70" xfId="0" applyNumberFormat="1" applyFont="1" applyFill="1" applyBorder="1" applyAlignment="1">
      <alignment horizontal="center" vertical="center"/>
    </xf>
    <xf numFmtId="2" fontId="180" fillId="2" borderId="16" xfId="0" applyNumberFormat="1" applyFont="1" applyFill="1" applyBorder="1" applyAlignment="1">
      <alignment horizontal="center" vertical="center"/>
    </xf>
    <xf numFmtId="2" fontId="180" fillId="2" borderId="12" xfId="0" applyNumberFormat="1" applyFont="1" applyFill="1" applyBorder="1" applyAlignment="1">
      <alignment horizontal="center" vertical="center"/>
    </xf>
    <xf numFmtId="2" fontId="180" fillId="2" borderId="17" xfId="0" applyNumberFormat="1" applyFont="1" applyFill="1" applyBorder="1" applyAlignment="1">
      <alignment horizontal="center" vertical="center"/>
    </xf>
    <xf numFmtId="2" fontId="180" fillId="2" borderId="18" xfId="0" applyNumberFormat="1" applyFont="1" applyFill="1" applyBorder="1" applyAlignment="1">
      <alignment horizontal="center" vertical="center"/>
    </xf>
    <xf numFmtId="2" fontId="180" fillId="2" borderId="1" xfId="0" applyNumberFormat="1" applyFont="1" applyFill="1" applyBorder="1" applyAlignment="1">
      <alignment horizontal="center" vertical="center"/>
    </xf>
    <xf numFmtId="2" fontId="180" fillId="2" borderId="19" xfId="0" applyNumberFormat="1" applyFont="1" applyFill="1" applyBorder="1" applyAlignment="1">
      <alignment horizontal="center" vertical="center"/>
    </xf>
    <xf numFmtId="2" fontId="137" fillId="2" borderId="67" xfId="0" applyNumberFormat="1" applyFont="1" applyFill="1" applyBorder="1" applyAlignment="1">
      <alignment horizontal="center" vertical="center" wrapText="1"/>
    </xf>
    <xf numFmtId="2" fontId="137" fillId="2" borderId="65" xfId="0" applyNumberFormat="1" applyFont="1" applyFill="1" applyBorder="1" applyAlignment="1">
      <alignment horizontal="center" vertical="center" wrapText="1"/>
    </xf>
    <xf numFmtId="2" fontId="137" fillId="2" borderId="69" xfId="0" applyNumberFormat="1" applyFont="1" applyFill="1" applyBorder="1" applyAlignment="1">
      <alignment horizontal="center" vertical="center" wrapText="1"/>
    </xf>
    <xf numFmtId="0" fontId="101" fillId="2" borderId="0" xfId="0" applyFont="1" applyFill="1" applyAlignment="1">
      <alignment horizontal="center" vertical="center"/>
    </xf>
    <xf numFmtId="2" fontId="180" fillId="2" borderId="62" xfId="0" applyNumberFormat="1" applyFont="1" applyFill="1" applyBorder="1" applyAlignment="1">
      <alignment horizontal="center" vertical="center"/>
    </xf>
    <xf numFmtId="2" fontId="180" fillId="2" borderId="58" xfId="0" applyNumberFormat="1" applyFont="1" applyFill="1" applyBorder="1" applyAlignment="1">
      <alignment horizontal="center" vertical="center"/>
    </xf>
    <xf numFmtId="2" fontId="180" fillId="2" borderId="63" xfId="0" applyNumberFormat="1" applyFont="1" applyFill="1" applyBorder="1" applyAlignment="1">
      <alignment horizontal="center" vertical="center"/>
    </xf>
    <xf numFmtId="0" fontId="137" fillId="64" borderId="24" xfId="0" applyFont="1" applyFill="1" applyBorder="1" applyAlignment="1">
      <alignment horizontal="left" vertical="center"/>
    </xf>
    <xf numFmtId="0" fontId="137" fillId="64" borderId="13" xfId="0" applyFont="1" applyFill="1" applyBorder="1" applyAlignment="1">
      <alignment horizontal="left" vertical="center"/>
    </xf>
    <xf numFmtId="0" fontId="137" fillId="64" borderId="27" xfId="0" applyFont="1" applyFill="1" applyBorder="1" applyAlignment="1">
      <alignment horizontal="left" vertical="center"/>
    </xf>
    <xf numFmtId="0" fontId="137" fillId="64" borderId="21" xfId="0" applyFont="1" applyFill="1" applyBorder="1" applyAlignment="1">
      <alignment horizontal="left" vertical="center"/>
    </xf>
    <xf numFmtId="2" fontId="137" fillId="2" borderId="72" xfId="0" applyNumberFormat="1" applyFont="1" applyFill="1" applyBorder="1" applyAlignment="1">
      <alignment horizontal="center" vertical="center" wrapText="1"/>
    </xf>
    <xf numFmtId="2" fontId="180" fillId="2" borderId="13" xfId="0" applyNumberFormat="1" applyFont="1" applyFill="1" applyBorder="1" applyAlignment="1">
      <alignment horizontal="center" vertical="center"/>
    </xf>
    <xf numFmtId="2" fontId="180" fillId="2" borderId="27" xfId="0" applyNumberFormat="1" applyFont="1" applyFill="1" applyBorder="1" applyAlignment="1">
      <alignment horizontal="center" vertical="center"/>
    </xf>
    <xf numFmtId="2" fontId="180" fillId="2" borderId="21" xfId="0" applyNumberFormat="1" applyFont="1" applyFill="1" applyBorder="1" applyAlignment="1">
      <alignment horizontal="center" vertical="center"/>
    </xf>
    <xf numFmtId="0" fontId="137" fillId="2" borderId="73" xfId="0" applyFont="1" applyFill="1" applyBorder="1" applyAlignment="1">
      <alignment horizontal="center" vertical="center" wrapText="1"/>
    </xf>
    <xf numFmtId="0" fontId="137" fillId="2" borderId="71" xfId="0" applyFont="1" applyFill="1" applyBorder="1" applyAlignment="1">
      <alignment horizontal="center" vertical="center" wrapText="1"/>
    </xf>
    <xf numFmtId="0" fontId="137" fillId="2" borderId="74" xfId="0" applyFont="1" applyFill="1" applyBorder="1" applyAlignment="1">
      <alignment horizontal="center" vertical="center" wrapText="1"/>
    </xf>
    <xf numFmtId="1" fontId="91" fillId="2" borderId="0" xfId="43" applyNumberFormat="1" applyFont="1" applyFill="1" applyBorder="1" applyAlignment="1">
      <alignment horizontal="center" vertical="center"/>
    </xf>
    <xf numFmtId="0" fontId="107" fillId="2" borderId="12" xfId="0" applyFont="1" applyFill="1" applyBorder="1"/>
    <xf numFmtId="1" fontId="117" fillId="2" borderId="12" xfId="43" applyNumberFormat="1" applyFont="1" applyFill="1" applyBorder="1" applyAlignment="1">
      <alignment horizontal="center" vertical="center"/>
    </xf>
    <xf numFmtId="168" fontId="173" fillId="2" borderId="12" xfId="1" applyNumberFormat="1" applyFont="1" applyFill="1" applyBorder="1" applyAlignment="1">
      <alignment horizontal="center"/>
    </xf>
    <xf numFmtId="0" fontId="109" fillId="2" borderId="50" xfId="0" applyFont="1" applyFill="1" applyBorder="1" applyAlignment="1">
      <alignment horizontal="left"/>
    </xf>
    <xf numFmtId="0" fontId="109" fillId="2" borderId="50" xfId="0" applyFont="1" applyFill="1" applyBorder="1" applyAlignment="1">
      <alignment horizontal="center" vertical="center"/>
    </xf>
    <xf numFmtId="0" fontId="107" fillId="2" borderId="58" xfId="0" applyFont="1" applyFill="1" applyBorder="1"/>
    <xf numFmtId="1" fontId="117" fillId="2" borderId="58" xfId="43" applyNumberFormat="1" applyFont="1" applyFill="1" applyBorder="1" applyAlignment="1">
      <alignment horizontal="center" vertical="center"/>
    </xf>
    <xf numFmtId="0" fontId="109" fillId="2" borderId="0" xfId="0" applyFont="1" applyFill="1"/>
    <xf numFmtId="1" fontId="109" fillId="2" borderId="0" xfId="0" applyNumberFormat="1" applyFont="1" applyFill="1" applyAlignment="1">
      <alignment horizontal="center" vertical="center"/>
    </xf>
    <xf numFmtId="169" fontId="101" fillId="2" borderId="0" xfId="1" applyNumberFormat="1" applyFont="1" applyFill="1" applyBorder="1"/>
    <xf numFmtId="0" fontId="101" fillId="0" borderId="50" xfId="0" applyFont="1" applyBorder="1"/>
    <xf numFmtId="1" fontId="91" fillId="2" borderId="50" xfId="43" applyNumberFormat="1" applyFont="1" applyFill="1" applyBorder="1" applyAlignment="1">
      <alignment horizontal="center" vertical="center"/>
    </xf>
    <xf numFmtId="0" fontId="101" fillId="2" borderId="50" xfId="0" applyFont="1" applyFill="1" applyBorder="1" applyAlignment="1">
      <alignment horizontal="center" vertical="center"/>
    </xf>
    <xf numFmtId="0" fontId="123" fillId="2" borderId="50" xfId="0" applyFont="1" applyFill="1" applyBorder="1" applyAlignment="1">
      <alignment horizontal="center" vertical="center" wrapText="1"/>
    </xf>
    <xf numFmtId="168" fontId="173" fillId="2" borderId="58" xfId="1" applyNumberFormat="1" applyFont="1" applyFill="1" applyBorder="1" applyAlignment="1">
      <alignment horizontal="center"/>
    </xf>
    <xf numFmtId="168" fontId="171" fillId="2" borderId="0" xfId="1" applyNumberFormat="1" applyFont="1" applyFill="1" applyBorder="1" applyAlignment="1">
      <alignment horizontal="center"/>
    </xf>
    <xf numFmtId="0" fontId="101" fillId="0" borderId="60" xfId="0" applyFont="1" applyBorder="1"/>
    <xf numFmtId="1" fontId="91" fillId="2" borderId="60" xfId="43" applyNumberFormat="1" applyFont="1" applyFill="1" applyBorder="1" applyAlignment="1">
      <alignment horizontal="center" vertical="center"/>
    </xf>
    <xf numFmtId="0" fontId="101" fillId="0" borderId="1" xfId="0" applyFont="1" applyBorder="1"/>
    <xf numFmtId="1" fontId="91" fillId="2" borderId="1" xfId="43" applyNumberFormat="1" applyFont="1" applyFill="1" applyBorder="1" applyAlignment="1">
      <alignment horizontal="center" vertical="center"/>
    </xf>
    <xf numFmtId="0" fontId="152" fillId="2" borderId="0" xfId="0" applyFont="1" applyFill="1" applyAlignment="1">
      <alignment horizontal="center" vertical="center" wrapText="1"/>
    </xf>
    <xf numFmtId="49" fontId="101" fillId="0" borderId="0" xfId="0" applyNumberFormat="1" applyFont="1"/>
    <xf numFmtId="49" fontId="91" fillId="2" borderId="0" xfId="68" applyNumberFormat="1" applyFont="1" applyFill="1" applyAlignment="1">
      <alignment vertical="top" wrapText="1"/>
    </xf>
    <xf numFmtId="168" fontId="173" fillId="2" borderId="50" xfId="1" applyNumberFormat="1" applyFont="1" applyFill="1" applyBorder="1" applyAlignment="1">
      <alignment horizontal="center"/>
    </xf>
    <xf numFmtId="168" fontId="181" fillId="0" borderId="1" xfId="1" applyNumberFormat="1" applyFont="1" applyFill="1" applyBorder="1" applyAlignment="1">
      <alignment horizontal="center" vertical="center"/>
    </xf>
    <xf numFmtId="168" fontId="101" fillId="0" borderId="0" xfId="1" applyNumberFormat="1" applyFont="1"/>
    <xf numFmtId="0" fontId="105" fillId="0" borderId="0" xfId="0" applyFont="1"/>
    <xf numFmtId="3" fontId="105" fillId="0" borderId="0" xfId="0" applyNumberFormat="1" applyFont="1"/>
    <xf numFmtId="9" fontId="105" fillId="0" borderId="0" xfId="1" applyFont="1"/>
    <xf numFmtId="9" fontId="105" fillId="0" borderId="0" xfId="0" applyNumberFormat="1" applyFont="1"/>
    <xf numFmtId="1" fontId="123" fillId="0" borderId="0" xfId="0" applyNumberFormat="1" applyFont="1" applyAlignment="1">
      <alignment horizontal="center" vertical="center" wrapText="1"/>
    </xf>
    <xf numFmtId="49" fontId="105" fillId="0" borderId="0" xfId="0" applyNumberFormat="1" applyFont="1" applyAlignment="1">
      <alignment vertical="justify" wrapText="1"/>
    </xf>
    <xf numFmtId="0" fontId="118" fillId="2" borderId="0" xfId="0" applyFont="1" applyFill="1"/>
    <xf numFmtId="0" fontId="182" fillId="2" borderId="0" xfId="0" applyFont="1" applyFill="1" applyAlignment="1">
      <alignment vertical="center" wrapText="1"/>
    </xf>
    <xf numFmtId="0" fontId="183" fillId="2" borderId="0" xfId="68" applyFont="1" applyFill="1"/>
    <xf numFmtId="9" fontId="141" fillId="2" borderId="0" xfId="1" applyFont="1" applyFill="1"/>
    <xf numFmtId="0" fontId="134" fillId="2" borderId="0" xfId="0" applyFont="1" applyFill="1" applyAlignment="1">
      <alignment wrapText="1"/>
    </xf>
    <xf numFmtId="3" fontId="105" fillId="2" borderId="0" xfId="0" applyNumberFormat="1" applyFont="1" applyFill="1"/>
    <xf numFmtId="10" fontId="119" fillId="0" borderId="12" xfId="1" applyNumberFormat="1" applyFont="1" applyFill="1" applyBorder="1" applyAlignment="1">
      <alignment horizontal="center" vertical="center"/>
    </xf>
    <xf numFmtId="2" fontId="141" fillId="2" borderId="0" xfId="1" applyNumberFormat="1" applyFont="1" applyFill="1"/>
    <xf numFmtId="0" fontId="6" fillId="0" borderId="0" xfId="0" applyFont="1"/>
    <xf numFmtId="168" fontId="184" fillId="0" borderId="0" xfId="1" applyNumberFormat="1" applyFont="1"/>
    <xf numFmtId="168" fontId="185" fillId="2" borderId="0" xfId="1" applyNumberFormat="1" applyFont="1" applyFill="1"/>
    <xf numFmtId="0" fontId="107" fillId="2" borderId="0" xfId="0" applyFont="1" applyFill="1" applyAlignment="1">
      <alignment horizontal="left"/>
    </xf>
    <xf numFmtId="168" fontId="125" fillId="2" borderId="0" xfId="1" applyNumberFormat="1" applyFont="1" applyFill="1" applyBorder="1" applyAlignment="1">
      <alignment horizontal="center"/>
    </xf>
    <xf numFmtId="168" fontId="123" fillId="2" borderId="0" xfId="1" applyNumberFormat="1" applyFont="1" applyFill="1" applyBorder="1" applyAlignment="1">
      <alignment horizontal="center"/>
    </xf>
    <xf numFmtId="167" fontId="52" fillId="0" borderId="0" xfId="0" applyNumberFormat="1" applyFont="1" applyAlignment="1">
      <alignment horizontal="center"/>
    </xf>
    <xf numFmtId="167" fontId="186" fillId="65" borderId="0" xfId="0" applyNumberFormat="1" applyFont="1" applyFill="1" applyAlignment="1">
      <alignment horizontal="center" vertical="center"/>
    </xf>
    <xf numFmtId="167" fontId="186" fillId="65" borderId="10" xfId="0" applyNumberFormat="1" applyFont="1" applyFill="1" applyBorder="1" applyAlignment="1">
      <alignment horizontal="center" vertical="center"/>
    </xf>
    <xf numFmtId="0" fontId="152" fillId="2" borderId="0" xfId="0" applyFont="1" applyFill="1"/>
    <xf numFmtId="0" fontId="156" fillId="2" borderId="0" xfId="0" applyFont="1" applyFill="1" applyAlignment="1">
      <alignment horizontal="right"/>
    </xf>
    <xf numFmtId="168" fontId="101" fillId="0" borderId="0" xfId="0" applyNumberFormat="1" applyFont="1"/>
    <xf numFmtId="1" fontId="152" fillId="2" borderId="0" xfId="0" applyNumberFormat="1" applyFont="1" applyFill="1" applyAlignment="1">
      <alignment horizontal="center" vertical="center"/>
    </xf>
    <xf numFmtId="49" fontId="105" fillId="0" borderId="0" xfId="0" applyNumberFormat="1" applyFont="1" applyAlignment="1">
      <alignment horizontal="justify" vertical="top" wrapText="1"/>
    </xf>
    <xf numFmtId="10" fontId="0" fillId="0" borderId="0" xfId="1" applyNumberFormat="1" applyFon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87" fillId="0" borderId="0" xfId="0" applyFont="1" applyAlignment="1">
      <alignment wrapText="1"/>
    </xf>
    <xf numFmtId="168" fontId="155" fillId="0" borderId="0" xfId="1" applyNumberFormat="1" applyFont="1" applyFill="1" applyBorder="1" applyAlignment="1">
      <alignment horizontal="center" vertical="center"/>
    </xf>
    <xf numFmtId="168" fontId="133" fillId="0" borderId="0" xfId="1" applyNumberFormat="1" applyFont="1" applyFill="1" applyBorder="1" applyAlignment="1">
      <alignment horizontal="center" vertical="center"/>
    </xf>
    <xf numFmtId="0" fontId="101" fillId="2" borderId="0" xfId="0" applyFont="1" applyFill="1" applyAlignment="1">
      <alignment wrapText="1"/>
    </xf>
    <xf numFmtId="2" fontId="0" fillId="0" borderId="0" xfId="0" applyNumberFormat="1" applyAlignment="1">
      <alignment horizontal="center"/>
    </xf>
    <xf numFmtId="174" fontId="101" fillId="2" borderId="0" xfId="0" applyNumberFormat="1" applyFont="1" applyFill="1"/>
    <xf numFmtId="49" fontId="101" fillId="0" borderId="0" xfId="0" applyNumberFormat="1" applyFont="1" applyAlignment="1">
      <alignment horizontal="left" vertical="center" wrapText="1"/>
    </xf>
    <xf numFmtId="9" fontId="101" fillId="2" borderId="0" xfId="1" applyFont="1" applyFill="1" applyBorder="1"/>
    <xf numFmtId="49" fontId="101" fillId="0" borderId="1" xfId="0" applyNumberFormat="1" applyFont="1" applyBorder="1" applyAlignment="1">
      <alignment horizontal="left" vertical="center" wrapText="1"/>
    </xf>
    <xf numFmtId="0" fontId="101" fillId="2" borderId="0" xfId="0" applyFont="1" applyFill="1" applyAlignment="1">
      <alignment horizontal="left" indent="2"/>
    </xf>
    <xf numFmtId="0" fontId="190" fillId="26" borderId="13" xfId="0" applyFont="1" applyFill="1" applyBorder="1" applyAlignment="1">
      <alignment horizontal="center" vertical="center"/>
    </xf>
    <xf numFmtId="3" fontId="21" fillId="2" borderId="13" xfId="0" applyNumberFormat="1" applyFont="1" applyFill="1" applyBorder="1" applyAlignment="1">
      <alignment horizontal="center" vertical="center"/>
    </xf>
    <xf numFmtId="0" fontId="191" fillId="2" borderId="0" xfId="0" applyFont="1" applyFill="1"/>
    <xf numFmtId="0" fontId="192" fillId="2" borderId="0" xfId="0" applyFont="1" applyFill="1"/>
    <xf numFmtId="174" fontId="193" fillId="0" borderId="1" xfId="46" applyNumberFormat="1" applyFont="1" applyFill="1" applyBorder="1" applyAlignment="1">
      <alignment horizontal="center" vertical="center"/>
    </xf>
    <xf numFmtId="2" fontId="0" fillId="0" borderId="0" xfId="0" applyNumberFormat="1"/>
    <xf numFmtId="4" fontId="1" fillId="0" borderId="1" xfId="0" applyNumberFormat="1" applyFont="1" applyBorder="1" applyAlignment="1">
      <alignment horizontal="center" vertical="center"/>
    </xf>
    <xf numFmtId="0" fontId="140" fillId="0" borderId="0" xfId="56" applyFont="1" applyAlignment="1">
      <alignment horizontal="left"/>
    </xf>
    <xf numFmtId="3" fontId="91" fillId="0" borderId="0" xfId="0" applyNumberFormat="1" applyFont="1" applyAlignment="1">
      <alignment horizontal="center" vertical="center"/>
    </xf>
    <xf numFmtId="168" fontId="142" fillId="0" borderId="0" xfId="1" applyNumberFormat="1" applyFont="1" applyFill="1" applyBorder="1" applyAlignment="1">
      <alignment horizontal="center" vertical="center"/>
    </xf>
    <xf numFmtId="167" fontId="194" fillId="65" borderId="0" xfId="0" applyNumberFormat="1" applyFont="1" applyFill="1" applyAlignment="1">
      <alignment horizontal="center" vertical="center"/>
    </xf>
    <xf numFmtId="167" fontId="194" fillId="2" borderId="0" xfId="0" applyNumberFormat="1" applyFont="1" applyFill="1" applyAlignment="1">
      <alignment horizontal="center" vertical="center"/>
    </xf>
    <xf numFmtId="0" fontId="137" fillId="64" borderId="0" xfId="0" applyFont="1" applyFill="1" applyAlignment="1">
      <alignment horizontal="left" vertical="center"/>
    </xf>
    <xf numFmtId="0" fontId="137" fillId="2" borderId="0" xfId="0" applyFont="1" applyFill="1" applyAlignment="1">
      <alignment horizontal="center" vertical="center" wrapText="1"/>
    </xf>
    <xf numFmtId="0" fontId="109" fillId="2" borderId="0" xfId="0" applyFont="1" applyFill="1" applyAlignment="1">
      <alignment horizontal="left"/>
    </xf>
    <xf numFmtId="0" fontId="109" fillId="2" borderId="0" xfId="0" applyFont="1" applyFill="1" applyAlignment="1">
      <alignment horizontal="center" vertical="center"/>
    </xf>
    <xf numFmtId="0" fontId="107" fillId="2" borderId="0" xfId="0" applyFont="1" applyFill="1"/>
    <xf numFmtId="1" fontId="117" fillId="2" borderId="0" xfId="43" applyNumberFormat="1" applyFont="1" applyFill="1" applyBorder="1" applyAlignment="1">
      <alignment horizontal="center" vertical="center"/>
    </xf>
    <xf numFmtId="0" fontId="1" fillId="0" borderId="60" xfId="0" applyFont="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17" fontId="1" fillId="0" borderId="0" xfId="0" applyNumberFormat="1" applyFont="1" applyAlignment="1">
      <alignment horizontal="left"/>
    </xf>
    <xf numFmtId="3" fontId="1" fillId="0" borderId="12" xfId="0" applyNumberFormat="1" applyFont="1" applyBorder="1" applyAlignment="1">
      <alignment horizontal="center" vertical="center"/>
    </xf>
    <xf numFmtId="3" fontId="1" fillId="0" borderId="1" xfId="0" applyNumberFormat="1" applyFont="1" applyBorder="1" applyAlignment="1">
      <alignment horizontal="center" vertical="center"/>
    </xf>
    <xf numFmtId="3" fontId="1" fillId="2" borderId="0" xfId="0" applyNumberFormat="1" applyFont="1" applyFill="1" applyAlignment="1">
      <alignment horizontal="center" vertical="center"/>
    </xf>
    <xf numFmtId="9" fontId="1" fillId="2" borderId="0" xfId="1" applyFont="1" applyFill="1" applyBorder="1" applyAlignment="1">
      <alignment horizontal="center" vertical="center"/>
    </xf>
    <xf numFmtId="3" fontId="1" fillId="0" borderId="58" xfId="0" applyNumberFormat="1" applyFont="1" applyBorder="1" applyAlignment="1">
      <alignment horizontal="center" vertical="center"/>
    </xf>
    <xf numFmtId="0" fontId="1" fillId="0" borderId="1" xfId="0" applyFont="1" applyBorder="1" applyAlignment="1">
      <alignment horizontal="center" vertical="center"/>
    </xf>
    <xf numFmtId="4" fontId="1" fillId="0" borderId="12" xfId="0" applyNumberFormat="1" applyFont="1" applyBorder="1" applyAlignment="1">
      <alignment horizontal="center" vertical="center"/>
    </xf>
    <xf numFmtId="9" fontId="1" fillId="0" borderId="12" xfId="1" applyFont="1" applyBorder="1" applyAlignment="1">
      <alignment horizontal="center" vertical="center"/>
    </xf>
    <xf numFmtId="4" fontId="1" fillId="0" borderId="58" xfId="0" applyNumberFormat="1" applyFont="1" applyBorder="1" applyAlignment="1">
      <alignment horizontal="center" vertical="center"/>
    </xf>
    <xf numFmtId="168" fontId="1" fillId="0" borderId="12" xfId="1" applyNumberFormat="1" applyFont="1" applyBorder="1" applyAlignment="1">
      <alignment horizontal="center" vertical="center"/>
    </xf>
    <xf numFmtId="168" fontId="1" fillId="0" borderId="1" xfId="1" applyNumberFormat="1" applyFont="1" applyBorder="1" applyAlignment="1">
      <alignment horizontal="center" vertical="center"/>
    </xf>
    <xf numFmtId="168" fontId="1" fillId="0" borderId="58" xfId="1" applyNumberFormat="1" applyFont="1" applyBorder="1" applyAlignment="1">
      <alignment horizontal="center" vertical="center"/>
    </xf>
    <xf numFmtId="10" fontId="1" fillId="0" borderId="1" xfId="1" applyNumberFormat="1" applyFont="1" applyBorder="1" applyAlignment="1">
      <alignment horizontal="center" vertical="center"/>
    </xf>
    <xf numFmtId="10" fontId="1" fillId="0" borderId="58" xfId="1" applyNumberFormat="1" applyFont="1" applyBorder="1" applyAlignment="1">
      <alignment horizontal="center" vertical="center"/>
    </xf>
    <xf numFmtId="3" fontId="1" fillId="2" borderId="13" xfId="0" applyNumberFormat="1" applyFont="1" applyFill="1" applyBorder="1" applyAlignment="1">
      <alignment horizontal="center" vertical="center"/>
    </xf>
    <xf numFmtId="168" fontId="1" fillId="2" borderId="13" xfId="1" applyNumberFormat="1" applyFont="1" applyFill="1" applyBorder="1" applyAlignment="1">
      <alignment horizontal="center" vertical="center"/>
    </xf>
    <xf numFmtId="168" fontId="1" fillId="2" borderId="0" xfId="1" applyNumberFormat="1" applyFont="1" applyFill="1" applyBorder="1" applyAlignment="1">
      <alignment horizontal="center" vertical="center"/>
    </xf>
    <xf numFmtId="17" fontId="1" fillId="0" borderId="0" xfId="0" applyNumberFormat="1" applyFont="1" applyAlignment="1">
      <alignment horizontal="left" vertical="center" wrapText="1"/>
    </xf>
    <xf numFmtId="10" fontId="1" fillId="0" borderId="0" xfId="1" applyNumberFormat="1" applyFont="1" applyFill="1" applyBorder="1" applyAlignment="1">
      <alignment horizontal="center" vertical="center"/>
    </xf>
    <xf numFmtId="17" fontId="1" fillId="0" borderId="12" xfId="0" applyNumberFormat="1" applyFont="1" applyBorder="1" applyAlignment="1">
      <alignment horizontal="left" vertical="center" wrapText="1"/>
    </xf>
    <xf numFmtId="17" fontId="1" fillId="0" borderId="1" xfId="0" applyNumberFormat="1" applyFont="1" applyBorder="1" applyAlignment="1">
      <alignment horizontal="left" vertical="center" wrapText="1"/>
    </xf>
    <xf numFmtId="10" fontId="1" fillId="0" borderId="60" xfId="1" applyNumberFormat="1" applyFont="1" applyFill="1" applyBorder="1" applyAlignment="1">
      <alignment horizontal="center" vertical="center"/>
    </xf>
    <xf numFmtId="10" fontId="1" fillId="0" borderId="1" xfId="1" applyNumberFormat="1" applyFont="1" applyFill="1" applyBorder="1" applyAlignment="1">
      <alignment horizontal="center" vertical="center"/>
    </xf>
    <xf numFmtId="3" fontId="1" fillId="0" borderId="0" xfId="0" applyNumberFormat="1" applyFont="1" applyAlignment="1">
      <alignment horizontal="center" vertical="center"/>
    </xf>
    <xf numFmtId="171" fontId="1" fillId="0" borderId="0" xfId="69" applyNumberFormat="1" applyFont="1" applyFill="1" applyBorder="1" applyAlignment="1">
      <alignment horizontal="center" vertical="center"/>
    </xf>
    <xf numFmtId="168" fontId="1" fillId="0" borderId="0" xfId="1" applyNumberFormat="1" applyFont="1" applyFill="1" applyBorder="1" applyAlignment="1">
      <alignment horizontal="center" vertical="center"/>
    </xf>
    <xf numFmtId="171" fontId="1" fillId="0" borderId="12" xfId="69" applyNumberFormat="1" applyFont="1" applyFill="1" applyBorder="1" applyAlignment="1">
      <alignment horizontal="center" vertical="center"/>
    </xf>
    <xf numFmtId="168" fontId="1" fillId="0" borderId="12" xfId="1" applyNumberFormat="1" applyFont="1" applyFill="1" applyBorder="1" applyAlignment="1">
      <alignment horizontal="center" vertical="center"/>
    </xf>
    <xf numFmtId="171" fontId="1" fillId="2" borderId="0" xfId="69" applyNumberFormat="1" applyFont="1" applyFill="1" applyBorder="1" applyAlignment="1">
      <alignment horizontal="center" vertical="center"/>
    </xf>
    <xf numFmtId="3" fontId="1" fillId="0" borderId="60" xfId="0" applyNumberFormat="1" applyFont="1" applyBorder="1" applyAlignment="1">
      <alignment horizontal="center" vertical="center"/>
    </xf>
    <xf numFmtId="168" fontId="1" fillId="0" borderId="60" xfId="1" applyNumberFormat="1" applyFont="1" applyFill="1" applyBorder="1" applyAlignment="1">
      <alignment horizontal="center" vertical="center"/>
    </xf>
    <xf numFmtId="168" fontId="1" fillId="0" borderId="1" xfId="1" applyNumberFormat="1" applyFont="1" applyFill="1" applyBorder="1" applyAlignment="1">
      <alignment horizontal="center" vertical="center"/>
    </xf>
    <xf numFmtId="168" fontId="1" fillId="2" borderId="60" xfId="1" applyNumberFormat="1" applyFont="1" applyFill="1" applyBorder="1" applyAlignment="1">
      <alignment horizontal="center" vertical="center"/>
    </xf>
    <xf numFmtId="168" fontId="1" fillId="2" borderId="12" xfId="1" applyNumberFormat="1" applyFont="1" applyFill="1" applyBorder="1" applyAlignment="1">
      <alignment horizontal="center" vertical="center"/>
    </xf>
    <xf numFmtId="0" fontId="0" fillId="2" borderId="0" xfId="0" applyFill="1" applyAlignment="1">
      <alignment horizontal="left"/>
    </xf>
    <xf numFmtId="0" fontId="195" fillId="2" borderId="0" xfId="0" applyFont="1" applyFill="1"/>
    <xf numFmtId="0" fontId="196" fillId="2" borderId="1" xfId="0" applyFont="1" applyFill="1" applyBorder="1" applyAlignment="1">
      <alignment horizontal="left"/>
    </xf>
    <xf numFmtId="0" fontId="196" fillId="2" borderId="0" xfId="0" applyFont="1" applyFill="1" applyAlignment="1">
      <alignment horizontal="left"/>
    </xf>
    <xf numFmtId="17" fontId="1" fillId="0" borderId="75" xfId="0" applyNumberFormat="1" applyFont="1" applyBorder="1" applyAlignment="1">
      <alignment horizontal="left" vertical="center" wrapText="1"/>
    </xf>
    <xf numFmtId="10" fontId="133" fillId="0" borderId="75" xfId="1" applyNumberFormat="1" applyFont="1" applyFill="1" applyBorder="1" applyAlignment="1">
      <alignment horizontal="center" vertical="center"/>
    </xf>
    <xf numFmtId="17" fontId="1" fillId="0" borderId="11" xfId="0" applyNumberFormat="1" applyFont="1" applyBorder="1" applyAlignment="1">
      <alignment horizontal="left" vertical="center" wrapText="1"/>
    </xf>
    <xf numFmtId="10" fontId="133" fillId="0" borderId="11" xfId="1" applyNumberFormat="1" applyFont="1" applyFill="1" applyBorder="1" applyAlignment="1">
      <alignment horizontal="center" vertical="center"/>
    </xf>
    <xf numFmtId="10" fontId="197" fillId="0" borderId="59" xfId="1" applyNumberFormat="1" applyFont="1" applyBorder="1" applyAlignment="1">
      <alignment horizontal="center" vertical="center"/>
    </xf>
    <xf numFmtId="9" fontId="197" fillId="0" borderId="59" xfId="0" applyNumberFormat="1" applyFont="1" applyBorder="1" applyAlignment="1">
      <alignment horizontal="center" vertical="center"/>
    </xf>
    <xf numFmtId="17" fontId="198" fillId="25" borderId="0" xfId="0" applyNumberFormat="1" applyFont="1" applyFill="1" applyAlignment="1">
      <alignment horizontal="left"/>
    </xf>
    <xf numFmtId="17" fontId="198" fillId="25" borderId="0" xfId="0" applyNumberFormat="1" applyFont="1" applyFill="1"/>
    <xf numFmtId="4" fontId="198" fillId="0" borderId="0" xfId="0" applyNumberFormat="1" applyFont="1"/>
    <xf numFmtId="3" fontId="198" fillId="0" borderId="0" xfId="0" applyNumberFormat="1" applyFont="1"/>
    <xf numFmtId="168" fontId="195" fillId="2" borderId="0" xfId="1" applyNumberFormat="1" applyFont="1" applyFill="1"/>
    <xf numFmtId="168" fontId="200" fillId="0" borderId="0" xfId="1" applyNumberFormat="1" applyFont="1" applyAlignment="1">
      <alignment horizontal="center" vertical="center"/>
    </xf>
    <xf numFmtId="171" fontId="201" fillId="0" borderId="0" xfId="69" applyNumberFormat="1" applyFont="1" applyAlignment="1">
      <alignment horizontal="center" vertical="center"/>
    </xf>
    <xf numFmtId="3" fontId="201" fillId="0" borderId="0" xfId="0" applyNumberFormat="1" applyFont="1" applyAlignment="1">
      <alignment horizontal="center" vertical="center"/>
    </xf>
    <xf numFmtId="17" fontId="195" fillId="0" borderId="0" xfId="0" applyNumberFormat="1" applyFont="1" applyAlignment="1">
      <alignment horizontal="left" vertical="center" wrapText="1"/>
    </xf>
    <xf numFmtId="17" fontId="195" fillId="0" borderId="12" xfId="0" applyNumberFormat="1" applyFont="1" applyBorder="1" applyAlignment="1">
      <alignment horizontal="left" vertical="center" wrapText="1"/>
    </xf>
    <xf numFmtId="3" fontId="201" fillId="0" borderId="1" xfId="0" applyNumberFormat="1" applyFont="1" applyBorder="1" applyAlignment="1">
      <alignment horizontal="center" vertical="center"/>
    </xf>
    <xf numFmtId="171" fontId="201" fillId="0" borderId="12" xfId="69" applyNumberFormat="1" applyFont="1" applyBorder="1" applyAlignment="1">
      <alignment horizontal="center" vertical="center"/>
    </xf>
    <xf numFmtId="168" fontId="200" fillId="0" borderId="12" xfId="1" applyNumberFormat="1" applyFont="1" applyBorder="1" applyAlignment="1">
      <alignment horizontal="center" vertical="center"/>
    </xf>
    <xf numFmtId="49" fontId="195" fillId="0" borderId="1" xfId="0" applyNumberFormat="1" applyFont="1" applyBorder="1" applyAlignment="1">
      <alignment horizontal="left" vertical="center" wrapText="1"/>
    </xf>
    <xf numFmtId="168" fontId="202" fillId="0" borderId="1" xfId="1" applyNumberFormat="1" applyFont="1" applyBorder="1" applyAlignment="1">
      <alignment horizontal="center" vertical="center"/>
    </xf>
    <xf numFmtId="167" fontId="52" fillId="0" borderId="0" xfId="0" applyNumberFormat="1" applyFont="1" applyFill="1" applyBorder="1" applyAlignment="1">
      <alignment horizontal="center" vertical="center"/>
    </xf>
    <xf numFmtId="167" fontId="52" fillId="0" borderId="0" xfId="0" applyNumberFormat="1" applyFont="1" applyFill="1" applyBorder="1" applyAlignment="1">
      <alignment horizontal="center"/>
    </xf>
    <xf numFmtId="167" fontId="186" fillId="65" borderId="0" xfId="0" applyNumberFormat="1" applyFont="1" applyFill="1" applyBorder="1" applyAlignment="1">
      <alignment horizontal="center" vertical="center"/>
    </xf>
    <xf numFmtId="0" fontId="196" fillId="2" borderId="1" xfId="0" applyFont="1" applyFill="1" applyBorder="1" applyAlignment="1">
      <alignment horizontal="left"/>
    </xf>
    <xf numFmtId="0" fontId="107" fillId="2" borderId="1" xfId="0" applyFont="1" applyFill="1" applyBorder="1" applyAlignment="1">
      <alignment horizontal="left"/>
    </xf>
    <xf numFmtId="0" fontId="107" fillId="2" borderId="0" xfId="0" applyFont="1" applyFill="1" applyAlignment="1">
      <alignment horizontal="left"/>
    </xf>
    <xf numFmtId="0" fontId="102" fillId="62" borderId="0" xfId="0" applyFont="1" applyFill="1" applyAlignment="1">
      <alignment horizontal="center" vertical="center"/>
    </xf>
    <xf numFmtId="1" fontId="119" fillId="0" borderId="0" xfId="0" applyNumberFormat="1" applyFont="1" applyAlignment="1">
      <alignment horizontal="center" vertical="center" wrapText="1"/>
    </xf>
    <xf numFmtId="1" fontId="119" fillId="0" borderId="50" xfId="0" applyNumberFormat="1" applyFont="1" applyBorder="1" applyAlignment="1">
      <alignment horizontal="center" vertical="center"/>
    </xf>
    <xf numFmtId="1" fontId="119" fillId="0" borderId="0" xfId="0" applyNumberFormat="1" applyFont="1" applyAlignment="1">
      <alignment horizontal="center" vertical="center"/>
    </xf>
    <xf numFmtId="0" fontId="109" fillId="2" borderId="0" xfId="0" applyFont="1" applyFill="1" applyAlignment="1">
      <alignment horizontal="center" vertical="center" wrapText="1"/>
    </xf>
    <xf numFmtId="0" fontId="109" fillId="2" borderId="50" xfId="0" applyFont="1" applyFill="1" applyBorder="1" applyAlignment="1">
      <alignment horizontal="center" vertical="center" wrapText="1"/>
    </xf>
    <xf numFmtId="17" fontId="121" fillId="2" borderId="0" xfId="0" applyNumberFormat="1" applyFont="1" applyFill="1" applyAlignment="1">
      <alignment horizontal="center" vertical="center"/>
    </xf>
    <xf numFmtId="17" fontId="121" fillId="2" borderId="50" xfId="0" applyNumberFormat="1" applyFont="1" applyFill="1" applyBorder="1" applyAlignment="1">
      <alignment horizontal="center" vertical="center"/>
    </xf>
    <xf numFmtId="17" fontId="121" fillId="2" borderId="0" xfId="0" applyNumberFormat="1" applyFont="1" applyFill="1" applyAlignment="1">
      <alignment horizontal="center" vertical="center" wrapText="1"/>
    </xf>
    <xf numFmtId="17" fontId="121" fillId="2" borderId="50" xfId="0" applyNumberFormat="1" applyFont="1" applyFill="1" applyBorder="1" applyAlignment="1">
      <alignment horizontal="center" vertical="center" wrapText="1"/>
    </xf>
    <xf numFmtId="0" fontId="117" fillId="2" borderId="0" xfId="68" applyFont="1" applyFill="1" applyBorder="1" applyAlignment="1">
      <alignment horizontal="justify" vertical="top" wrapText="1"/>
    </xf>
    <xf numFmtId="0" fontId="115" fillId="2" borderId="0" xfId="0" applyFont="1" applyFill="1" applyAlignment="1">
      <alignment horizontal="left" vertical="top" wrapText="1"/>
    </xf>
    <xf numFmtId="0" fontId="119" fillId="0" borderId="12" xfId="0" applyFont="1" applyBorder="1" applyAlignment="1">
      <alignment horizontal="left"/>
    </xf>
    <xf numFmtId="0" fontId="121" fillId="2" borderId="0" xfId="0" applyFont="1" applyFill="1" applyAlignment="1">
      <alignment horizontal="center" vertical="center" wrapText="1"/>
    </xf>
    <xf numFmtId="0" fontId="121" fillId="2" borderId="50" xfId="0" applyFont="1" applyFill="1" applyBorder="1" applyAlignment="1">
      <alignment horizontal="center" vertical="center" wrapText="1"/>
    </xf>
    <xf numFmtId="0" fontId="107" fillId="2" borderId="1" xfId="0" applyFont="1" applyFill="1" applyBorder="1" applyAlignment="1">
      <alignment horizontal="left" vertical="center"/>
    </xf>
    <xf numFmtId="0" fontId="107" fillId="2" borderId="1" xfId="0" applyFont="1" applyFill="1" applyBorder="1" applyAlignment="1">
      <alignment horizontal="left" vertical="center" wrapText="1"/>
    </xf>
    <xf numFmtId="0" fontId="113" fillId="0" borderId="12" xfId="0" applyFont="1" applyBorder="1" applyAlignment="1">
      <alignment horizontal="left"/>
    </xf>
    <xf numFmtId="0" fontId="109" fillId="0" borderId="60" xfId="0" applyFont="1" applyBorder="1" applyAlignment="1">
      <alignment horizontal="left"/>
    </xf>
    <xf numFmtId="1" fontId="109" fillId="0" borderId="0" xfId="0" applyNumberFormat="1" applyFont="1" applyAlignment="1">
      <alignment horizontal="center" vertical="center" wrapText="1"/>
    </xf>
    <xf numFmtId="1" fontId="109" fillId="0" borderId="50" xfId="0" applyNumberFormat="1" applyFont="1" applyBorder="1" applyAlignment="1">
      <alignment horizontal="center" vertical="center"/>
    </xf>
    <xf numFmtId="1" fontId="109" fillId="0" borderId="0" xfId="0" applyNumberFormat="1" applyFont="1" applyAlignment="1">
      <alignment horizontal="center" vertical="center"/>
    </xf>
    <xf numFmtId="49" fontId="107" fillId="0" borderId="0" xfId="0" applyNumberFormat="1" applyFont="1" applyAlignment="1">
      <alignment horizontal="left" vertical="top" wrapText="1"/>
    </xf>
    <xf numFmtId="49" fontId="115" fillId="0" borderId="0" xfId="0" applyNumberFormat="1" applyFont="1" applyAlignment="1">
      <alignment horizontal="justify" vertical="top" wrapText="1"/>
    </xf>
    <xf numFmtId="17" fontId="109" fillId="2" borderId="0" xfId="0" applyNumberFormat="1" applyFont="1" applyFill="1" applyAlignment="1">
      <alignment horizontal="center" vertical="center" wrapText="1"/>
    </xf>
    <xf numFmtId="17" fontId="109" fillId="2" borderId="50" xfId="0" applyNumberFormat="1" applyFont="1" applyFill="1" applyBorder="1" applyAlignment="1">
      <alignment horizontal="center" vertical="center" wrapText="1"/>
    </xf>
    <xf numFmtId="49" fontId="101" fillId="0" borderId="0" xfId="0" applyNumberFormat="1" applyFont="1" applyAlignment="1">
      <alignment horizontal="left" vertical="top" wrapText="1"/>
    </xf>
    <xf numFmtId="17" fontId="109" fillId="2" borderId="12" xfId="0" applyNumberFormat="1" applyFont="1" applyFill="1" applyBorder="1" applyAlignment="1">
      <alignment horizontal="center" vertical="center" wrapText="1"/>
    </xf>
    <xf numFmtId="168" fontId="1" fillId="0" borderId="18" xfId="1" applyNumberFormat="1" applyFont="1" applyFill="1" applyBorder="1" applyAlignment="1">
      <alignment horizontal="left" vertical="center"/>
    </xf>
    <xf numFmtId="168" fontId="1" fillId="0" borderId="1" xfId="1" applyNumberFormat="1" applyFont="1" applyFill="1" applyBorder="1" applyAlignment="1">
      <alignment horizontal="left" vertical="center"/>
    </xf>
    <xf numFmtId="0" fontId="130" fillId="0" borderId="51" xfId="0" applyFont="1" applyBorder="1" applyAlignment="1">
      <alignment horizontal="center" vertical="center" wrapText="1"/>
    </xf>
    <xf numFmtId="0" fontId="130" fillId="0" borderId="0" xfId="0" applyFont="1" applyAlignment="1">
      <alignment horizontal="center" vertical="center" wrapText="1"/>
    </xf>
    <xf numFmtId="0" fontId="130" fillId="0" borderId="50" xfId="0" applyFont="1" applyBorder="1" applyAlignment="1">
      <alignment horizontal="center" vertical="center" wrapText="1"/>
    </xf>
    <xf numFmtId="168" fontId="1" fillId="0" borderId="61" xfId="1" applyNumberFormat="1" applyFont="1" applyFill="1" applyBorder="1" applyAlignment="1">
      <alignment horizontal="left" vertical="center"/>
    </xf>
    <xf numFmtId="168" fontId="1" fillId="0" borderId="50" xfId="1" applyNumberFormat="1" applyFont="1" applyFill="1" applyBorder="1" applyAlignment="1">
      <alignment horizontal="left" vertical="center"/>
    </xf>
    <xf numFmtId="0" fontId="128" fillId="0" borderId="1" xfId="0" applyFont="1" applyBorder="1" applyAlignment="1">
      <alignment horizontal="left" vertical="center" wrapText="1"/>
    </xf>
    <xf numFmtId="0" fontId="128" fillId="0" borderId="60" xfId="0" applyFont="1" applyBorder="1" applyAlignment="1">
      <alignment horizontal="left" vertical="center" wrapText="1"/>
    </xf>
    <xf numFmtId="1" fontId="129" fillId="0" borderId="0" xfId="0" applyNumberFormat="1" applyFont="1" applyAlignment="1">
      <alignment horizontal="center" vertical="center" wrapText="1"/>
    </xf>
    <xf numFmtId="49" fontId="107" fillId="0" borderId="0" xfId="0" applyNumberFormat="1" applyFont="1" applyAlignment="1">
      <alignment horizontal="justify" vertical="top" wrapText="1"/>
    </xf>
    <xf numFmtId="168" fontId="1" fillId="0" borderId="16" xfId="1" applyNumberFormat="1" applyFont="1" applyFill="1" applyBorder="1" applyAlignment="1">
      <alignment horizontal="left" vertical="center"/>
    </xf>
    <xf numFmtId="168" fontId="1" fillId="0" borderId="12" xfId="1" applyNumberFormat="1" applyFont="1" applyFill="1" applyBorder="1" applyAlignment="1">
      <alignment horizontal="left" vertical="center"/>
    </xf>
    <xf numFmtId="168" fontId="1" fillId="0" borderId="48" xfId="1" applyNumberFormat="1" applyFont="1" applyFill="1" applyBorder="1" applyAlignment="1">
      <alignment horizontal="left" vertical="center"/>
    </xf>
    <xf numFmtId="168" fontId="1" fillId="0" borderId="60" xfId="1" applyNumberFormat="1" applyFont="1" applyFill="1" applyBorder="1" applyAlignment="1">
      <alignment horizontal="left" vertical="center"/>
    </xf>
    <xf numFmtId="0" fontId="101" fillId="2" borderId="0" xfId="0" applyFont="1" applyFill="1" applyAlignment="1">
      <alignment horizontal="left" vertical="top" wrapText="1"/>
    </xf>
    <xf numFmtId="0" fontId="0" fillId="0" borderId="0" xfId="0" applyAlignment="1">
      <alignment horizontal="center"/>
    </xf>
    <xf numFmtId="9" fontId="130" fillId="0" borderId="11" xfId="1" applyFont="1" applyFill="1" applyBorder="1" applyAlignment="1">
      <alignment horizontal="center" vertical="center"/>
    </xf>
    <xf numFmtId="9" fontId="130" fillId="0" borderId="12" xfId="1" applyFont="1" applyFill="1" applyBorder="1" applyAlignment="1">
      <alignment horizontal="center" vertical="center"/>
    </xf>
    <xf numFmtId="9" fontId="119" fillId="0" borderId="51" xfId="1" applyFont="1" applyFill="1" applyBorder="1" applyAlignment="1">
      <alignment horizontal="center" vertical="center"/>
    </xf>
    <xf numFmtId="9" fontId="119" fillId="0" borderId="12" xfId="1" applyFont="1" applyFill="1" applyBorder="1" applyAlignment="1">
      <alignment horizontal="center" vertical="center"/>
    </xf>
    <xf numFmtId="3" fontId="199" fillId="0" borderId="11" xfId="0" applyNumberFormat="1" applyFont="1" applyBorder="1" applyAlignment="1">
      <alignment horizontal="center" vertical="center"/>
    </xf>
    <xf numFmtId="3" fontId="199" fillId="0" borderId="12" xfId="0" applyNumberFormat="1" applyFont="1" applyBorder="1" applyAlignment="1">
      <alignment horizontal="center" vertical="center"/>
    </xf>
    <xf numFmtId="1" fontId="109" fillId="0" borderId="50" xfId="0" applyNumberFormat="1" applyFont="1" applyBorder="1" applyAlignment="1">
      <alignment horizontal="center" vertical="center" wrapText="1"/>
    </xf>
    <xf numFmtId="168" fontId="133" fillId="0" borderId="11" xfId="1" applyNumberFormat="1" applyFont="1" applyFill="1" applyBorder="1" applyAlignment="1">
      <alignment horizontal="right" vertical="center"/>
    </xf>
    <xf numFmtId="168" fontId="133" fillId="0" borderId="12" xfId="1" applyNumberFormat="1" applyFont="1" applyFill="1" applyBorder="1" applyAlignment="1">
      <alignment horizontal="right" vertical="center"/>
    </xf>
    <xf numFmtId="0" fontId="107" fillId="0" borderId="11" xfId="0" applyFont="1" applyBorder="1" applyAlignment="1">
      <alignment horizontal="left" vertical="center" wrapText="1"/>
    </xf>
    <xf numFmtId="0" fontId="107" fillId="0" borderId="12" xfId="0" applyFont="1" applyBorder="1" applyAlignment="1">
      <alignment horizontal="left" vertical="center" wrapText="1"/>
    </xf>
    <xf numFmtId="3" fontId="132" fillId="0" borderId="11" xfId="0" applyNumberFormat="1" applyFont="1" applyBorder="1" applyAlignment="1">
      <alignment horizontal="center" vertical="center"/>
    </xf>
    <xf numFmtId="3" fontId="132" fillId="0" borderId="12" xfId="0" applyNumberFormat="1" applyFont="1" applyBorder="1" applyAlignment="1">
      <alignment horizontal="center" vertical="center"/>
    </xf>
    <xf numFmtId="0" fontId="119" fillId="0" borderId="51" xfId="0" applyFont="1" applyBorder="1" applyAlignment="1">
      <alignment horizontal="center" vertical="center"/>
    </xf>
    <xf numFmtId="0" fontId="119" fillId="0" borderId="12" xfId="0" applyFont="1" applyBorder="1" applyAlignment="1">
      <alignment horizontal="center" vertical="center"/>
    </xf>
    <xf numFmtId="0" fontId="164" fillId="0" borderId="0" xfId="0" applyFont="1" applyAlignment="1">
      <alignment horizontal="left" vertical="top" wrapText="1"/>
    </xf>
    <xf numFmtId="1" fontId="119" fillId="0" borderId="50" xfId="0" applyNumberFormat="1" applyFont="1" applyBorder="1" applyAlignment="1">
      <alignment horizontal="center" vertical="center" wrapText="1"/>
    </xf>
    <xf numFmtId="168" fontId="119" fillId="0" borderId="51" xfId="1" applyNumberFormat="1" applyFont="1" applyFill="1" applyBorder="1" applyAlignment="1">
      <alignment horizontal="right" vertical="center"/>
    </xf>
    <xf numFmtId="168" fontId="119" fillId="0" borderId="12" xfId="1" applyNumberFormat="1" applyFont="1" applyFill="1" applyBorder="1" applyAlignment="1">
      <alignment horizontal="right" vertical="center"/>
    </xf>
    <xf numFmtId="3" fontId="119" fillId="0" borderId="51" xfId="0" applyNumberFormat="1" applyFont="1" applyBorder="1" applyAlignment="1">
      <alignment horizontal="center" vertical="center"/>
    </xf>
    <xf numFmtId="3" fontId="119" fillId="0" borderId="12" xfId="0" applyNumberFormat="1" applyFont="1" applyBorder="1" applyAlignment="1">
      <alignment horizontal="center" vertical="center"/>
    </xf>
    <xf numFmtId="0" fontId="102" fillId="62" borderId="14" xfId="0" applyFont="1" applyFill="1" applyBorder="1" applyAlignment="1">
      <alignment horizontal="center" vertical="center"/>
    </xf>
    <xf numFmtId="0" fontId="102" fillId="62" borderId="11" xfId="0" applyFont="1" applyFill="1" applyBorder="1" applyAlignment="1">
      <alignment horizontal="center" vertical="center"/>
    </xf>
    <xf numFmtId="0" fontId="102" fillId="62" borderId="15" xfId="0" applyFont="1" applyFill="1" applyBorder="1" applyAlignment="1">
      <alignment horizontal="center" vertical="center"/>
    </xf>
    <xf numFmtId="0" fontId="102" fillId="62" borderId="9" xfId="0" applyFont="1" applyFill="1" applyBorder="1" applyAlignment="1">
      <alignment horizontal="center" vertical="center"/>
    </xf>
    <xf numFmtId="0" fontId="102" fillId="62" borderId="10" xfId="0" applyFont="1" applyFill="1" applyBorder="1" applyAlignment="1">
      <alignment horizontal="center" vertical="center"/>
    </xf>
    <xf numFmtId="0" fontId="119" fillId="0" borderId="0" xfId="0" applyFont="1" applyAlignment="1">
      <alignment horizontal="center" vertical="center" wrapText="1"/>
    </xf>
    <xf numFmtId="0" fontId="119" fillId="0" borderId="50" xfId="0" applyFont="1" applyBorder="1" applyAlignment="1">
      <alignment horizontal="center" vertical="center" wrapText="1"/>
    </xf>
    <xf numFmtId="0" fontId="20" fillId="24" borderId="0" xfId="0" applyFont="1" applyFill="1" applyAlignment="1">
      <alignment horizontal="center" vertical="center"/>
    </xf>
    <xf numFmtId="49" fontId="25" fillId="2" borderId="20" xfId="0" applyNumberFormat="1" applyFont="1" applyFill="1" applyBorder="1" applyAlignment="1">
      <alignment horizontal="justify" vertical="top" wrapText="1"/>
    </xf>
    <xf numFmtId="49" fontId="25" fillId="2" borderId="22" xfId="0" applyNumberFormat="1" applyFont="1" applyFill="1" applyBorder="1" applyAlignment="1">
      <alignment horizontal="justify" vertical="top" wrapText="1"/>
    </xf>
    <xf numFmtId="49" fontId="25" fillId="2" borderId="21" xfId="0" applyNumberFormat="1" applyFont="1" applyFill="1" applyBorder="1" applyAlignment="1">
      <alignment horizontal="justify" vertical="top" wrapText="1"/>
    </xf>
    <xf numFmtId="0" fontId="0" fillId="28" borderId="0" xfId="0" applyFill="1" applyAlignment="1">
      <alignment horizontal="center"/>
    </xf>
    <xf numFmtId="0" fontId="40" fillId="28" borderId="0" xfId="0" applyFont="1" applyFill="1" applyAlignment="1">
      <alignment horizontal="center"/>
    </xf>
    <xf numFmtId="182" fontId="132" fillId="0" borderId="11" xfId="0" applyNumberFormat="1" applyFont="1" applyBorder="1" applyAlignment="1">
      <alignment horizontal="center" vertical="center"/>
    </xf>
    <xf numFmtId="182" fontId="132" fillId="0" borderId="12" xfId="0" applyNumberFormat="1" applyFont="1" applyBorder="1" applyAlignment="1">
      <alignment horizontal="center" vertical="center"/>
    </xf>
    <xf numFmtId="9" fontId="119" fillId="0" borderId="11" xfId="1" applyFont="1" applyFill="1" applyBorder="1" applyAlignment="1">
      <alignment horizontal="center" vertical="center"/>
    </xf>
    <xf numFmtId="168" fontId="130" fillId="0" borderId="11" xfId="1" applyNumberFormat="1" applyFont="1" applyFill="1" applyBorder="1" applyAlignment="1">
      <alignment horizontal="center" vertical="center"/>
    </xf>
    <xf numFmtId="168" fontId="130" fillId="0" borderId="12" xfId="1" applyNumberFormat="1" applyFont="1" applyFill="1" applyBorder="1" applyAlignment="1">
      <alignment horizontal="center" vertical="center"/>
    </xf>
    <xf numFmtId="0" fontId="101" fillId="0" borderId="0" xfId="0" applyFont="1" applyAlignment="1">
      <alignment horizontal="left" vertical="top" wrapText="1" indent="2"/>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xf>
    <xf numFmtId="0" fontId="0" fillId="0" borderId="30" xfId="0" applyBorder="1" applyAlignment="1">
      <alignment horizontal="center"/>
    </xf>
    <xf numFmtId="0" fontId="0" fillId="0" borderId="23" xfId="0" applyBorder="1" applyAlignment="1">
      <alignment horizontal="center" wrapText="1"/>
    </xf>
    <xf numFmtId="0" fontId="0" fillId="0" borderId="24"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52" xfId="0" applyBorder="1" applyAlignment="1">
      <alignment horizontal="center" vertical="center" wrapText="1"/>
    </xf>
    <xf numFmtId="0" fontId="0" fillId="0" borderId="51" xfId="0" applyBorder="1" applyAlignment="1">
      <alignment horizontal="center" vertical="center" wrapText="1"/>
    </xf>
    <xf numFmtId="0" fontId="0" fillId="0" borderId="53" xfId="0" applyBorder="1" applyAlignment="1">
      <alignment horizontal="center" vertical="center" wrapText="1"/>
    </xf>
    <xf numFmtId="0" fontId="0" fillId="0" borderId="50" xfId="0" applyBorder="1" applyAlignment="1">
      <alignment horizontal="center" vertical="center" wrapText="1"/>
    </xf>
    <xf numFmtId="0" fontId="90" fillId="60" borderId="13" xfId="0" applyFont="1" applyFill="1" applyBorder="1" applyAlignment="1">
      <alignment horizontal="center"/>
    </xf>
    <xf numFmtId="0" fontId="90" fillId="60" borderId="13" xfId="0" applyFont="1" applyFill="1" applyBorder="1" applyAlignment="1">
      <alignment horizontal="center" vertical="center" wrapText="1"/>
    </xf>
    <xf numFmtId="0" fontId="90" fillId="60" borderId="20" xfId="0" applyFont="1" applyFill="1" applyBorder="1" applyAlignment="1">
      <alignment horizontal="center" vertical="center" wrapText="1"/>
    </xf>
    <xf numFmtId="0" fontId="90" fillId="60" borderId="23" xfId="0" applyFont="1" applyFill="1" applyBorder="1" applyAlignment="1">
      <alignment horizontal="center" vertical="center" wrapText="1"/>
    </xf>
    <xf numFmtId="0" fontId="90" fillId="60" borderId="49" xfId="0" applyFont="1" applyFill="1" applyBorder="1" applyAlignment="1">
      <alignment horizontal="center" vertical="center" wrapText="1"/>
    </xf>
    <xf numFmtId="0" fontId="90" fillId="60" borderId="26" xfId="0" applyFont="1" applyFill="1" applyBorder="1" applyAlignment="1">
      <alignment horizontal="center" vertical="center" wrapText="1"/>
    </xf>
    <xf numFmtId="17" fontId="93" fillId="63" borderId="0" xfId="0" applyNumberFormat="1" applyFont="1" applyFill="1" applyAlignment="1">
      <alignment horizontal="center"/>
    </xf>
    <xf numFmtId="0" fontId="90" fillId="60" borderId="16" xfId="0" applyFont="1" applyFill="1" applyBorder="1" applyAlignment="1">
      <alignment horizontal="center"/>
    </xf>
    <xf numFmtId="0" fontId="90" fillId="60" borderId="12" xfId="0" applyFont="1" applyFill="1" applyBorder="1" applyAlignment="1">
      <alignment horizontal="center"/>
    </xf>
    <xf numFmtId="0" fontId="90" fillId="60" borderId="17" xfId="0" applyFont="1" applyFill="1" applyBorder="1" applyAlignment="1">
      <alignment horizontal="center"/>
    </xf>
    <xf numFmtId="17" fontId="0" fillId="0" borderId="0" xfId="0" applyNumberFormat="1" applyAlignment="1">
      <alignment horizontal="center"/>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2" xfId="0" applyBorder="1" applyAlignment="1">
      <alignment horizontal="center" wrapText="1"/>
    </xf>
    <xf numFmtId="0" fontId="0" fillId="0" borderId="54" xfId="0" applyBorder="1" applyAlignment="1">
      <alignment horizontal="center" wrapText="1"/>
    </xf>
    <xf numFmtId="0" fontId="0" fillId="0" borderId="53" xfId="0" applyBorder="1" applyAlignment="1">
      <alignment horizontal="center" wrapText="1"/>
    </xf>
    <xf numFmtId="0" fontId="0" fillId="0" borderId="55" xfId="0" applyBorder="1" applyAlignment="1">
      <alignment horizontal="center" wrapText="1"/>
    </xf>
    <xf numFmtId="0" fontId="0" fillId="0" borderId="56" xfId="0" applyBorder="1" applyAlignment="1">
      <alignment horizontal="center" wrapText="1"/>
    </xf>
    <xf numFmtId="0" fontId="0" fillId="0" borderId="57" xfId="0" applyBorder="1" applyAlignment="1">
      <alignment horizontal="center" wrapText="1"/>
    </xf>
    <xf numFmtId="0" fontId="140" fillId="0" borderId="1" xfId="56" applyFont="1" applyBorder="1" applyAlignment="1">
      <alignment horizontal="left"/>
    </xf>
    <xf numFmtId="0" fontId="112" fillId="0" borderId="0" xfId="0" applyFont="1" applyAlignment="1">
      <alignment horizontal="left" wrapText="1"/>
    </xf>
    <xf numFmtId="0" fontId="109" fillId="0" borderId="0" xfId="0" applyFont="1" applyAlignment="1">
      <alignment horizontal="center" vertical="center" wrapText="1"/>
    </xf>
    <xf numFmtId="0" fontId="109" fillId="0" borderId="50" xfId="0" applyFont="1" applyBorder="1" applyAlignment="1">
      <alignment horizontal="center" vertical="center" wrapText="1"/>
    </xf>
    <xf numFmtId="0" fontId="140" fillId="0" borderId="60" xfId="56" applyFont="1" applyBorder="1" applyAlignment="1">
      <alignment horizontal="left"/>
    </xf>
    <xf numFmtId="0" fontId="109" fillId="0" borderId="1" xfId="56" applyFont="1" applyBorder="1" applyAlignment="1">
      <alignment horizontal="center" vertical="center"/>
    </xf>
    <xf numFmtId="1" fontId="121" fillId="0" borderId="0" xfId="0" applyNumberFormat="1" applyFont="1" applyAlignment="1">
      <alignment horizontal="center" vertical="center" wrapText="1"/>
    </xf>
    <xf numFmtId="1" fontId="121" fillId="0" borderId="50" xfId="0" applyNumberFormat="1" applyFont="1" applyBorder="1" applyAlignment="1">
      <alignment horizontal="center" vertical="center" wrapText="1"/>
    </xf>
    <xf numFmtId="1" fontId="137" fillId="0" borderId="0" xfId="0" applyNumberFormat="1" applyFont="1" applyAlignment="1">
      <alignment horizontal="center" vertical="center"/>
    </xf>
    <xf numFmtId="1" fontId="137" fillId="0" borderId="50" xfId="0" applyNumberFormat="1" applyFont="1" applyBorder="1" applyAlignment="1">
      <alignment horizontal="center" vertical="center"/>
    </xf>
    <xf numFmtId="1" fontId="138" fillId="0" borderId="0" xfId="0" applyNumberFormat="1" applyFont="1" applyAlignment="1">
      <alignment horizontal="center" vertical="center" wrapText="1"/>
    </xf>
    <xf numFmtId="1" fontId="138" fillId="0" borderId="50" xfId="0" applyNumberFormat="1" applyFont="1" applyBorder="1" applyAlignment="1">
      <alignment horizontal="center" vertical="center" wrapText="1"/>
    </xf>
    <xf numFmtId="1" fontId="139" fillId="0" borderId="0" xfId="0" applyNumberFormat="1" applyFont="1" applyAlignment="1">
      <alignment horizontal="center" vertical="center" wrapText="1"/>
    </xf>
    <xf numFmtId="1" fontId="139" fillId="0" borderId="50" xfId="0" applyNumberFormat="1" applyFont="1" applyBorder="1" applyAlignment="1">
      <alignment horizontal="center" vertical="center" wrapText="1"/>
    </xf>
    <xf numFmtId="0" fontId="101" fillId="2" borderId="0" xfId="68" applyFont="1" applyFill="1" applyAlignment="1">
      <alignment horizontal="left" vertical="center" wrapText="1"/>
    </xf>
    <xf numFmtId="1" fontId="136" fillId="0" borderId="0" xfId="0" applyNumberFormat="1" applyFont="1" applyAlignment="1">
      <alignment horizontal="center" vertical="center"/>
    </xf>
    <xf numFmtId="0" fontId="109" fillId="0" borderId="0" xfId="56" applyFont="1" applyAlignment="1">
      <alignment horizontal="center" vertical="center"/>
    </xf>
    <xf numFmtId="1" fontId="123" fillId="0" borderId="0" xfId="0" applyNumberFormat="1" applyFont="1" applyAlignment="1">
      <alignment horizontal="center" vertical="center" wrapText="1"/>
    </xf>
    <xf numFmtId="0" fontId="109" fillId="0" borderId="1" xfId="56" applyFont="1" applyBorder="1" applyAlignment="1">
      <alignment horizontal="left"/>
    </xf>
    <xf numFmtId="49" fontId="115" fillId="2" borderId="0" xfId="0" applyNumberFormat="1" applyFont="1" applyFill="1" applyAlignment="1">
      <alignment horizontal="left" vertical="top" wrapText="1"/>
    </xf>
    <xf numFmtId="0" fontId="41" fillId="29" borderId="11" xfId="52" applyFont="1" applyFill="1" applyBorder="1" applyAlignment="1">
      <alignment horizontal="center" vertical="center"/>
    </xf>
    <xf numFmtId="0" fontId="41" fillId="29" borderId="12" xfId="52" applyFont="1" applyFill="1" applyBorder="1" applyAlignment="1">
      <alignment horizontal="center" vertical="center"/>
    </xf>
    <xf numFmtId="0" fontId="41" fillId="29" borderId="11" xfId="52" applyFont="1" applyFill="1" applyBorder="1" applyAlignment="1">
      <alignment horizontal="center" vertical="center" textRotation="90"/>
    </xf>
    <xf numFmtId="0" fontId="41" fillId="29" borderId="0" xfId="52" applyFont="1" applyFill="1" applyAlignment="1">
      <alignment horizontal="center" vertical="center" textRotation="90"/>
    </xf>
    <xf numFmtId="0" fontId="0" fillId="0" borderId="0" xfId="0" applyAlignment="1"/>
    <xf numFmtId="49" fontId="101" fillId="0" borderId="0" xfId="0" applyNumberFormat="1" applyFont="1" applyAlignment="1">
      <alignment horizontal="left" vertical="justify" wrapText="1"/>
    </xf>
    <xf numFmtId="1" fontId="123" fillId="0" borderId="50" xfId="0" applyNumberFormat="1" applyFont="1" applyBorder="1" applyAlignment="1">
      <alignment horizontal="center" vertical="center" wrapText="1"/>
    </xf>
    <xf numFmtId="1" fontId="153" fillId="25" borderId="13" xfId="0" applyNumberFormat="1" applyFont="1" applyFill="1" applyBorder="1" applyAlignment="1">
      <alignment horizontal="center" vertical="center" wrapText="1"/>
    </xf>
    <xf numFmtId="1" fontId="152" fillId="25" borderId="13" xfId="0" applyNumberFormat="1" applyFont="1" applyFill="1" applyBorder="1" applyAlignment="1">
      <alignment horizontal="center" vertical="center" wrapText="1"/>
    </xf>
    <xf numFmtId="1" fontId="153" fillId="25" borderId="14" xfId="0" applyNumberFormat="1" applyFont="1" applyFill="1" applyBorder="1" applyAlignment="1">
      <alignment horizontal="center" vertical="center" wrapText="1"/>
    </xf>
    <xf numFmtId="1" fontId="153" fillId="25" borderId="15" xfId="0" applyNumberFormat="1" applyFont="1" applyFill="1" applyBorder="1" applyAlignment="1">
      <alignment horizontal="center" vertical="center" wrapText="1"/>
    </xf>
    <xf numFmtId="1" fontId="153" fillId="25" borderId="9" xfId="0" applyNumberFormat="1" applyFont="1" applyFill="1" applyBorder="1" applyAlignment="1">
      <alignment horizontal="center" vertical="center" wrapText="1"/>
    </xf>
    <xf numFmtId="1" fontId="153" fillId="25" borderId="10" xfId="0" applyNumberFormat="1" applyFont="1" applyFill="1" applyBorder="1" applyAlignment="1">
      <alignment horizontal="center" vertical="center" wrapText="1"/>
    </xf>
    <xf numFmtId="1" fontId="153" fillId="25" borderId="16" xfId="0" applyNumberFormat="1" applyFont="1" applyFill="1" applyBorder="1" applyAlignment="1">
      <alignment horizontal="center" vertical="center" wrapText="1"/>
    </xf>
    <xf numFmtId="1" fontId="153" fillId="25" borderId="17" xfId="0" applyNumberFormat="1" applyFont="1" applyFill="1" applyBorder="1" applyAlignment="1">
      <alignment horizontal="center" vertical="center" wrapText="1"/>
    </xf>
    <xf numFmtId="0" fontId="33" fillId="2" borderId="0" xfId="0" applyFont="1" applyFill="1" applyAlignment="1">
      <alignment horizontal="center" vertical="center"/>
    </xf>
    <xf numFmtId="0" fontId="33" fillId="2" borderId="12" xfId="0" applyFont="1" applyFill="1" applyBorder="1" applyAlignment="1">
      <alignment horizontal="center" vertical="center"/>
    </xf>
    <xf numFmtId="0" fontId="47" fillId="2" borderId="12" xfId="0" applyFont="1" applyFill="1" applyBorder="1" applyAlignment="1">
      <alignment horizontal="center" vertical="center" wrapText="1"/>
    </xf>
    <xf numFmtId="49" fontId="31" fillId="2" borderId="18" xfId="0" applyNumberFormat="1" applyFont="1" applyFill="1" applyBorder="1" applyAlignment="1">
      <alignment horizontal="left" vertical="center"/>
    </xf>
    <xf numFmtId="49" fontId="31" fillId="2" borderId="19" xfId="0" applyNumberFormat="1" applyFont="1" applyFill="1" applyBorder="1" applyAlignment="1">
      <alignment horizontal="left" vertical="center"/>
    </xf>
    <xf numFmtId="1" fontId="19" fillId="25" borderId="13" xfId="0" applyNumberFormat="1" applyFont="1" applyFill="1" applyBorder="1" applyAlignment="1">
      <alignment horizontal="center" vertical="center" wrapText="1"/>
    </xf>
    <xf numFmtId="49" fontId="47" fillId="2" borderId="18" xfId="0" applyNumberFormat="1" applyFont="1" applyFill="1" applyBorder="1" applyAlignment="1">
      <alignment horizontal="left" vertical="center"/>
    </xf>
    <xf numFmtId="49" fontId="47" fillId="2" borderId="19" xfId="0" applyNumberFormat="1" applyFont="1" applyFill="1" applyBorder="1" applyAlignment="1">
      <alignment horizontal="left" vertical="center"/>
    </xf>
    <xf numFmtId="0" fontId="91" fillId="2" borderId="0" xfId="0" applyFont="1" applyFill="1" applyAlignment="1">
      <alignment horizontal="left" vertical="top" wrapText="1"/>
    </xf>
    <xf numFmtId="0" fontId="91" fillId="2" borderId="0" xfId="0" applyFont="1" applyFill="1" applyAlignment="1">
      <alignment horizontal="left" vertical="top"/>
    </xf>
    <xf numFmtId="49" fontId="164" fillId="0" borderId="0" xfId="0" applyNumberFormat="1" applyFont="1" applyAlignment="1">
      <alignment horizontal="justify" vertical="top" wrapText="1"/>
    </xf>
    <xf numFmtId="1" fontId="123" fillId="0" borderId="0" xfId="0" applyNumberFormat="1" applyFont="1" applyAlignment="1">
      <alignment horizontal="center" vertical="center"/>
    </xf>
    <xf numFmtId="1" fontId="123" fillId="0" borderId="50" xfId="0" applyNumberFormat="1" applyFont="1" applyBorder="1" applyAlignment="1">
      <alignment horizontal="center" vertical="center"/>
    </xf>
    <xf numFmtId="1" fontId="137" fillId="0" borderId="0" xfId="0" applyNumberFormat="1" applyFont="1" applyAlignment="1">
      <alignment horizontal="center" vertical="center" wrapText="1"/>
    </xf>
    <xf numFmtId="0" fontId="137" fillId="2" borderId="9" xfId="0" applyFont="1" applyFill="1" applyBorder="1" applyAlignment="1">
      <alignment horizontal="center" vertical="center" wrapText="1"/>
    </xf>
    <xf numFmtId="0" fontId="137" fillId="2" borderId="0" xfId="0" applyFont="1" applyFill="1" applyAlignment="1">
      <alignment horizontal="center" vertical="center" wrapText="1"/>
    </xf>
    <xf numFmtId="0" fontId="137" fillId="2" borderId="51" xfId="0" applyFont="1" applyFill="1" applyBorder="1" applyAlignment="1">
      <alignment horizontal="center" vertical="center"/>
    </xf>
    <xf numFmtId="0" fontId="137" fillId="2" borderId="0" xfId="0" applyFont="1" applyFill="1" applyAlignment="1">
      <alignment horizontal="center" vertical="center"/>
    </xf>
    <xf numFmtId="0" fontId="137" fillId="2" borderId="50" xfId="0" applyFont="1" applyFill="1" applyBorder="1" applyAlignment="1">
      <alignment horizontal="center" vertical="center"/>
    </xf>
    <xf numFmtId="0" fontId="137" fillId="2" borderId="50" xfId="0" applyFont="1" applyFill="1" applyBorder="1" applyAlignment="1">
      <alignment horizontal="center" vertical="center" wrapText="1"/>
    </xf>
    <xf numFmtId="1" fontId="146" fillId="0" borderId="0" xfId="0" applyNumberFormat="1" applyFont="1" applyAlignment="1">
      <alignment horizontal="center" vertical="center" wrapText="1"/>
    </xf>
    <xf numFmtId="0" fontId="137" fillId="2" borderId="71" xfId="0" applyFont="1" applyFill="1" applyBorder="1" applyAlignment="1">
      <alignment horizontal="center" vertical="center" wrapText="1"/>
    </xf>
    <xf numFmtId="0" fontId="137" fillId="2" borderId="54" xfId="0" applyFont="1" applyFill="1" applyBorder="1" applyAlignment="1">
      <alignment horizontal="center" vertical="center"/>
    </xf>
    <xf numFmtId="0" fontId="137" fillId="2" borderId="10" xfId="0" applyFont="1" applyFill="1" applyBorder="1" applyAlignment="1">
      <alignment horizontal="center" vertical="center"/>
    </xf>
    <xf numFmtId="0" fontId="137" fillId="2" borderId="54" xfId="0" applyFont="1" applyFill="1" applyBorder="1" applyAlignment="1">
      <alignment horizontal="center" vertical="center" wrapText="1"/>
    </xf>
    <xf numFmtId="0" fontId="137" fillId="2" borderId="10" xfId="0" applyFont="1" applyFill="1" applyBorder="1" applyAlignment="1">
      <alignment horizontal="center" vertical="center" wrapText="1"/>
    </xf>
    <xf numFmtId="0" fontId="137" fillId="2" borderId="65" xfId="0" applyFont="1" applyFill="1" applyBorder="1" applyAlignment="1">
      <alignment horizontal="center" vertical="center" wrapText="1"/>
    </xf>
    <xf numFmtId="0" fontId="137" fillId="2" borderId="12" xfId="0" applyFont="1" applyFill="1" applyBorder="1" applyAlignment="1">
      <alignment horizontal="center" vertical="center" wrapText="1"/>
    </xf>
    <xf numFmtId="49" fontId="176" fillId="0" borderId="0" xfId="0" applyNumberFormat="1" applyFont="1" applyAlignment="1">
      <alignment horizontal="left" vertical="center" wrapText="1"/>
    </xf>
    <xf numFmtId="0" fontId="101" fillId="2" borderId="0" xfId="0" applyFont="1" applyFill="1" applyAlignment="1">
      <alignment horizontal="justify" vertical="top" wrapText="1"/>
    </xf>
    <xf numFmtId="0" fontId="112" fillId="2" borderId="0" xfId="0" applyFont="1" applyFill="1" applyAlignment="1">
      <alignment horizontal="left" wrapText="1"/>
    </xf>
    <xf numFmtId="0" fontId="112" fillId="2" borderId="0" xfId="0" applyFont="1" applyFill="1" applyAlignment="1">
      <alignment horizontal="left" vertical="top" wrapText="1"/>
    </xf>
    <xf numFmtId="49" fontId="101" fillId="2" borderId="0" xfId="0" applyNumberFormat="1" applyFont="1" applyFill="1" applyAlignment="1">
      <alignment horizontal="justify" vertical="top" wrapText="1"/>
    </xf>
    <xf numFmtId="0" fontId="91" fillId="2" borderId="0" xfId="0" applyFont="1" applyFill="1" applyAlignment="1">
      <alignment horizontal="justify" vertical="top" wrapText="1"/>
    </xf>
    <xf numFmtId="0" fontId="182" fillId="2" borderId="0" xfId="0" applyFont="1" applyFill="1" applyAlignment="1">
      <alignment horizontal="left" vertical="center" wrapText="1"/>
    </xf>
    <xf numFmtId="49" fontId="164" fillId="2" borderId="0" xfId="0" applyNumberFormat="1" applyFont="1" applyFill="1" applyAlignment="1">
      <alignment horizontal="left" vertical="center" wrapText="1"/>
    </xf>
    <xf numFmtId="0" fontId="146" fillId="2" borderId="0" xfId="0" applyFont="1" applyFill="1" applyAlignment="1">
      <alignment horizontal="center" vertical="center" wrapText="1"/>
    </xf>
    <xf numFmtId="0" fontId="146" fillId="2" borderId="0" xfId="0" applyFont="1" applyFill="1" applyAlignment="1">
      <alignment horizontal="center" vertical="center"/>
    </xf>
    <xf numFmtId="0" fontId="203" fillId="2" borderId="0" xfId="0" applyFont="1" applyFill="1" applyAlignment="1">
      <alignment horizontal="center" vertical="center" wrapText="1"/>
    </xf>
    <xf numFmtId="0" fontId="158" fillId="2" borderId="0" xfId="0" applyFont="1" applyFill="1" applyAlignment="1">
      <alignment horizontal="center" vertical="center"/>
    </xf>
    <xf numFmtId="0" fontId="158" fillId="2" borderId="50" xfId="0" applyFont="1" applyFill="1" applyBorder="1" applyAlignment="1">
      <alignment horizontal="center" vertical="center"/>
    </xf>
    <xf numFmtId="1" fontId="95" fillId="0" borderId="0" xfId="0" applyNumberFormat="1" applyFont="1" applyAlignment="1">
      <alignment horizontal="center" vertical="center" wrapText="1"/>
    </xf>
    <xf numFmtId="1" fontId="95" fillId="0" borderId="50" xfId="0" applyNumberFormat="1" applyFont="1" applyBorder="1" applyAlignment="1">
      <alignment horizontal="center" vertical="center"/>
    </xf>
    <xf numFmtId="0" fontId="98" fillId="2" borderId="0" xfId="0" applyFont="1" applyFill="1" applyAlignment="1">
      <alignment horizontal="center"/>
    </xf>
    <xf numFmtId="1" fontId="94" fillId="0" borderId="0" xfId="0" applyNumberFormat="1" applyFont="1" applyAlignment="1">
      <alignment horizontal="center" vertical="center" wrapText="1"/>
    </xf>
    <xf numFmtId="1" fontId="94" fillId="0" borderId="50" xfId="0" applyNumberFormat="1" applyFont="1" applyBorder="1" applyAlignment="1">
      <alignment horizontal="center" vertical="center" wrapText="1"/>
    </xf>
    <xf numFmtId="0" fontId="15" fillId="2" borderId="14"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5" xfId="0" applyFont="1" applyFill="1" applyBorder="1" applyAlignment="1">
      <alignment horizontal="left" vertical="center" wrapText="1"/>
    </xf>
    <xf numFmtId="0" fontId="15" fillId="2" borderId="16"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5" fillId="2" borderId="17" xfId="0" applyFont="1" applyFill="1" applyBorder="1" applyAlignment="1">
      <alignment horizontal="left" vertical="center" wrapText="1"/>
    </xf>
    <xf numFmtId="3" fontId="17" fillId="2" borderId="13" xfId="0" applyNumberFormat="1" applyFont="1" applyFill="1" applyBorder="1" applyAlignment="1">
      <alignment horizontal="center" vertical="center"/>
    </xf>
    <xf numFmtId="3" fontId="17" fillId="2" borderId="20" xfId="0" applyNumberFormat="1" applyFont="1" applyFill="1" applyBorder="1" applyAlignment="1">
      <alignment horizontal="center" vertical="center"/>
    </xf>
    <xf numFmtId="3" fontId="17" fillId="2" borderId="21" xfId="0" applyNumberFormat="1" applyFont="1" applyFill="1" applyBorder="1" applyAlignment="1">
      <alignment horizontal="center" vertical="center"/>
    </xf>
    <xf numFmtId="168" fontId="17" fillId="2" borderId="20" xfId="1" applyNumberFormat="1" applyFont="1" applyFill="1" applyBorder="1" applyAlignment="1">
      <alignment horizontal="center" vertical="center"/>
    </xf>
    <xf numFmtId="168" fontId="17" fillId="2" borderId="21" xfId="1" applyNumberFormat="1" applyFont="1" applyFill="1" applyBorder="1" applyAlignment="1">
      <alignment horizontal="center" vertical="center"/>
    </xf>
    <xf numFmtId="0" fontId="4" fillId="36" borderId="13" xfId="0" applyFont="1" applyFill="1" applyBorder="1" applyAlignment="1">
      <alignment horizontal="center" vertical="center"/>
    </xf>
    <xf numFmtId="0" fontId="15" fillId="2" borderId="18"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19" xfId="0" applyFont="1" applyFill="1" applyBorder="1" applyAlignment="1">
      <alignment horizontal="left" vertical="center" wrapText="1"/>
    </xf>
    <xf numFmtId="1" fontId="19" fillId="25" borderId="18" xfId="0" applyNumberFormat="1" applyFont="1" applyFill="1" applyBorder="1" applyAlignment="1">
      <alignment horizontal="left" vertical="center" wrapText="1"/>
    </xf>
    <xf numFmtId="1" fontId="19" fillId="25" borderId="1" xfId="0" applyNumberFormat="1" applyFont="1" applyFill="1" applyBorder="1" applyAlignment="1">
      <alignment horizontal="left" vertical="center" wrapText="1"/>
    </xf>
    <xf numFmtId="1" fontId="19" fillId="25" borderId="19" xfId="0" applyNumberFormat="1" applyFont="1" applyFill="1" applyBorder="1" applyAlignment="1">
      <alignment horizontal="left" vertical="center" wrapText="1"/>
    </xf>
    <xf numFmtId="1" fontId="19" fillId="25" borderId="20" xfId="0" applyNumberFormat="1" applyFont="1" applyFill="1" applyBorder="1" applyAlignment="1">
      <alignment horizontal="center" vertical="center" wrapText="1"/>
    </xf>
    <xf numFmtId="1" fontId="19" fillId="25" borderId="21" xfId="0" applyNumberFormat="1" applyFont="1" applyFill="1" applyBorder="1" applyAlignment="1">
      <alignment horizontal="center" vertical="center" wrapText="1"/>
    </xf>
    <xf numFmtId="0" fontId="18" fillId="25" borderId="20" xfId="0" applyFont="1" applyFill="1" applyBorder="1" applyAlignment="1">
      <alignment horizontal="center" vertical="center"/>
    </xf>
    <xf numFmtId="0" fontId="18" fillId="25" borderId="21" xfId="0" applyFont="1" applyFill="1" applyBorder="1" applyAlignment="1">
      <alignment horizontal="center" vertical="center"/>
    </xf>
    <xf numFmtId="0" fontId="15" fillId="2" borderId="13" xfId="0" applyFont="1" applyFill="1" applyBorder="1" applyAlignment="1">
      <alignment horizontal="left" vertical="center" wrapText="1"/>
    </xf>
    <xf numFmtId="0" fontId="62" fillId="2" borderId="0" xfId="0" applyFont="1" applyFill="1" applyAlignment="1">
      <alignment horizontal="justify" vertical="center" wrapText="1"/>
    </xf>
    <xf numFmtId="1" fontId="19" fillId="25" borderId="18" xfId="0" applyNumberFormat="1" applyFont="1" applyFill="1" applyBorder="1" applyAlignment="1">
      <alignment horizontal="center" vertical="center" wrapText="1"/>
    </xf>
    <xf numFmtId="1" fontId="19" fillId="25" borderId="1" xfId="0" applyNumberFormat="1" applyFont="1" applyFill="1" applyBorder="1" applyAlignment="1">
      <alignment horizontal="center" vertical="center" wrapText="1"/>
    </xf>
    <xf numFmtId="1" fontId="19" fillId="25" borderId="19" xfId="0" applyNumberFormat="1" applyFont="1" applyFill="1" applyBorder="1" applyAlignment="1">
      <alignment horizontal="center" vertical="center" wrapText="1"/>
    </xf>
    <xf numFmtId="1" fontId="19" fillId="25" borderId="18" xfId="0" applyNumberFormat="1" applyFont="1" applyFill="1" applyBorder="1" applyAlignment="1">
      <alignment horizontal="center" vertical="center"/>
    </xf>
    <xf numFmtId="1" fontId="19" fillId="25" borderId="1" xfId="0" applyNumberFormat="1" applyFont="1" applyFill="1" applyBorder="1" applyAlignment="1">
      <alignment horizontal="center" vertical="center"/>
    </xf>
    <xf numFmtId="1" fontId="19" fillId="25" borderId="19" xfId="0" applyNumberFormat="1" applyFont="1" applyFill="1" applyBorder="1" applyAlignment="1">
      <alignment horizontal="center" vertical="center"/>
    </xf>
    <xf numFmtId="0" fontId="26" fillId="2" borderId="0" xfId="0" applyFont="1" applyFill="1" applyAlignment="1">
      <alignment horizontal="center" vertical="center" wrapText="1"/>
    </xf>
    <xf numFmtId="0" fontId="29" fillId="2" borderId="13" xfId="0" applyFont="1" applyFill="1" applyBorder="1" applyAlignment="1">
      <alignment horizontal="justify" vertical="top" wrapText="1"/>
    </xf>
    <xf numFmtId="3" fontId="67" fillId="0" borderId="0" xfId="0" applyNumberFormat="1" applyFont="1" applyAlignment="1">
      <alignment horizontal="center" vertical="center"/>
    </xf>
    <xf numFmtId="0" fontId="66" fillId="0" borderId="0" xfId="0" applyFont="1" applyAlignment="1">
      <alignment horizontal="left" vertical="center" wrapText="1"/>
    </xf>
    <xf numFmtId="1" fontId="65" fillId="0" borderId="0" xfId="0" applyNumberFormat="1" applyFont="1" applyAlignment="1">
      <alignment horizontal="center" vertical="center" wrapText="1"/>
    </xf>
    <xf numFmtId="1" fontId="65" fillId="2" borderId="0" xfId="0" applyNumberFormat="1" applyFont="1" applyFill="1" applyAlignment="1">
      <alignment horizontal="center" vertical="center" wrapText="1"/>
    </xf>
    <xf numFmtId="0" fontId="66" fillId="2" borderId="0" xfId="0" applyFont="1" applyFill="1" applyAlignment="1">
      <alignment horizontal="left" vertical="center" wrapText="1"/>
    </xf>
    <xf numFmtId="0" fontId="54" fillId="2" borderId="0" xfId="0" applyFont="1" applyFill="1" applyAlignment="1">
      <alignment horizontal="justify" vertical="center" wrapText="1"/>
    </xf>
    <xf numFmtId="9" fontId="70" fillId="2" borderId="32" xfId="1" applyFont="1" applyFill="1" applyBorder="1" applyAlignment="1">
      <alignment horizontal="justify" vertical="center" wrapText="1"/>
    </xf>
    <xf numFmtId="9" fontId="70" fillId="2" borderId="33" xfId="1" applyFont="1" applyFill="1" applyBorder="1" applyAlignment="1">
      <alignment horizontal="justify" vertical="center" wrapText="1"/>
    </xf>
    <xf numFmtId="9" fontId="70" fillId="2" borderId="34" xfId="1" applyFont="1" applyFill="1" applyBorder="1" applyAlignment="1">
      <alignment horizontal="justify" vertical="center" wrapText="1"/>
    </xf>
    <xf numFmtId="9" fontId="70" fillId="2" borderId="35" xfId="1" applyFont="1" applyFill="1" applyBorder="1" applyAlignment="1">
      <alignment horizontal="justify" vertical="center" wrapText="1"/>
    </xf>
    <xf numFmtId="9" fontId="70" fillId="2" borderId="0" xfId="1" applyFont="1" applyFill="1" applyBorder="1" applyAlignment="1">
      <alignment horizontal="justify" vertical="center" wrapText="1"/>
    </xf>
    <xf numFmtId="9" fontId="70" fillId="2" borderId="36" xfId="1" applyFont="1" applyFill="1" applyBorder="1" applyAlignment="1">
      <alignment horizontal="justify" vertical="center" wrapText="1"/>
    </xf>
    <xf numFmtId="9" fontId="70" fillId="2" borderId="37" xfId="1" applyFont="1" applyFill="1" applyBorder="1" applyAlignment="1">
      <alignment horizontal="justify" vertical="center" wrapText="1"/>
    </xf>
    <xf numFmtId="9" fontId="70" fillId="2" borderId="38" xfId="1" applyFont="1" applyFill="1" applyBorder="1" applyAlignment="1">
      <alignment horizontal="justify" vertical="center" wrapText="1"/>
    </xf>
    <xf numFmtId="9" fontId="70" fillId="2" borderId="39" xfId="1" applyFont="1" applyFill="1" applyBorder="1" applyAlignment="1">
      <alignment horizontal="justify" vertical="center" wrapText="1"/>
    </xf>
    <xf numFmtId="0" fontId="101" fillId="0" borderId="1" xfId="0" applyFont="1" applyBorder="1" applyAlignment="1">
      <alignment horizontal="left" vertical="top" wrapText="1"/>
    </xf>
    <xf numFmtId="49" fontId="107" fillId="2" borderId="0" xfId="0" applyNumberFormat="1" applyFont="1" applyFill="1" applyAlignment="1">
      <alignment horizontal="justify" vertical="top" wrapText="1"/>
    </xf>
    <xf numFmtId="0" fontId="101" fillId="0" borderId="60" xfId="0" applyFont="1" applyBorder="1" applyAlignment="1">
      <alignment horizontal="left" vertical="top" wrapText="1"/>
    </xf>
    <xf numFmtId="0" fontId="101" fillId="2" borderId="11" xfId="0" applyFont="1" applyFill="1" applyBorder="1" applyAlignment="1">
      <alignment horizontal="justify" vertical="center" wrapText="1"/>
    </xf>
    <xf numFmtId="0" fontId="101" fillId="2" borderId="0" xfId="0" applyFont="1" applyFill="1" applyAlignment="1">
      <alignment horizontal="justify" vertical="center" wrapText="1"/>
    </xf>
    <xf numFmtId="0" fontId="101" fillId="2" borderId="12" xfId="0" applyFont="1" applyFill="1" applyBorder="1" applyAlignment="1">
      <alignment horizontal="justify" vertical="center" wrapText="1"/>
    </xf>
    <xf numFmtId="0" fontId="164" fillId="2" borderId="11" xfId="0" applyFont="1" applyFill="1" applyBorder="1" applyAlignment="1">
      <alignment horizontal="justify" vertical="center" wrapText="1"/>
    </xf>
    <xf numFmtId="0" fontId="164" fillId="2" borderId="0" xfId="0" applyFont="1" applyFill="1" applyAlignment="1">
      <alignment horizontal="justify" vertical="center" wrapText="1"/>
    </xf>
    <xf numFmtId="0" fontId="164" fillId="2" borderId="12" xfId="0" applyFont="1" applyFill="1" applyBorder="1" applyAlignment="1">
      <alignment horizontal="justify" vertical="center" wrapText="1"/>
    </xf>
    <xf numFmtId="0" fontId="101" fillId="2" borderId="60" xfId="0" applyFont="1" applyFill="1" applyBorder="1" applyAlignment="1">
      <alignment horizontal="left" vertical="top" wrapText="1"/>
    </xf>
    <xf numFmtId="0" fontId="137" fillId="2" borderId="0" xfId="0" applyFont="1" applyFill="1" applyAlignment="1">
      <alignment horizontal="center" vertical="top" wrapText="1"/>
    </xf>
    <xf numFmtId="0" fontId="136" fillId="2" borderId="12" xfId="0" applyFont="1" applyFill="1" applyBorder="1" applyAlignment="1">
      <alignment horizontal="center" vertical="center"/>
    </xf>
    <xf numFmtId="0" fontId="101" fillId="2" borderId="1" xfId="0" applyFont="1" applyFill="1" applyBorder="1" applyAlignment="1">
      <alignment horizontal="left" vertical="top" wrapText="1"/>
    </xf>
    <xf numFmtId="0" fontId="137" fillId="2" borderId="0" xfId="0" applyFont="1" applyFill="1" applyAlignment="1">
      <alignment horizontal="left" vertical="top" wrapText="1"/>
    </xf>
    <xf numFmtId="0" fontId="109" fillId="2" borderId="0" xfId="0" applyFont="1" applyFill="1" applyAlignment="1">
      <alignment horizontal="right" vertical="center" wrapText="1"/>
    </xf>
    <xf numFmtId="0" fontId="159" fillId="2" borderId="0" xfId="0" applyFont="1" applyFill="1" applyAlignment="1">
      <alignment horizontal="right" vertical="center"/>
    </xf>
    <xf numFmtId="0" fontId="91" fillId="2" borderId="0" xfId="0" applyFont="1" applyFill="1" applyAlignment="1">
      <alignment horizontal="left" vertical="center" wrapText="1"/>
    </xf>
    <xf numFmtId="0" fontId="101" fillId="2" borderId="0" xfId="0" applyFont="1" applyFill="1" applyAlignment="1">
      <alignment horizontal="center" vertical="top" wrapText="1"/>
    </xf>
    <xf numFmtId="0" fontId="22" fillId="2" borderId="18" xfId="56" applyFont="1" applyFill="1" applyBorder="1" applyAlignment="1">
      <alignment horizontal="left" vertical="center" wrapText="1"/>
    </xf>
    <xf numFmtId="0" fontId="22" fillId="2" borderId="19" xfId="56" applyFont="1" applyFill="1" applyBorder="1" applyAlignment="1">
      <alignment horizontal="left" vertical="center" wrapText="1"/>
    </xf>
    <xf numFmtId="0" fontId="22" fillId="2" borderId="18" xfId="56" applyFont="1" applyFill="1" applyBorder="1" applyAlignment="1">
      <alignment horizontal="left" vertical="center"/>
    </xf>
    <xf numFmtId="0" fontId="22" fillId="2" borderId="19" xfId="56" applyFont="1" applyFill="1" applyBorder="1" applyAlignment="1">
      <alignment horizontal="left" vertical="center"/>
    </xf>
    <xf numFmtId="0" fontId="92" fillId="62" borderId="0" xfId="0" applyFont="1" applyFill="1" applyAlignment="1">
      <alignment horizontal="center" vertical="center"/>
    </xf>
    <xf numFmtId="0" fontId="15" fillId="67" borderId="18" xfId="0" applyFont="1" applyFill="1" applyBorder="1" applyAlignment="1">
      <alignment horizontal="center" vertical="center"/>
    </xf>
    <xf numFmtId="0" fontId="15" fillId="67" borderId="19" xfId="0" applyFont="1" applyFill="1" applyBorder="1" applyAlignment="1">
      <alignment horizontal="center" vertical="center"/>
    </xf>
    <xf numFmtId="0" fontId="24" fillId="2" borderId="0" xfId="68" applyFont="1" applyFill="1" applyAlignment="1">
      <alignment horizontal="left" vertical="top" wrapText="1"/>
    </xf>
    <xf numFmtId="1" fontId="188" fillId="66" borderId="14" xfId="0" applyNumberFormat="1" applyFont="1" applyFill="1" applyBorder="1" applyAlignment="1">
      <alignment horizontal="center" vertical="center"/>
    </xf>
    <xf numFmtId="1" fontId="188" fillId="66" borderId="15" xfId="0" applyNumberFormat="1" applyFont="1" applyFill="1" applyBorder="1" applyAlignment="1">
      <alignment horizontal="center" vertical="center"/>
    </xf>
    <xf numFmtId="1" fontId="188" fillId="66" borderId="16" xfId="0" applyNumberFormat="1" applyFont="1" applyFill="1" applyBorder="1" applyAlignment="1">
      <alignment horizontal="center" vertical="center"/>
    </xf>
    <xf numFmtId="1" fontId="188" fillId="66" borderId="17" xfId="0" applyNumberFormat="1" applyFont="1" applyFill="1" applyBorder="1" applyAlignment="1">
      <alignment horizontal="center" vertical="center"/>
    </xf>
    <xf numFmtId="0" fontId="26" fillId="2" borderId="0" xfId="0" applyFont="1" applyFill="1" applyAlignment="1">
      <alignment horizontal="right" vertical="center"/>
    </xf>
    <xf numFmtId="0" fontId="16" fillId="2" borderId="14" xfId="0" applyFont="1" applyFill="1" applyBorder="1" applyAlignment="1">
      <alignment horizontal="left" vertical="top" wrapText="1"/>
    </xf>
    <xf numFmtId="0" fontId="16" fillId="2" borderId="11" xfId="0" applyFont="1" applyFill="1" applyBorder="1" applyAlignment="1">
      <alignment horizontal="left" vertical="top" wrapText="1"/>
    </xf>
    <xf numFmtId="0" fontId="16" fillId="2" borderId="15" xfId="0" applyFont="1" applyFill="1" applyBorder="1" applyAlignment="1">
      <alignment horizontal="left" vertical="top" wrapText="1"/>
    </xf>
    <xf numFmtId="0" fontId="16" fillId="2" borderId="16" xfId="0" applyFont="1" applyFill="1" applyBorder="1" applyAlignment="1">
      <alignment horizontal="left" vertical="top" wrapText="1"/>
    </xf>
    <xf numFmtId="0" fontId="16" fillId="2" borderId="12" xfId="0" applyFont="1" applyFill="1" applyBorder="1" applyAlignment="1">
      <alignment horizontal="left" vertical="top" wrapText="1"/>
    </xf>
    <xf numFmtId="0" fontId="16" fillId="2" borderId="17" xfId="0" applyFont="1" applyFill="1" applyBorder="1" applyAlignment="1">
      <alignment horizontal="left" vertical="top" wrapText="1"/>
    </xf>
    <xf numFmtId="1" fontId="188" fillId="66" borderId="13" xfId="0" applyNumberFormat="1" applyFont="1" applyFill="1" applyBorder="1" applyAlignment="1">
      <alignment horizontal="center" vertical="center"/>
    </xf>
    <xf numFmtId="1" fontId="188" fillId="66" borderId="20" xfId="0" applyNumberFormat="1" applyFont="1" applyFill="1" applyBorder="1" applyAlignment="1">
      <alignment horizontal="center" vertical="center"/>
    </xf>
    <xf numFmtId="1" fontId="188" fillId="66" borderId="21" xfId="0" applyNumberFormat="1" applyFont="1" applyFill="1" applyBorder="1" applyAlignment="1">
      <alignment horizontal="center" vertical="center"/>
    </xf>
    <xf numFmtId="0" fontId="189" fillId="66" borderId="20" xfId="0" applyFont="1" applyFill="1" applyBorder="1" applyAlignment="1">
      <alignment horizontal="center" vertical="center" wrapText="1"/>
    </xf>
    <xf numFmtId="0" fontId="189" fillId="66" borderId="22" xfId="0" applyFont="1" applyFill="1" applyBorder="1" applyAlignment="1">
      <alignment horizontal="center" vertical="center" wrapText="1"/>
    </xf>
    <xf numFmtId="0" fontId="15" fillId="26" borderId="18" xfId="0" applyFont="1" applyFill="1" applyBorder="1" applyAlignment="1">
      <alignment horizontal="left" vertical="center"/>
    </xf>
    <xf numFmtId="0" fontId="15" fillId="26" borderId="19" xfId="0" applyFont="1" applyFill="1" applyBorder="1" applyAlignment="1">
      <alignment horizontal="left" vertical="center"/>
    </xf>
    <xf numFmtId="0" fontId="91" fillId="2" borderId="12" xfId="0" applyFont="1" applyFill="1" applyBorder="1" applyAlignment="1">
      <alignment horizontal="left" vertical="center" wrapText="1"/>
    </xf>
    <xf numFmtId="0" fontId="101" fillId="2" borderId="12" xfId="0" applyFont="1" applyFill="1" applyBorder="1" applyAlignment="1">
      <alignment horizontal="left" vertical="center" wrapText="1"/>
    </xf>
    <xf numFmtId="0" fontId="101" fillId="2" borderId="0" xfId="68" applyFont="1" applyFill="1" applyAlignment="1">
      <alignment horizontal="justify" vertical="center" wrapText="1"/>
    </xf>
    <xf numFmtId="0" fontId="166" fillId="2" borderId="0" xfId="0" applyFont="1" applyFill="1" applyAlignment="1">
      <alignment horizontal="center" vertical="center" wrapText="1"/>
    </xf>
    <xf numFmtId="0" fontId="91" fillId="2" borderId="14" xfId="0" applyFont="1" applyFill="1" applyBorder="1" applyAlignment="1">
      <alignment horizontal="center" vertical="top" wrapText="1"/>
    </xf>
    <xf numFmtId="0" fontId="91" fillId="2" borderId="11" xfId="0" applyFont="1" applyFill="1" applyBorder="1" applyAlignment="1">
      <alignment horizontal="center" vertical="top" wrapText="1"/>
    </xf>
    <xf numFmtId="0" fontId="91" fillId="2" borderId="15" xfId="0" applyFont="1" applyFill="1" applyBorder="1" applyAlignment="1">
      <alignment horizontal="center" vertical="top" wrapText="1"/>
    </xf>
    <xf numFmtId="0" fontId="91" fillId="2" borderId="9" xfId="0" applyFont="1" applyFill="1" applyBorder="1" applyAlignment="1">
      <alignment horizontal="center" vertical="top" wrapText="1"/>
    </xf>
    <xf numFmtId="0" fontId="91" fillId="2" borderId="0" xfId="0" applyFont="1" applyFill="1" applyAlignment="1">
      <alignment horizontal="center" vertical="top" wrapText="1"/>
    </xf>
    <xf numFmtId="0" fontId="91" fillId="2" borderId="10" xfId="0" applyFont="1" applyFill="1" applyBorder="1" applyAlignment="1">
      <alignment horizontal="center" vertical="top" wrapText="1"/>
    </xf>
    <xf numFmtId="0" fontId="91" fillId="2" borderId="16" xfId="0" applyFont="1" applyFill="1" applyBorder="1" applyAlignment="1">
      <alignment horizontal="center" vertical="top" wrapText="1"/>
    </xf>
    <xf numFmtId="0" fontId="91" fillId="2" borderId="12" xfId="0" applyFont="1" applyFill="1" applyBorder="1" applyAlignment="1">
      <alignment horizontal="center" vertical="top" wrapText="1"/>
    </xf>
    <xf numFmtId="0" fontId="91" fillId="2" borderId="17" xfId="0" applyFont="1" applyFill="1" applyBorder="1" applyAlignment="1">
      <alignment horizontal="center" vertical="top" wrapText="1"/>
    </xf>
    <xf numFmtId="1" fontId="121" fillId="0" borderId="0" xfId="0" applyNumberFormat="1" applyFont="1" applyAlignment="1">
      <alignment horizontal="center" vertical="center"/>
    </xf>
    <xf numFmtId="1" fontId="121" fillId="0" borderId="50" xfId="0" applyNumberFormat="1" applyFont="1" applyBorder="1" applyAlignment="1">
      <alignment horizontal="center" vertical="center"/>
    </xf>
    <xf numFmtId="0" fontId="101" fillId="2" borderId="11" xfId="0" applyFont="1" applyFill="1" applyBorder="1" applyAlignment="1">
      <alignment horizontal="center" vertical="top" wrapText="1"/>
    </xf>
    <xf numFmtId="0" fontId="167" fillId="2" borderId="0" xfId="0" applyFont="1" applyFill="1" applyAlignment="1">
      <alignment horizontal="center" vertical="center" wrapText="1"/>
    </xf>
    <xf numFmtId="0" fontId="101" fillId="2" borderId="0" xfId="68" applyFont="1" applyFill="1" applyAlignment="1">
      <alignment horizontal="justify" vertical="top" wrapText="1"/>
    </xf>
    <xf numFmtId="0" fontId="105" fillId="2" borderId="0" xfId="68" applyFont="1" applyFill="1" applyAlignment="1">
      <alignment horizontal="justify" vertical="top" wrapText="1"/>
    </xf>
    <xf numFmtId="0" fontId="165" fillId="2" borderId="0" xfId="0" applyFont="1" applyFill="1" applyAlignment="1">
      <alignment horizontal="center" vertical="center" wrapText="1"/>
    </xf>
  </cellXfs>
  <cellStyles count="131">
    <cellStyle name="20% - Énfasis1 2" xfId="6"/>
    <cellStyle name="20% - Énfasis1 2 2" xfId="7"/>
    <cellStyle name="20% - Énfasis1 3" xfId="84"/>
    <cellStyle name="20% - Énfasis2 2" xfId="8"/>
    <cellStyle name="20% - Énfasis2 2 2" xfId="9"/>
    <cellStyle name="20% - Énfasis2 3" xfId="85"/>
    <cellStyle name="20% - Énfasis3 2" xfId="10"/>
    <cellStyle name="20% - Énfasis3 2 2" xfId="11"/>
    <cellStyle name="20% - Énfasis3 3" xfId="86"/>
    <cellStyle name="20% - Énfasis4 2" xfId="12"/>
    <cellStyle name="20% - Énfasis4 2 2" xfId="13"/>
    <cellStyle name="20% - Énfasis4 3" xfId="87"/>
    <cellStyle name="20% - Énfasis5 2" xfId="14"/>
    <cellStyle name="20% - Énfasis5 2 2" xfId="15"/>
    <cellStyle name="20% - Énfasis5 3" xfId="88"/>
    <cellStyle name="20% - Énfasis6 2" xfId="16"/>
    <cellStyle name="20% - Énfasis6 2 2" xfId="17"/>
    <cellStyle name="20% - Énfasis6 3" xfId="89"/>
    <cellStyle name="40% - Énfasis1 2" xfId="18"/>
    <cellStyle name="40% - Énfasis1 2 2" xfId="19"/>
    <cellStyle name="40% - Énfasis1 3" xfId="90"/>
    <cellStyle name="40% - Énfasis2 2" xfId="20"/>
    <cellStyle name="40% - Énfasis2 2 2" xfId="21"/>
    <cellStyle name="40% - Énfasis2 3" xfId="91"/>
    <cellStyle name="40% - Énfasis3 2" xfId="22"/>
    <cellStyle name="40% - Énfasis3 2 2" xfId="23"/>
    <cellStyle name="40% - Énfasis3 3" xfId="92"/>
    <cellStyle name="40% - Énfasis4 2" xfId="24"/>
    <cellStyle name="40% - Énfasis4 2 2" xfId="25"/>
    <cellStyle name="40% - Énfasis4 3" xfId="93"/>
    <cellStyle name="40% - Énfasis5 2" xfId="26"/>
    <cellStyle name="40% - Énfasis5 2 2" xfId="27"/>
    <cellStyle name="40% - Énfasis5 3" xfId="94"/>
    <cellStyle name="40% - Énfasis6 2" xfId="28"/>
    <cellStyle name="40% - Énfasis6 2 2" xfId="29"/>
    <cellStyle name="40% - Énfasis6 3" xfId="95"/>
    <cellStyle name="60% - Énfasis1 2" xfId="30"/>
    <cellStyle name="60% - Énfasis1 3" xfId="96"/>
    <cellStyle name="60% - Énfasis2 2" xfId="97"/>
    <cellStyle name="60% - Énfasis3 2" xfId="31"/>
    <cellStyle name="60% - Énfasis3 3" xfId="98"/>
    <cellStyle name="60% - Énfasis4 2" xfId="32"/>
    <cellStyle name="60% - Énfasis4 3" xfId="99"/>
    <cellStyle name="60% - Énfasis5 2" xfId="100"/>
    <cellStyle name="60% - Énfasis6 2" xfId="33"/>
    <cellStyle name="60% - Énfasis6 3" xfId="101"/>
    <cellStyle name="Cálculo 2" xfId="34"/>
    <cellStyle name="Cálculo 3" xfId="102"/>
    <cellStyle name="Celda de comprobación 2" xfId="103"/>
    <cellStyle name="Celda vinculada 2" xfId="104"/>
    <cellStyle name="Encabezado 4 2" xfId="35"/>
    <cellStyle name="Encabezado 4 3" xfId="105"/>
    <cellStyle name="ENDARO" xfId="106"/>
    <cellStyle name="Énfasis1 2" xfId="36"/>
    <cellStyle name="Énfasis1 3" xfId="107"/>
    <cellStyle name="Énfasis2 2" xfId="108"/>
    <cellStyle name="Énfasis3 2" xfId="109"/>
    <cellStyle name="Énfasis4 2" xfId="37"/>
    <cellStyle name="Énfasis4 3" xfId="110"/>
    <cellStyle name="Énfasis5 2" xfId="111"/>
    <cellStyle name="Énfasis6 2" xfId="112"/>
    <cellStyle name="Entrada 2" xfId="38"/>
    <cellStyle name="Entrada 3" xfId="113"/>
    <cellStyle name="Euro" xfId="114"/>
    <cellStyle name="Hipervínculo" xfId="68" builtinId="8"/>
    <cellStyle name="Hipervínculo 2" xfId="70"/>
    <cellStyle name="Hipervínculo 3" xfId="115"/>
    <cellStyle name="Incorrecto 2" xfId="116"/>
    <cellStyle name="JUJU" xfId="117"/>
    <cellStyle name="Millares" xfId="3" builtinId="3"/>
    <cellStyle name="Millares [0]" xfId="80" builtinId="6"/>
    <cellStyle name="Millares 10" xfId="118"/>
    <cellStyle name="Millares 2" xfId="2"/>
    <cellStyle name="Millares 2 2" xfId="41"/>
    <cellStyle name="Millares 2 3" xfId="42"/>
    <cellStyle name="Millares 2 3 2" xfId="71"/>
    <cellStyle name="Millares 2 4" xfId="40"/>
    <cellStyle name="Millares 2 5" xfId="77"/>
    <cellStyle name="Millares 2 6" xfId="119"/>
    <cellStyle name="Millares 3" xfId="43"/>
    <cellStyle name="Millares 3 2" xfId="44"/>
    <cellStyle name="Millares 3 2 2" xfId="73"/>
    <cellStyle name="Millares 3 3" xfId="45"/>
    <cellStyle name="Millares 3 3 2" xfId="74"/>
    <cellStyle name="Millares 3 4" xfId="72"/>
    <cellStyle name="Millares 4" xfId="46"/>
    <cellStyle name="Millares 5" xfId="47"/>
    <cellStyle name="Millares 6" xfId="48"/>
    <cellStyle name="Millares 7" xfId="49"/>
    <cellStyle name="Millares 7 2" xfId="75"/>
    <cellStyle name="Millares 8" xfId="50"/>
    <cellStyle name="Millares 8 2" xfId="76"/>
    <cellStyle name="Millares 9" xfId="39"/>
    <cellStyle name="Moneda" xfId="69" builtinId="4"/>
    <cellStyle name="Moneda 2" xfId="83"/>
    <cellStyle name="Neutral 2" xfId="120"/>
    <cellStyle name="Normal" xfId="0" builtinId="0"/>
    <cellStyle name="Normal 10" xfId="81"/>
    <cellStyle name="Normal 2" xfId="4"/>
    <cellStyle name="Normal 2 2" xfId="51"/>
    <cellStyle name="Normal 2 3" xfId="82"/>
    <cellStyle name="Normal 3" xfId="52"/>
    <cellStyle name="Normal 3 2" xfId="53"/>
    <cellStyle name="Normal 3 3" xfId="121"/>
    <cellStyle name="Normal 4" xfId="54"/>
    <cellStyle name="Normal 5" xfId="55"/>
    <cellStyle name="Normal 6" xfId="56"/>
    <cellStyle name="Normal 7" xfId="57"/>
    <cellStyle name="Normal 8" xfId="58"/>
    <cellStyle name="Normal 8 2" xfId="59"/>
    <cellStyle name="Normal 9" xfId="5"/>
    <cellStyle name="Notas 2" xfId="60"/>
    <cellStyle name="Notas 2 2" xfId="61"/>
    <cellStyle name="Notas 3" xfId="122"/>
    <cellStyle name="Porcentaje" xfId="1" builtinId="5"/>
    <cellStyle name="Porcentaje 3" xfId="79"/>
    <cellStyle name="Porcentual 2" xfId="78"/>
    <cellStyle name="Porcentual 2 2" xfId="123"/>
    <cellStyle name="Salida 2" xfId="62"/>
    <cellStyle name="Salida 3" xfId="124"/>
    <cellStyle name="Texto de advertencia 2" xfId="125"/>
    <cellStyle name="Texto explicativo 2" xfId="126"/>
    <cellStyle name="Título 1 2" xfId="63"/>
    <cellStyle name="Título 2 2" xfId="64"/>
    <cellStyle name="Título 2 3" xfId="128"/>
    <cellStyle name="Título 3 2" xfId="65"/>
    <cellStyle name="Título 3 3" xfId="129"/>
    <cellStyle name="Título 4" xfId="66"/>
    <cellStyle name="Título 5" xfId="127"/>
    <cellStyle name="Total 2" xfId="67"/>
    <cellStyle name="Total 3" xfId="130"/>
  </cellStyles>
  <dxfs count="13792">
    <dxf>
      <font>
        <color rgb="FF9C0006"/>
      </font>
      <fill>
        <patternFill patternType="none">
          <bgColor auto="1"/>
        </patternFill>
      </fill>
    </dxf>
    <dxf>
      <font>
        <color rgb="FF9C0006"/>
      </font>
      <fill>
        <patternFill patternType="none">
          <bgColor auto="1"/>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b/>
        <i val="0"/>
        <color rgb="FF9C0006"/>
      </font>
    </dxf>
    <dxf>
      <font>
        <b/>
        <i val="0"/>
        <color rgb="FF9C0006"/>
      </font>
    </dxf>
    <dxf>
      <font>
        <b/>
        <i val="0"/>
        <color rgb="FF9C0006"/>
      </font>
    </dxf>
    <dxf>
      <font>
        <b/>
        <i val="0"/>
        <color rgb="FF9C0006"/>
      </font>
    </dxf>
    <dxf>
      <font>
        <b/>
        <i val="0"/>
        <color rgb="FF9C0006"/>
      </font>
    </dxf>
    <dxf>
      <font>
        <b/>
        <i val="0"/>
        <color rgb="FF9C0006"/>
      </font>
    </dxf>
    <dxf>
      <font>
        <b/>
        <i val="0"/>
        <color rgb="FF0070C0"/>
      </font>
    </dxf>
    <dxf>
      <font>
        <b/>
        <i val="0"/>
        <color rgb="FFC00000"/>
      </font>
    </dxf>
    <dxf>
      <font>
        <b/>
        <i val="0"/>
        <color rgb="FF0070C0"/>
      </font>
    </dxf>
    <dxf>
      <font>
        <b/>
        <i val="0"/>
        <color rgb="FFC00000"/>
      </font>
    </dxf>
    <dxf>
      <font>
        <b/>
        <i val="0"/>
        <color rgb="FF0070C0"/>
      </font>
    </dxf>
    <dxf>
      <font>
        <b/>
        <i val="0"/>
        <color rgb="FFC00000"/>
      </font>
    </dxf>
    <dxf>
      <font>
        <b/>
        <i val="0"/>
        <color rgb="FF0070C0"/>
      </font>
    </dxf>
    <dxf>
      <font>
        <b/>
        <i val="0"/>
        <color rgb="FFC00000"/>
      </font>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fgColor indexed="64"/>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bgColor rgb="FFFFC7CE"/>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fgColor indexed="64"/>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b/>
        <i val="0"/>
        <color rgb="FF0070C0"/>
      </font>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
      <font>
        <color rgb="FF9C0006"/>
      </font>
      <fill>
        <patternFill patternType="none">
          <bgColor auto="1"/>
        </patternFill>
      </fill>
    </dxf>
  </dxfs>
  <tableStyles count="0" defaultTableStyle="TableStyleMedium2" defaultPivotStyle="PivotStyleLight16"/>
  <colors>
    <mruColors>
      <color rgb="FFEB6A17"/>
      <color rgb="FFFFC000"/>
      <color rgb="FF025E73"/>
      <color rgb="FF002060"/>
      <color rgb="FF934607"/>
      <color rgb="FFEA6C6C"/>
      <color rgb="FF32879E"/>
      <color rgb="FFFFE05B"/>
      <color rgb="FFFFE98B"/>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7.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58.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59.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1.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2.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3.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64.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65.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66.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67.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68.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69.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71.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72.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73.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74.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75.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76.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77.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78.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79.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81.xml.rels><?xml version="1.0" encoding="UTF-8" standalone="yes"?>
<Relationships xmlns="http://schemas.openxmlformats.org/package/2006/relationships"><Relationship Id="rId2" Type="http://schemas.microsoft.com/office/2011/relationships/chartColorStyle" Target="colors81.xml"/><Relationship Id="rId1" Type="http://schemas.microsoft.com/office/2011/relationships/chartStyle" Target="style81.xml"/></Relationships>
</file>

<file path=xl/charts/_rels/chart82.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83.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84.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85.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86.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87.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_rels/chart88.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89.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91.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92.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93.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94.xml.rels><?xml version="1.0" encoding="UTF-8" standalone="yes"?>
<Relationships xmlns="http://schemas.openxmlformats.org/package/2006/relationships"><Relationship Id="rId2" Type="http://schemas.microsoft.com/office/2011/relationships/chartColorStyle" Target="colors94.xml"/><Relationship Id="rId1" Type="http://schemas.microsoft.com/office/2011/relationships/chartStyle" Target="style94.xml"/></Relationships>
</file>

<file path=xl/charts/_rels/chart95.xml.rels><?xml version="1.0" encoding="UTF-8" standalone="yes"?>
<Relationships xmlns="http://schemas.openxmlformats.org/package/2006/relationships"><Relationship Id="rId2" Type="http://schemas.microsoft.com/office/2011/relationships/chartColorStyle" Target="colors95.xml"/><Relationship Id="rId1" Type="http://schemas.microsoft.com/office/2011/relationships/chartStyle" Target="style95.xml"/></Relationships>
</file>

<file path=xl/charts/_rels/chart96.xml.rels><?xml version="1.0" encoding="UTF-8" standalone="yes"?>
<Relationships xmlns="http://schemas.openxmlformats.org/package/2006/relationships"><Relationship Id="rId2" Type="http://schemas.microsoft.com/office/2011/relationships/chartColorStyle" Target="colors96.xml"/><Relationship Id="rId1" Type="http://schemas.microsoft.com/office/2011/relationships/chartStyle" Target="style9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419" sz="900" b="1"/>
              <a:t>EMMET</a:t>
            </a:r>
          </a:p>
          <a:p>
            <a:pPr>
              <a:defRPr sz="900" b="1"/>
            </a:pPr>
            <a:r>
              <a:rPr lang="es-419" sz="900" b="1"/>
              <a:t>Variación año corrido</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accent1"/>
            </a:solidFill>
            <a:ln>
              <a:noFill/>
            </a:ln>
            <a:effectLst>
              <a:outerShdw blurRad="50800" dist="38100" dir="2700000" algn="tl" rotWithShape="0">
                <a:prstClr val="black">
                  <a:alpha val="40000"/>
                </a:prstClr>
              </a:outerShdw>
            </a:effectLst>
          </c:spPr>
          <c:invertIfNegative val="0"/>
          <c:dPt>
            <c:idx val="0"/>
            <c:invertIfNegative val="0"/>
            <c:bubble3D val="0"/>
            <c:spPr>
              <a:solidFill>
                <a:srgbClr val="EB6A17"/>
              </a:solidFill>
              <a:ln>
                <a:no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1-9CBD-4785-90E2-FC50CCEBBC20}"/>
              </c:ext>
            </c:extLst>
          </c:dPt>
          <c:dPt>
            <c:idx val="1"/>
            <c:invertIfNegative val="0"/>
            <c:bubble3D val="0"/>
            <c:spPr>
              <a:solidFill>
                <a:srgbClr val="FFC000"/>
              </a:solidFill>
              <a:ln>
                <a:no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3-9CBD-4785-90E2-FC50CCEBBC20}"/>
              </c:ext>
            </c:extLst>
          </c:dPt>
          <c:dPt>
            <c:idx val="2"/>
            <c:invertIfNegative val="0"/>
            <c:bubble3D val="0"/>
            <c:spPr>
              <a:solidFill>
                <a:srgbClr val="025E73"/>
              </a:solidFill>
              <a:ln>
                <a:noFill/>
              </a:ln>
              <a:effectLst>
                <a:outerShdw blurRad="50800" dist="38100" dir="2700000" algn="tl" rotWithShape="0">
                  <a:prstClr val="black">
                    <a:alpha val="40000"/>
                  </a:prstClr>
                </a:outerShdw>
              </a:effectLst>
            </c:spPr>
            <c:extLst xmlns:c16r2="http://schemas.microsoft.com/office/drawing/2015/06/chart">
              <c:ext xmlns:c16="http://schemas.microsoft.com/office/drawing/2014/chart" uri="{C3380CC4-5D6E-409C-BE32-E72D297353CC}">
                <c16:uniqueId val="{00000005-9CBD-4785-90E2-FC50CCEBBC20}"/>
              </c:ext>
            </c:extLst>
          </c:dPt>
          <c:dLbls>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EMMET!$B$33:$B$35</c:f>
              <c:strCache>
                <c:ptCount val="3"/>
                <c:pt idx="0">
                  <c:v>Producción Real</c:v>
                </c:pt>
                <c:pt idx="1">
                  <c:v>Ventas Reales</c:v>
                </c:pt>
                <c:pt idx="2">
                  <c:v>Personal Ocupado</c:v>
                </c:pt>
              </c:strCache>
            </c:strRef>
          </c:cat>
          <c:val>
            <c:numRef>
              <c:f>EMMET!$C$33:$C$35</c:f>
              <c:numCache>
                <c:formatCode>0.0%</c:formatCode>
                <c:ptCount val="3"/>
                <c:pt idx="0">
                  <c:v>-4.5999999999999999E-2</c:v>
                </c:pt>
                <c:pt idx="1">
                  <c:v>-4.2999999999999997E-2</c:v>
                </c:pt>
                <c:pt idx="2">
                  <c:v>-4.0000000000000001E-3</c:v>
                </c:pt>
              </c:numCache>
            </c:numRef>
          </c:val>
          <c:extLst xmlns:c16r2="http://schemas.microsoft.com/office/drawing/2015/06/chart">
            <c:ext xmlns:c16="http://schemas.microsoft.com/office/drawing/2014/chart" uri="{C3380CC4-5D6E-409C-BE32-E72D297353CC}">
              <c16:uniqueId val="{00000006-9CBD-4785-90E2-FC50CCEBBC20}"/>
            </c:ext>
          </c:extLst>
        </c:ser>
        <c:dLbls>
          <c:dLblPos val="outEnd"/>
          <c:showLegendKey val="0"/>
          <c:showVal val="1"/>
          <c:showCatName val="0"/>
          <c:showSerName val="0"/>
          <c:showPercent val="0"/>
          <c:showBubbleSize val="0"/>
        </c:dLbls>
        <c:gapWidth val="219"/>
        <c:overlap val="-27"/>
        <c:axId val="455186328"/>
        <c:axId val="455182408"/>
      </c:barChart>
      <c:catAx>
        <c:axId val="455186328"/>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82408"/>
        <c:crosses val="autoZero"/>
        <c:auto val="1"/>
        <c:lblAlgn val="ctr"/>
        <c:lblOffset val="100"/>
        <c:noMultiLvlLbl val="0"/>
      </c:catAx>
      <c:valAx>
        <c:axId val="455182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8632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sz="900" b="1"/>
              <a:t>Comportamiento de la demanda de energía en Colombia</a:t>
            </a:r>
          </a:p>
        </c:rich>
      </c:tx>
      <c:layout>
        <c:manualLayout>
          <c:xMode val="edge"/>
          <c:yMode val="edge"/>
          <c:x val="0.13101485541304769"/>
          <c:y val="3.743723612971691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730391503810507E-2"/>
          <c:y val="0.18824706610636369"/>
          <c:w val="0.89657822731884285"/>
          <c:h val="0.6743448483677300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2D95-403E-B8DA-735992261698}"/>
              </c:ext>
            </c:extLst>
          </c:dPt>
          <c:dPt>
            <c:idx val="1"/>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3-2D95-403E-B8DA-735992261698}"/>
              </c:ext>
            </c:extLst>
          </c:dPt>
          <c:dPt>
            <c:idx val="2"/>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5-2D95-403E-B8DA-735992261698}"/>
              </c:ext>
            </c:extLst>
          </c:dPt>
          <c:dPt>
            <c:idx val="3"/>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7-2D95-403E-B8DA-735992261698}"/>
              </c:ext>
            </c:extLst>
          </c:dPt>
          <c:dPt>
            <c:idx val="4"/>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9-2D95-403E-B8DA-735992261698}"/>
              </c:ext>
            </c:extLst>
          </c:dPt>
          <c:dPt>
            <c:idx val="5"/>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B-2D95-403E-B8DA-735992261698}"/>
              </c:ext>
            </c:extLst>
          </c:dPt>
          <c:dLbls>
            <c:dLbl>
              <c:idx val="2"/>
              <c:layout>
                <c:manualLayout>
                  <c:x val="-5.0015948788920437E-17"/>
                  <c:y val="5.8619379751573839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2D95-403E-B8DA-735992261698}"/>
                </c:ext>
                <c:ext xmlns:c15="http://schemas.microsoft.com/office/drawing/2012/chart" uri="{CE6537A1-D6FC-4f65-9D91-7224C49458BB}">
                  <c15:layout/>
                </c:ext>
              </c:extLst>
            </c:dLbl>
            <c:dLbl>
              <c:idx val="3"/>
              <c:layout>
                <c:manualLayout>
                  <c:x val="-1.0003189757784087E-16"/>
                  <c:y val="-2.344775190062953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2D95-403E-B8DA-735992261698}"/>
                </c:ext>
                <c:ext xmlns:c15="http://schemas.microsoft.com/office/drawing/2012/chart" uri="{CE6537A1-D6FC-4f65-9D91-7224C49458BB}">
                  <c15:layout/>
                </c:ext>
              </c:extLst>
            </c:dLbl>
            <c:dLbl>
              <c:idx val="4"/>
              <c:layout>
                <c:manualLayout>
                  <c:x val="-9.9066162063278962E-17"/>
                  <c:y val="1.179028335377208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D95-403E-B8DA-735992261698}"/>
                </c:ext>
                <c:ext xmlns:c15="http://schemas.microsoft.com/office/drawing/2012/chart" uri="{CE6537A1-D6FC-4f65-9D91-7224C49458BB}">
                  <c15:layout/>
                </c:ext>
              </c:extLst>
            </c:dLbl>
            <c:dLbl>
              <c:idx val="5"/>
              <c:layout>
                <c:manualLayout>
                  <c:x val="9.9066162063278962E-17"/>
                  <c:y val="2.70390681211797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D95-403E-B8DA-735992261698}"/>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6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'Demanda de Energía'!$B$68:$B$73</c:f>
              <c:strCache>
                <c:ptCount val="6"/>
                <c:pt idx="0">
                  <c:v>Noviembre 2022 Mes</c:v>
                </c:pt>
                <c:pt idx="1">
                  <c:v>Noviembre  2023 Mes</c:v>
                </c:pt>
                <c:pt idx="2">
                  <c:v>2022 Año Corrido</c:v>
                </c:pt>
                <c:pt idx="3">
                  <c:v>2023 Año Corrido</c:v>
                </c:pt>
                <c:pt idx="4">
                  <c:v>Anual 2022</c:v>
                </c:pt>
                <c:pt idx="5">
                  <c:v>Anual 2023</c:v>
                </c:pt>
              </c:strCache>
            </c:strRef>
          </c:cat>
          <c:val>
            <c:numRef>
              <c:f>'Demanda de Energía'!$C$68:$C$73</c:f>
              <c:numCache>
                <c:formatCode>#,##0.00</c:formatCode>
                <c:ptCount val="6"/>
                <c:pt idx="0">
                  <c:v>6301.83</c:v>
                </c:pt>
                <c:pt idx="1">
                  <c:v>6698.63</c:v>
                </c:pt>
                <c:pt idx="2">
                  <c:v>70208.160000000003</c:v>
                </c:pt>
                <c:pt idx="3">
                  <c:v>0</c:v>
                </c:pt>
                <c:pt idx="4">
                  <c:v>76637.52</c:v>
                </c:pt>
                <c:pt idx="5">
                  <c:v>79565.009999999995</c:v>
                </c:pt>
              </c:numCache>
            </c:numRef>
          </c:val>
          <c:extLst xmlns:c16r2="http://schemas.microsoft.com/office/drawing/2015/06/chart">
            <c:ext xmlns:c16="http://schemas.microsoft.com/office/drawing/2014/chart" uri="{C3380CC4-5D6E-409C-BE32-E72D297353CC}">
              <c16:uniqueId val="{0000000C-2D95-403E-B8DA-735992261698}"/>
            </c:ext>
          </c:extLst>
        </c:ser>
        <c:dLbls>
          <c:showLegendKey val="0"/>
          <c:showVal val="0"/>
          <c:showCatName val="0"/>
          <c:showSerName val="0"/>
          <c:showPercent val="0"/>
          <c:showBubbleSize val="0"/>
        </c:dLbls>
        <c:gapWidth val="219"/>
        <c:overlap val="-27"/>
        <c:axId val="576505048"/>
        <c:axId val="576506224"/>
      </c:barChart>
      <c:catAx>
        <c:axId val="576505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76506224"/>
        <c:crosses val="autoZero"/>
        <c:auto val="1"/>
        <c:lblAlgn val="ctr"/>
        <c:lblOffset val="100"/>
        <c:noMultiLvlLbl val="0"/>
      </c:catAx>
      <c:valAx>
        <c:axId val="57650622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765050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900" b="1"/>
              <a:t>Piratería Terrestre - Trimestral</a:t>
            </a:r>
          </a:p>
          <a:p>
            <a:pPr>
              <a:defRPr sz="900" b="1"/>
            </a:pPr>
            <a:r>
              <a:rPr lang="es-CO" sz="900" b="1"/>
              <a:t>2019 - 2023</a:t>
            </a:r>
          </a:p>
        </c:rich>
      </c:tx>
      <c:layout>
        <c:manualLayout>
          <c:xMode val="edge"/>
          <c:yMode val="edge"/>
          <c:x val="0.13843671332889057"/>
          <c:y val="3.829766546665736E-2"/>
        </c:manualLayout>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Piratería!$C$5</c:f>
              <c:strCache>
                <c:ptCount val="1"/>
                <c:pt idx="0">
                  <c:v>2019</c:v>
                </c:pt>
              </c:strCache>
            </c:strRef>
          </c:tx>
          <c:spPr>
            <a:solidFill>
              <a:srgbClr val="934607"/>
            </a:solidFill>
            <a:ln>
              <a:solidFill>
                <a:srgbClr val="934607"/>
              </a:solidFill>
            </a:ln>
            <a:effectLst/>
          </c:spPr>
          <c:invertIfNegative val="0"/>
          <c:dLbls>
            <c:delete val="1"/>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Piratería!$C$6:$C$17</c:f>
              <c:numCache>
                <c:formatCode>0</c:formatCode>
                <c:ptCount val="10"/>
                <c:pt idx="0">
                  <c:v>20</c:v>
                </c:pt>
                <c:pt idx="1">
                  <c:v>35</c:v>
                </c:pt>
                <c:pt idx="2">
                  <c:v>28</c:v>
                </c:pt>
                <c:pt idx="3">
                  <c:v>33</c:v>
                </c:pt>
                <c:pt idx="4">
                  <c:v>34</c:v>
                </c:pt>
                <c:pt idx="5">
                  <c:v>23</c:v>
                </c:pt>
                <c:pt idx="6">
                  <c:v>30</c:v>
                </c:pt>
                <c:pt idx="7">
                  <c:v>14</c:v>
                </c:pt>
                <c:pt idx="8">
                  <c:v>20</c:v>
                </c:pt>
                <c:pt idx="9">
                  <c:v>17</c:v>
                </c:pt>
              </c:numCache>
            </c:numRef>
          </c:val>
          <c:extLst xmlns:c16r2="http://schemas.microsoft.com/office/drawing/2015/06/chart">
            <c:ext xmlns:c16="http://schemas.microsoft.com/office/drawing/2014/chart" uri="{C3380CC4-5D6E-409C-BE32-E72D297353CC}">
              <c16:uniqueId val="{00000000-2EDC-463A-8AB6-D8A4EA1538AD}"/>
            </c:ext>
          </c:extLst>
        </c:ser>
        <c:ser>
          <c:idx val="1"/>
          <c:order val="1"/>
          <c:tx>
            <c:strRef>
              <c:f>Piratería!$D$5</c:f>
              <c:strCache>
                <c:ptCount val="1"/>
                <c:pt idx="0">
                  <c:v>2020</c:v>
                </c:pt>
              </c:strCache>
            </c:strRef>
          </c:tx>
          <c:spPr>
            <a:solidFill>
              <a:srgbClr val="32879E"/>
            </a:solidFill>
            <a:ln>
              <a:solidFill>
                <a:srgbClr val="32879E"/>
              </a:solidFill>
            </a:ln>
            <a:effectLst/>
          </c:spPr>
          <c:invertIfNegative val="0"/>
          <c:dLbls>
            <c:delete val="1"/>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Piratería!$D$6:$D$17</c:f>
              <c:numCache>
                <c:formatCode>0</c:formatCode>
                <c:ptCount val="10"/>
                <c:pt idx="0">
                  <c:v>41</c:v>
                </c:pt>
                <c:pt idx="1">
                  <c:v>24</c:v>
                </c:pt>
                <c:pt idx="2">
                  <c:v>19</c:v>
                </c:pt>
                <c:pt idx="3">
                  <c:v>16</c:v>
                </c:pt>
                <c:pt idx="4">
                  <c:v>22</c:v>
                </c:pt>
                <c:pt idx="5">
                  <c:v>36</c:v>
                </c:pt>
                <c:pt idx="6">
                  <c:v>20</c:v>
                </c:pt>
                <c:pt idx="7">
                  <c:v>25</c:v>
                </c:pt>
                <c:pt idx="8">
                  <c:v>17</c:v>
                </c:pt>
                <c:pt idx="9">
                  <c:v>18</c:v>
                </c:pt>
              </c:numCache>
            </c:numRef>
          </c:val>
          <c:extLst xmlns:c16r2="http://schemas.microsoft.com/office/drawing/2015/06/chart">
            <c:ext xmlns:c16="http://schemas.microsoft.com/office/drawing/2014/chart" uri="{C3380CC4-5D6E-409C-BE32-E72D297353CC}">
              <c16:uniqueId val="{00000001-2EDC-463A-8AB6-D8A4EA1538AD}"/>
            </c:ext>
          </c:extLst>
        </c:ser>
        <c:ser>
          <c:idx val="2"/>
          <c:order val="2"/>
          <c:tx>
            <c:strRef>
              <c:f>Piratería!$E$5</c:f>
              <c:strCache>
                <c:ptCount val="1"/>
                <c:pt idx="0">
                  <c:v>2021</c:v>
                </c:pt>
              </c:strCache>
            </c:strRef>
          </c:tx>
          <c:spPr>
            <a:solidFill>
              <a:schemeClr val="bg1">
                <a:lumMod val="50000"/>
              </a:schemeClr>
            </a:solidFill>
            <a:ln>
              <a:solidFill>
                <a:schemeClr val="bg1">
                  <a:lumMod val="50000"/>
                </a:schemeClr>
              </a:solidFill>
            </a:ln>
            <a:effectLst/>
          </c:spPr>
          <c:invertIfNegative val="0"/>
          <c:dLbls>
            <c:delete val="1"/>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Piratería!$E$6:$E$17</c:f>
              <c:numCache>
                <c:formatCode>0</c:formatCode>
                <c:ptCount val="10"/>
                <c:pt idx="0">
                  <c:v>5</c:v>
                </c:pt>
                <c:pt idx="1">
                  <c:v>13</c:v>
                </c:pt>
                <c:pt idx="2">
                  <c:v>15</c:v>
                </c:pt>
                <c:pt idx="3">
                  <c:v>14</c:v>
                </c:pt>
                <c:pt idx="4">
                  <c:v>18</c:v>
                </c:pt>
                <c:pt idx="5">
                  <c:v>14</c:v>
                </c:pt>
                <c:pt idx="6">
                  <c:v>15</c:v>
                </c:pt>
                <c:pt idx="7">
                  <c:v>11</c:v>
                </c:pt>
                <c:pt idx="8">
                  <c:v>14</c:v>
                </c:pt>
                <c:pt idx="9">
                  <c:v>10</c:v>
                </c:pt>
              </c:numCache>
            </c:numRef>
          </c:val>
          <c:extLst xmlns:c16r2="http://schemas.microsoft.com/office/drawing/2015/06/chart">
            <c:ext xmlns:c16="http://schemas.microsoft.com/office/drawing/2014/chart" uri="{C3380CC4-5D6E-409C-BE32-E72D297353CC}">
              <c16:uniqueId val="{00000002-2EDC-463A-8AB6-D8A4EA1538AD}"/>
            </c:ext>
          </c:extLst>
        </c:ser>
        <c:ser>
          <c:idx val="3"/>
          <c:order val="3"/>
          <c:tx>
            <c:strRef>
              <c:f>Piratería!$F$5</c:f>
              <c:strCache>
                <c:ptCount val="1"/>
                <c:pt idx="0">
                  <c:v>2022</c:v>
                </c:pt>
              </c:strCache>
            </c:strRef>
          </c:tx>
          <c:spPr>
            <a:solidFill>
              <a:srgbClr val="FFC000"/>
            </a:solidFill>
            <a:ln>
              <a:solidFill>
                <a:srgbClr val="FFC000"/>
              </a:solidFill>
            </a:ln>
            <a:effectLst/>
          </c:spPr>
          <c:invertIfNegative val="0"/>
          <c:dLbls>
            <c:delete val="1"/>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Piratería!$F$6:$F$17</c:f>
              <c:numCache>
                <c:formatCode>0</c:formatCode>
                <c:ptCount val="10"/>
                <c:pt idx="0">
                  <c:v>17</c:v>
                </c:pt>
                <c:pt idx="1">
                  <c:v>11</c:v>
                </c:pt>
                <c:pt idx="2">
                  <c:v>13</c:v>
                </c:pt>
                <c:pt idx="3">
                  <c:v>8</c:v>
                </c:pt>
                <c:pt idx="4">
                  <c:v>19</c:v>
                </c:pt>
                <c:pt idx="5">
                  <c:v>8</c:v>
                </c:pt>
                <c:pt idx="6">
                  <c:v>12</c:v>
                </c:pt>
                <c:pt idx="7">
                  <c:v>11</c:v>
                </c:pt>
                <c:pt idx="8">
                  <c:v>14</c:v>
                </c:pt>
                <c:pt idx="9">
                  <c:v>22</c:v>
                </c:pt>
              </c:numCache>
            </c:numRef>
          </c:val>
          <c:extLst xmlns:c16r2="http://schemas.microsoft.com/office/drawing/2015/06/chart">
            <c:ext xmlns:c16="http://schemas.microsoft.com/office/drawing/2014/chart" uri="{C3380CC4-5D6E-409C-BE32-E72D297353CC}">
              <c16:uniqueId val="{00000003-2EDC-463A-8AB6-D8A4EA1538AD}"/>
            </c:ext>
          </c:extLst>
        </c:ser>
        <c:ser>
          <c:idx val="4"/>
          <c:order val="4"/>
          <c:tx>
            <c:strRef>
              <c:f>Piratería!$G$5</c:f>
              <c:strCache>
                <c:ptCount val="1"/>
                <c:pt idx="0">
                  <c:v>2023</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Piratería!$G$6:$G$17</c:f>
              <c:numCache>
                <c:formatCode>0</c:formatCode>
                <c:ptCount val="10"/>
                <c:pt idx="0">
                  <c:v>10</c:v>
                </c:pt>
                <c:pt idx="1">
                  <c:v>19</c:v>
                </c:pt>
                <c:pt idx="2">
                  <c:v>8</c:v>
                </c:pt>
                <c:pt idx="3">
                  <c:v>11</c:v>
                </c:pt>
                <c:pt idx="4">
                  <c:v>12</c:v>
                </c:pt>
                <c:pt idx="5">
                  <c:v>4</c:v>
                </c:pt>
                <c:pt idx="6">
                  <c:v>5</c:v>
                </c:pt>
                <c:pt idx="7">
                  <c:v>8</c:v>
                </c:pt>
                <c:pt idx="8">
                  <c:v>3</c:v>
                </c:pt>
                <c:pt idx="9">
                  <c:v>3</c:v>
                </c:pt>
              </c:numCache>
            </c:numRef>
          </c:val>
          <c:extLst xmlns:c16r2="http://schemas.microsoft.com/office/drawing/2015/06/chart">
            <c:ext xmlns:c16="http://schemas.microsoft.com/office/drawing/2014/chart" uri="{C3380CC4-5D6E-409C-BE32-E72D297353CC}">
              <c16:uniqueId val="{00000004-2EDC-463A-8AB6-D8A4EA1538AD}"/>
            </c:ext>
          </c:extLst>
        </c:ser>
        <c:dLbls>
          <c:dLblPos val="outEnd"/>
          <c:showLegendKey val="0"/>
          <c:showVal val="1"/>
          <c:showCatName val="0"/>
          <c:showSerName val="0"/>
          <c:showPercent val="0"/>
          <c:showBubbleSize val="0"/>
        </c:dLbls>
        <c:gapWidth val="219"/>
        <c:overlap val="-27"/>
        <c:axId val="576506616"/>
        <c:axId val="576509752"/>
      </c:barChart>
      <c:catAx>
        <c:axId val="576506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76509752"/>
        <c:crosses val="autoZero"/>
        <c:auto val="1"/>
        <c:lblAlgn val="ctr"/>
        <c:lblOffset val="100"/>
        <c:noMultiLvlLbl val="0"/>
      </c:catAx>
      <c:valAx>
        <c:axId val="576509752"/>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765066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7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800">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900"/>
              <a:t>Fallecidos 2023</a:t>
            </a:r>
          </a:p>
          <a:p>
            <a:pPr>
              <a:defRPr sz="900"/>
            </a:pPr>
            <a:r>
              <a:rPr lang="es-CO" sz="900"/>
              <a:t>Ene - jun</a:t>
            </a:r>
          </a:p>
        </c:rich>
      </c:tx>
      <c:overlay val="0"/>
      <c:spPr>
        <a:noFill/>
        <a:ln>
          <a:noFill/>
        </a:ln>
        <a:effectLst/>
      </c:spPr>
      <c:txPr>
        <a:bodyPr rot="0" spcFirstLastPara="1" vertOverflow="ellipsis" vert="horz" wrap="square" anchor="ctr" anchorCtr="1"/>
        <a:lstStyle/>
        <a:p>
          <a:pPr>
            <a:defRPr sz="900" b="1" i="0" u="none" strike="noStrike" kern="1200" cap="all"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491260336137169"/>
          <c:y val="0.16249298264786591"/>
          <c:w val="0.7290979909788583"/>
          <c:h val="0.71931280099762418"/>
        </c:manualLayout>
      </c:layout>
      <c:pie3DChart>
        <c:varyColors val="1"/>
        <c:ser>
          <c:idx val="0"/>
          <c:order val="0"/>
          <c:tx>
            <c:strRef>
              <c:f>'Accidentalidad Vial'!$H$88:$I$88</c:f>
              <c:strCache>
                <c:ptCount val="2"/>
                <c:pt idx="0">
                  <c:v>17%</c:v>
                </c:pt>
                <c:pt idx="1">
                  <c:v>83%</c:v>
                </c:pt>
              </c:strCache>
            </c:strRef>
          </c:tx>
          <c:spPr>
            <a:solidFill>
              <a:srgbClr val="002060"/>
            </a:solidFill>
          </c:spPr>
          <c:dPt>
            <c:idx val="0"/>
            <c:bubble3D val="0"/>
            <c:spPr>
              <a:solidFill>
                <a:srgbClr val="FFC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06DF-4C55-8B3A-5DDC4D018828}"/>
              </c:ext>
            </c:extLst>
          </c:dPt>
          <c:dPt>
            <c:idx val="1"/>
            <c:bubble3D val="0"/>
            <c:spPr>
              <a:solidFill>
                <a:srgbClr val="00206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06DF-4C55-8B3A-5DDC4D018828}"/>
              </c:ext>
            </c:extLst>
          </c:dPt>
          <c:dLbls>
            <c:dLbl>
              <c:idx val="0"/>
              <c:spPr>
                <a:noFill/>
                <a:ln>
                  <a:noFill/>
                </a:ln>
                <a:effectLst/>
              </c:spPr>
              <c:txPr>
                <a:bodyPr rot="0" spcFirstLastPara="1" vertOverflow="ellipsis" vert="horz" wrap="square" anchor="ctr" anchorCtr="1"/>
                <a:lstStyle/>
                <a:p>
                  <a:pPr>
                    <a:defRPr sz="7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dLbl>
            <c:dLbl>
              <c:idx val="1"/>
              <c:spPr>
                <a:noFill/>
                <a:ln>
                  <a:noFill/>
                </a:ln>
                <a:effectLst/>
              </c:spPr>
              <c:txPr>
                <a:bodyPr rot="0" spcFirstLastPara="1" vertOverflow="ellipsis" vert="horz" wrap="square" anchor="ctr" anchorCtr="1"/>
                <a:lstStyle/>
                <a:p>
                  <a:pPr>
                    <a:defRPr sz="7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dLbl>
            <c:spPr>
              <a:noFill/>
              <a:ln>
                <a:noFill/>
              </a:ln>
              <a:effectLst/>
            </c:spPr>
            <c:txPr>
              <a:bodyPr rot="0" spcFirstLastPara="1" vertOverflow="ellipsis" vert="horz" wrap="square" anchor="ctr" anchorCtr="1"/>
              <a:lstStyle/>
              <a:p>
                <a:pPr>
                  <a:defRPr sz="7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'Accidentalidad Vial'!$H$89:$I$89</c:f>
              <c:strCache>
                <c:ptCount val="2"/>
                <c:pt idx="0">
                  <c:v>Implica Transporte de Carga</c:v>
                </c:pt>
                <c:pt idx="1">
                  <c:v>Otros Actores</c:v>
                </c:pt>
              </c:strCache>
            </c:strRef>
          </c:cat>
          <c:val>
            <c:numRef>
              <c:f>'Accidentalidad Vial'!$H$88:$I$88</c:f>
              <c:numCache>
                <c:formatCode>0%</c:formatCode>
                <c:ptCount val="2"/>
                <c:pt idx="0">
                  <c:v>0.17</c:v>
                </c:pt>
                <c:pt idx="1">
                  <c:v>0.83</c:v>
                </c:pt>
              </c:numCache>
            </c:numRef>
          </c:val>
          <c:extLst xmlns:c16r2="http://schemas.microsoft.com/office/drawing/2015/06/chart">
            <c:ext xmlns:c16="http://schemas.microsoft.com/office/drawing/2014/chart" uri="{C3380CC4-5D6E-409C-BE32-E72D297353CC}">
              <c16:uniqueId val="{00000004-06DF-4C55-8B3A-5DDC4D018828}"/>
            </c:ext>
          </c:extLst>
        </c:ser>
        <c:dLbls>
          <c:dLblPos val="outEnd"/>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6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800" b="1" i="0" u="none" strike="noStrike" kern="1200" cap="all" spc="0" baseline="0">
                <a:solidFill>
                  <a:schemeClr val="tx1"/>
                </a:solidFill>
                <a:latin typeface="Arial" panose="020B0604020202020204" pitchFamily="34" charset="0"/>
                <a:ea typeface="+mn-ea"/>
                <a:cs typeface="Arial" panose="020B0604020202020204" pitchFamily="34" charset="0"/>
              </a:defRPr>
            </a:pPr>
            <a:r>
              <a:rPr lang="es-CO" sz="800" b="1">
                <a:latin typeface="Arial" panose="020B0604020202020204" pitchFamily="34" charset="0"/>
                <a:cs typeface="Arial" panose="020B0604020202020204" pitchFamily="34" charset="0"/>
              </a:rPr>
              <a:t>precios de referencia acpm para Bogotá / mes</a:t>
            </a:r>
          </a:p>
        </c:rich>
      </c:tx>
      <c:layout>
        <c:manualLayout>
          <c:xMode val="edge"/>
          <c:yMode val="edge"/>
          <c:x val="0.14469978622301716"/>
          <c:y val="3.6143329909848233E-2"/>
        </c:manualLayout>
      </c:layout>
      <c:overlay val="0"/>
      <c:spPr>
        <a:noFill/>
        <a:ln>
          <a:noFill/>
        </a:ln>
        <a:effectLst/>
      </c:spPr>
      <c:txPr>
        <a:bodyPr rot="0" spcFirstLastPara="1" vertOverflow="ellipsis" vert="horz" wrap="square" anchor="ctr" anchorCtr="1"/>
        <a:lstStyle/>
        <a:p>
          <a:pPr>
            <a:defRPr sz="800" b="1" i="0" u="none" strike="noStrike" kern="1200" cap="all"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1.9910656506563762E-2"/>
          <c:y val="0.21452268070851843"/>
          <c:w val="0.96630504283504592"/>
          <c:h val="0.62235189937728064"/>
        </c:manualLayout>
      </c:layout>
      <c:lineChart>
        <c:grouping val="standard"/>
        <c:varyColors val="0"/>
        <c:ser>
          <c:idx val="0"/>
          <c:order val="0"/>
          <c:tx>
            <c:strRef>
              <c:f>ACPM!$C$5</c:f>
              <c:strCache>
                <c:ptCount val="1"/>
                <c:pt idx="0">
                  <c:v>2022 - 2023</c:v>
                </c:pt>
              </c:strCache>
            </c:strRef>
          </c:tx>
          <c:spPr>
            <a:ln w="19050" cap="rnd" cmpd="sng" algn="ctr">
              <a:solidFill>
                <a:srgbClr val="32879E"/>
              </a:solidFill>
              <a:round/>
            </a:ln>
            <a:effectLst/>
          </c:spPr>
          <c:marker>
            <c:symbol val="none"/>
          </c:marker>
          <c:dLbls>
            <c:dLbl>
              <c:idx val="12"/>
              <c:delete val="1"/>
              <c:extLst xmlns:c16r2="http://schemas.microsoft.com/office/drawing/2015/06/chart">
                <c:ext xmlns:c16="http://schemas.microsoft.com/office/drawing/2014/chart" uri="{C3380CC4-5D6E-409C-BE32-E72D297353CC}">
                  <c16:uniqueId val="{0000000B-FF09-4D82-96D2-3C3C948FADBE}"/>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C-FF09-4D82-96D2-3C3C948FADB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500" b="1" i="0" u="none" strike="noStrike" kern="1200" baseline="0">
                    <a:solidFill>
                      <a:schemeClr val="tx1"/>
                    </a:solidFill>
                    <a:latin typeface="Trebuchet MS" panose="020B0603020202020204" pitchFamily="34" charset="0"/>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dk1">
                          <a:lumMod val="35000"/>
                          <a:lumOff val="65000"/>
                        </a:schemeClr>
                      </a:solidFill>
                    </a:ln>
                    <a:effectLst/>
                  </c:spPr>
                </c15:leaderLines>
              </c:ext>
            </c:extLst>
          </c:dLbls>
          <c:cat>
            <c:strRef>
              <c:f>ACPM!$A$57:$B$70</c:f>
              <c:strCache>
                <c:ptCount val="12"/>
                <c:pt idx="0">
                  <c:v>ago-22</c:v>
                </c:pt>
                <c:pt idx="1">
                  <c:v>sep-22</c:v>
                </c:pt>
                <c:pt idx="2">
                  <c:v>oct-22</c:v>
                </c:pt>
                <c:pt idx="3">
                  <c:v>nov-22</c:v>
                </c:pt>
                <c:pt idx="4">
                  <c:v>dic-22</c:v>
                </c:pt>
                <c:pt idx="5">
                  <c:v>ene-23</c:v>
                </c:pt>
                <c:pt idx="6">
                  <c:v>feb-23</c:v>
                </c:pt>
                <c:pt idx="7">
                  <c:v>mar-23</c:v>
                </c:pt>
                <c:pt idx="8">
                  <c:v>abr-23</c:v>
                </c:pt>
                <c:pt idx="9">
                  <c:v>may-23</c:v>
                </c:pt>
                <c:pt idx="10">
                  <c:v>jun-23</c:v>
                </c:pt>
                <c:pt idx="11">
                  <c:v>jul-23</c:v>
                </c:pt>
              </c:strCache>
            </c:strRef>
          </c:cat>
          <c:val>
            <c:numRef>
              <c:f>ACPM!$C$57:$C$70</c:f>
              <c:numCache>
                <c:formatCode>#,##0</c:formatCode>
                <c:ptCount val="12"/>
                <c:pt idx="0">
                  <c:v>9302.1339296365059</c:v>
                </c:pt>
                <c:pt idx="1">
                  <c:v>9302.1339296365059</c:v>
                </c:pt>
                <c:pt idx="2">
                  <c:v>9302.1339296365059</c:v>
                </c:pt>
                <c:pt idx="3">
                  <c:v>9302.1339296365059</c:v>
                </c:pt>
                <c:pt idx="4">
                  <c:v>9302.1339296365059</c:v>
                </c:pt>
                <c:pt idx="5">
                  <c:v>9357.6538465445901</c:v>
                </c:pt>
                <c:pt idx="6">
                  <c:v>9357.5684117026994</c:v>
                </c:pt>
                <c:pt idx="7">
                  <c:v>9357.6344117027002</c:v>
                </c:pt>
                <c:pt idx="8">
                  <c:v>9357.5984117027001</c:v>
                </c:pt>
                <c:pt idx="9">
                  <c:v>9357.6</c:v>
                </c:pt>
                <c:pt idx="10">
                  <c:v>9357.6286101220103</c:v>
                </c:pt>
                <c:pt idx="11">
                  <c:v>9357.6280101220109</c:v>
                </c:pt>
              </c:numCache>
            </c:numRef>
          </c:val>
          <c:smooth val="0"/>
          <c:extLst xmlns:c16r2="http://schemas.microsoft.com/office/drawing/2015/06/chart">
            <c:ext xmlns:c16="http://schemas.microsoft.com/office/drawing/2014/chart" uri="{C3380CC4-5D6E-409C-BE32-E72D297353CC}">
              <c16:uniqueId val="{00000005-FECB-465E-A55E-35F1B22236B4}"/>
            </c:ext>
          </c:extLst>
        </c:ser>
        <c:dLbls>
          <c:dLblPos val="ctr"/>
          <c:showLegendKey val="0"/>
          <c:showVal val="1"/>
          <c:showCatName val="0"/>
          <c:showSerName val="0"/>
          <c:showPercent val="0"/>
          <c:showBubbleSize val="0"/>
        </c:dLbls>
        <c:smooth val="0"/>
        <c:axId val="589505648"/>
        <c:axId val="589506040"/>
      </c:lineChart>
      <c:dateAx>
        <c:axId val="589505648"/>
        <c:scaling>
          <c:orientation val="minMax"/>
        </c:scaling>
        <c:delete val="0"/>
        <c:axPos val="b"/>
        <c:majorGridlines>
          <c:spPr>
            <a:ln>
              <a:solidFill>
                <a:schemeClr val="dk1">
                  <a:lumMod val="15000"/>
                  <a:lumOff val="85000"/>
                </a:schemeClr>
              </a:solidFill>
            </a:ln>
            <a:effectLst/>
          </c:spPr>
        </c:majorGridlines>
        <c:numFmt formatCode="mmm\-yy"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5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9506040"/>
        <c:crosses val="autoZero"/>
        <c:auto val="1"/>
        <c:lblOffset val="100"/>
        <c:baseTimeUnit val="months"/>
      </c:dateAx>
      <c:valAx>
        <c:axId val="589506040"/>
        <c:scaling>
          <c:orientation val="minMax"/>
          <c:max val="9500"/>
          <c:min val="9100"/>
        </c:scaling>
        <c:delete val="0"/>
        <c:axPos val="l"/>
        <c:majorGridlines>
          <c:spPr>
            <a:ln>
              <a:solidFill>
                <a:schemeClr val="dk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solidFill>
                <a:latin typeface="Trebuchet MS" panose="020B0603020202020204" pitchFamily="34" charset="0"/>
                <a:ea typeface="+mn-ea"/>
                <a:cs typeface="+mn-cs"/>
              </a:defRPr>
            </a:pPr>
            <a:endParaRPr lang="es-CO"/>
          </a:p>
        </c:txPr>
        <c:crossAx val="58950564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Variación Anual Producción Real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3.9038425522559421E-2"/>
          <c:y val="0.14039861729701655"/>
          <c:w val="0.95372269133369691"/>
          <c:h val="0.81682064059031911"/>
        </c:manualLayout>
      </c:layout>
      <c:lineChart>
        <c:grouping val="standard"/>
        <c:varyColors val="0"/>
        <c:ser>
          <c:idx val="0"/>
          <c:order val="0"/>
          <c:spPr>
            <a:ln w="19050" cap="rnd">
              <a:solidFill>
                <a:srgbClr val="00B0F0"/>
              </a:solidFill>
              <a:prstDash val="solid"/>
              <a:round/>
            </a:ln>
            <a:effectLst/>
          </c:spPr>
          <c:marker>
            <c:symbol val="circle"/>
            <c:size val="5"/>
            <c:spPr>
              <a:solidFill>
                <a:schemeClr val="accent1"/>
              </a:solidFill>
              <a:ln w="9525">
                <a:solidFill>
                  <a:schemeClr val="accent1"/>
                </a:solidFill>
              </a:ln>
              <a:effectLst/>
            </c:spPr>
          </c:marker>
          <c:dLbls>
            <c:dLbl>
              <c:idx val="3"/>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AD1-4C77-A23B-25D6735123B8}"/>
                </c:ext>
                <c:ext xmlns:c15="http://schemas.microsoft.com/office/drawing/2012/chart" uri="{CE6537A1-D6FC-4f65-9D91-7224C49458BB}"/>
              </c:extLst>
            </c:dLbl>
            <c:dLbl>
              <c:idx val="7"/>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AD1-4C77-A23B-25D6735123B8}"/>
                </c:ext>
                <c:ext xmlns:c15="http://schemas.microsoft.com/office/drawing/2012/chart" uri="{CE6537A1-D6FC-4f65-9D91-7224C49458BB}"/>
              </c:extLst>
            </c:dLbl>
            <c:dLbl>
              <c:idx val="10"/>
              <c:layout>
                <c:manualLayout>
                  <c:x val="-2.4589640822476451E-2"/>
                  <c:y val="5.761370130911150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AD1-4C77-A23B-25D6735123B8}"/>
                </c:ext>
                <c:ext xmlns:c15="http://schemas.microsoft.com/office/drawing/2012/chart" uri="{CE6537A1-D6FC-4f65-9D91-7224C49458BB}"/>
              </c:extLst>
            </c:dLbl>
            <c:dLbl>
              <c:idx val="13"/>
              <c:layout>
                <c:manualLayout>
                  <c:x val="-2.3034332123205069E-2"/>
                  <c:y val="-0.11335282865775977"/>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AD1-4C77-A23B-25D6735123B8}"/>
                </c:ext>
                <c:ext xmlns:c15="http://schemas.microsoft.com/office/drawing/2012/chart" uri="{CE6537A1-D6FC-4f65-9D91-7224C49458BB}"/>
              </c:extLst>
            </c:dLbl>
            <c:dLbl>
              <c:idx val="14"/>
              <c:layout>
                <c:manualLayout>
                  <c:x val="-2.3554507163491736E-2"/>
                  <c:y val="4.595689244773398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6AD1-4C77-A23B-25D6735123B8}"/>
                </c:ext>
                <c:ext xmlns:c15="http://schemas.microsoft.com/office/drawing/2012/chart" uri="{CE6537A1-D6FC-4f65-9D91-7224C49458BB}"/>
              </c:extLst>
            </c:dLbl>
            <c:dLbl>
              <c:idx val="19"/>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6AD1-4C77-A23B-25D6735123B8}"/>
                </c:ext>
                <c:ext xmlns:c15="http://schemas.microsoft.com/office/drawing/2012/chart" uri="{CE6537A1-D6FC-4f65-9D91-7224C49458BB}"/>
              </c:extLst>
            </c:dLbl>
            <c:dLbl>
              <c:idx val="23"/>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6AD1-4C77-A23B-25D6735123B8}"/>
                </c:ext>
                <c:ext xmlns:c15="http://schemas.microsoft.com/office/drawing/2012/chart" uri="{CE6537A1-D6FC-4f65-9D91-7224C49458BB}"/>
              </c:extLst>
            </c:dLbl>
            <c:dLbl>
              <c:idx val="25"/>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6AD1-4C77-A23B-25D6735123B8}"/>
                </c:ext>
                <c:ext xmlns:c15="http://schemas.microsoft.com/office/drawing/2012/chart" uri="{CE6537A1-D6FC-4f65-9D91-7224C49458BB}"/>
              </c:extLst>
            </c:dLbl>
            <c:dLbl>
              <c:idx val="29"/>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6AD1-4C77-A23B-25D6735123B8}"/>
                </c:ext>
                <c:ext xmlns:c15="http://schemas.microsoft.com/office/drawing/2012/chart" uri="{CE6537A1-D6FC-4f65-9D91-7224C49458BB}"/>
              </c:extLst>
            </c:dLbl>
            <c:dLbl>
              <c:idx val="33"/>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6AD1-4C77-A23B-25D6735123B8}"/>
                </c:ext>
                <c:ext xmlns:c15="http://schemas.microsoft.com/office/drawing/2012/chart" uri="{CE6537A1-D6FC-4f65-9D91-7224C49458BB}"/>
              </c:extLst>
            </c:dLbl>
            <c:dLbl>
              <c:idx val="38"/>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6AD1-4C77-A23B-25D6735123B8}"/>
                </c:ext>
                <c:ext xmlns:c15="http://schemas.microsoft.com/office/drawing/2012/chart" uri="{CE6537A1-D6FC-4f65-9D91-7224C49458BB}"/>
              </c:extLst>
            </c:dLbl>
            <c:dLbl>
              <c:idx val="42"/>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6AD1-4C77-A23B-25D6735123B8}"/>
                </c:ext>
                <c:ext xmlns:c15="http://schemas.microsoft.com/office/drawing/2012/chart" uri="{CE6537A1-D6FC-4f65-9D91-7224C49458BB}"/>
              </c:extLst>
            </c:dLbl>
            <c:dLbl>
              <c:idx val="44"/>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6AD1-4C77-A23B-25D6735123B8}"/>
                </c:ext>
                <c:ext xmlns:c15="http://schemas.microsoft.com/office/drawing/2012/chart" uri="{CE6537A1-D6FC-4f65-9D91-7224C49458BB}"/>
              </c:extLst>
            </c:dLbl>
            <c:dLbl>
              <c:idx val="49"/>
              <c:layout>
                <c:manualLayout>
                  <c:x val="-2.7174866759144191E-2"/>
                  <c:y val="-9.003921093500463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6AD1-4C77-A23B-25D6735123B8}"/>
                </c:ext>
                <c:ext xmlns:c15="http://schemas.microsoft.com/office/drawing/2012/chart" uri="{CE6537A1-D6FC-4f65-9D91-7224C49458BB}"/>
              </c:extLst>
            </c:dLbl>
            <c:dLbl>
              <c:idx val="50"/>
              <c:layout>
                <c:manualLayout>
                  <c:x val="-1.5788396510311917E-2"/>
                  <c:y val="-0.10558162275017477"/>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6AD1-4C77-A23B-25D6735123B8}"/>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'Datos EMMET'!$A$86:$A$143</c15:sqref>
                  </c15:fullRef>
                </c:ext>
              </c:extLst>
              <c:f>'Datos EMMET'!$A$91:$A$143</c:f>
              <c:numCache>
                <c:formatCode>mmm\-yy</c:formatCode>
                <c:ptCount val="53"/>
                <c:pt idx="0">
                  <c:v>43617</c:v>
                </c:pt>
                <c:pt idx="1">
                  <c:v>43647</c:v>
                </c:pt>
                <c:pt idx="2">
                  <c:v>43678</c:v>
                </c:pt>
                <c:pt idx="3">
                  <c:v>43709</c:v>
                </c:pt>
                <c:pt idx="4">
                  <c:v>43739</c:v>
                </c:pt>
                <c:pt idx="5">
                  <c:v>43770</c:v>
                </c:pt>
                <c:pt idx="6">
                  <c:v>43800</c:v>
                </c:pt>
                <c:pt idx="7">
                  <c:v>43831</c:v>
                </c:pt>
                <c:pt idx="8">
                  <c:v>43862</c:v>
                </c:pt>
                <c:pt idx="9">
                  <c:v>43891</c:v>
                </c:pt>
                <c:pt idx="10">
                  <c:v>43922</c:v>
                </c:pt>
                <c:pt idx="11">
                  <c:v>43952</c:v>
                </c:pt>
                <c:pt idx="12">
                  <c:v>43983</c:v>
                </c:pt>
                <c:pt idx="13">
                  <c:v>44013</c:v>
                </c:pt>
                <c:pt idx="14">
                  <c:v>44044</c:v>
                </c:pt>
                <c:pt idx="15">
                  <c:v>44075</c:v>
                </c:pt>
                <c:pt idx="16">
                  <c:v>44105</c:v>
                </c:pt>
                <c:pt idx="17">
                  <c:v>44136</c:v>
                </c:pt>
                <c:pt idx="18">
                  <c:v>44166</c:v>
                </c:pt>
                <c:pt idx="19">
                  <c:v>44197</c:v>
                </c:pt>
                <c:pt idx="20">
                  <c:v>44228</c:v>
                </c:pt>
                <c:pt idx="21">
                  <c:v>44256</c:v>
                </c:pt>
                <c:pt idx="22">
                  <c:v>44287</c:v>
                </c:pt>
                <c:pt idx="23">
                  <c:v>44317</c:v>
                </c:pt>
                <c:pt idx="24">
                  <c:v>44348</c:v>
                </c:pt>
                <c:pt idx="25">
                  <c:v>44378</c:v>
                </c:pt>
                <c:pt idx="26">
                  <c:v>44409</c:v>
                </c:pt>
                <c:pt idx="27">
                  <c:v>44440</c:v>
                </c:pt>
                <c:pt idx="28">
                  <c:v>44470</c:v>
                </c:pt>
                <c:pt idx="29">
                  <c:v>44501</c:v>
                </c:pt>
                <c:pt idx="30">
                  <c:v>44531</c:v>
                </c:pt>
                <c:pt idx="31">
                  <c:v>44562</c:v>
                </c:pt>
                <c:pt idx="32">
                  <c:v>44593</c:v>
                </c:pt>
                <c:pt idx="33">
                  <c:v>44621</c:v>
                </c:pt>
                <c:pt idx="34">
                  <c:v>44652</c:v>
                </c:pt>
                <c:pt idx="35">
                  <c:v>44682</c:v>
                </c:pt>
                <c:pt idx="36">
                  <c:v>44713</c:v>
                </c:pt>
                <c:pt idx="37">
                  <c:v>44743</c:v>
                </c:pt>
                <c:pt idx="38">
                  <c:v>44774</c:v>
                </c:pt>
                <c:pt idx="39">
                  <c:v>44805</c:v>
                </c:pt>
                <c:pt idx="40">
                  <c:v>44835</c:v>
                </c:pt>
                <c:pt idx="41">
                  <c:v>44866</c:v>
                </c:pt>
                <c:pt idx="42">
                  <c:v>44896</c:v>
                </c:pt>
                <c:pt idx="43">
                  <c:v>44927</c:v>
                </c:pt>
                <c:pt idx="44">
                  <c:v>44958</c:v>
                </c:pt>
                <c:pt idx="45">
                  <c:v>44986</c:v>
                </c:pt>
                <c:pt idx="46">
                  <c:v>45017</c:v>
                </c:pt>
                <c:pt idx="47">
                  <c:v>45047</c:v>
                </c:pt>
                <c:pt idx="48">
                  <c:v>45078</c:v>
                </c:pt>
                <c:pt idx="49">
                  <c:v>45108</c:v>
                </c:pt>
                <c:pt idx="50">
                  <c:v>45139</c:v>
                </c:pt>
                <c:pt idx="51">
                  <c:v>45170</c:v>
                </c:pt>
                <c:pt idx="52">
                  <c:v>45200</c:v>
                </c:pt>
              </c:numCache>
            </c:numRef>
          </c:cat>
          <c:val>
            <c:numRef>
              <c:extLst>
                <c:ext xmlns:c15="http://schemas.microsoft.com/office/drawing/2012/chart" uri="{02D57815-91ED-43cb-92C2-25804820EDAC}">
                  <c15:fullRef>
                    <c15:sqref>'Datos EMMET'!$B$86:$B$143</c15:sqref>
                  </c15:fullRef>
                </c:ext>
              </c:extLst>
              <c:f>'Datos EMMET'!$B$91:$B$143</c:f>
              <c:numCache>
                <c:formatCode>0.0%</c:formatCode>
                <c:ptCount val="53"/>
                <c:pt idx="0">
                  <c:v>-1.1000000000000001E-2</c:v>
                </c:pt>
                <c:pt idx="1">
                  <c:v>3.5000000000000003E-2</c:v>
                </c:pt>
                <c:pt idx="2">
                  <c:v>1E-3</c:v>
                </c:pt>
                <c:pt idx="3">
                  <c:v>3.0000000000000001E-3</c:v>
                </c:pt>
                <c:pt idx="4">
                  <c:v>2.1000000000000001E-2</c:v>
                </c:pt>
                <c:pt idx="5">
                  <c:v>-1.4999999999999999E-2</c:v>
                </c:pt>
                <c:pt idx="6">
                  <c:v>3.2000000000000001E-2</c:v>
                </c:pt>
                <c:pt idx="7">
                  <c:v>3.7000000000000005E-2</c:v>
                </c:pt>
                <c:pt idx="8">
                  <c:v>4.5999999999999999E-2</c:v>
                </c:pt>
                <c:pt idx="9">
                  <c:v>-8.900000000000001E-2</c:v>
                </c:pt>
                <c:pt idx="10">
                  <c:v>-0.35799999999999998</c:v>
                </c:pt>
                <c:pt idx="11">
                  <c:v>-0.26200000000000001</c:v>
                </c:pt>
                <c:pt idx="12">
                  <c:v>-9.9000000000000005E-2</c:v>
                </c:pt>
                <c:pt idx="13">
                  <c:v>-8.5000000000000006E-2</c:v>
                </c:pt>
                <c:pt idx="14">
                  <c:v>-0.10300000000000001</c:v>
                </c:pt>
                <c:pt idx="15">
                  <c:v>-0.03</c:v>
                </c:pt>
                <c:pt idx="16">
                  <c:v>-2.7000000000000003E-2</c:v>
                </c:pt>
                <c:pt idx="17">
                  <c:v>-2E-3</c:v>
                </c:pt>
                <c:pt idx="18">
                  <c:v>1.4999999999999999E-2</c:v>
                </c:pt>
                <c:pt idx="19">
                  <c:v>-1.6E-2</c:v>
                </c:pt>
                <c:pt idx="20">
                  <c:v>6.0000000000000001E-3</c:v>
                </c:pt>
                <c:pt idx="21">
                  <c:v>0.20699999999999999</c:v>
                </c:pt>
                <c:pt idx="22">
                  <c:v>0.60799999999999998</c:v>
                </c:pt>
                <c:pt idx="23">
                  <c:v>5.5999999999999994E-2</c:v>
                </c:pt>
                <c:pt idx="24">
                  <c:v>0.20800000000000002</c:v>
                </c:pt>
                <c:pt idx="25">
                  <c:v>0.20100000000000001</c:v>
                </c:pt>
                <c:pt idx="26">
                  <c:v>0.22900000000000001</c:v>
                </c:pt>
                <c:pt idx="27">
                  <c:v>0.155</c:v>
                </c:pt>
                <c:pt idx="28">
                  <c:v>0.10100000000000001</c:v>
                </c:pt>
                <c:pt idx="29">
                  <c:v>0.13900000000000001</c:v>
                </c:pt>
                <c:pt idx="30">
                  <c:v>0.13100000000000001</c:v>
                </c:pt>
                <c:pt idx="31">
                  <c:v>0.151</c:v>
                </c:pt>
                <c:pt idx="32">
                  <c:v>0.107</c:v>
                </c:pt>
                <c:pt idx="33">
                  <c:v>0.12300000000000001</c:v>
                </c:pt>
                <c:pt idx="34">
                  <c:v>0.13500000000000001</c:v>
                </c:pt>
                <c:pt idx="35">
                  <c:v>0.46200000000000002</c:v>
                </c:pt>
                <c:pt idx="36">
                  <c:v>0.12300000000000001</c:v>
                </c:pt>
                <c:pt idx="37">
                  <c:v>5.2000000000000005E-2</c:v>
                </c:pt>
                <c:pt idx="38">
                  <c:v>9.0999999999999998E-2</c:v>
                </c:pt>
                <c:pt idx="39">
                  <c:v>6.9000000000000006E-2</c:v>
                </c:pt>
                <c:pt idx="40">
                  <c:v>5.2999999999999999E-2</c:v>
                </c:pt>
                <c:pt idx="41">
                  <c:v>4.4999999999999998E-2</c:v>
                </c:pt>
                <c:pt idx="42">
                  <c:v>5.0000000000000001E-3</c:v>
                </c:pt>
                <c:pt idx="43">
                  <c:v>2E-3</c:v>
                </c:pt>
                <c:pt idx="44">
                  <c:v>4.0000000000000001E-3</c:v>
                </c:pt>
                <c:pt idx="45">
                  <c:v>-0.02</c:v>
                </c:pt>
                <c:pt idx="46">
                  <c:v>-6.4000000000000001E-2</c:v>
                </c:pt>
                <c:pt idx="47">
                  <c:v>-3.4000000000000002E-2</c:v>
                </c:pt>
                <c:pt idx="48">
                  <c:v>-4.8000000000000001E-2</c:v>
                </c:pt>
                <c:pt idx="49">
                  <c:v>-7.2000000000000008E-2</c:v>
                </c:pt>
                <c:pt idx="50">
                  <c:v>-8.5999999999999993E-2</c:v>
                </c:pt>
                <c:pt idx="51">
                  <c:v>-6.9000000000000006E-2</c:v>
                </c:pt>
                <c:pt idx="52">
                  <c:v>-5.8999999999999997E-2</c:v>
                </c:pt>
              </c:numCache>
            </c:numRef>
          </c:val>
          <c:smooth val="0"/>
          <c:extLst xmlns:c16r2="http://schemas.microsoft.com/office/drawing/2015/06/chart">
            <c:ext xmlns:c16="http://schemas.microsoft.com/office/drawing/2014/chart" uri="{C3380CC4-5D6E-409C-BE32-E72D297353CC}">
              <c16:uniqueId val="{00000004-0A8A-40AA-8A0E-4637A89C8E74}"/>
            </c:ext>
            <c:ext xmlns:c15="http://schemas.microsoft.com/office/drawing/2012/chart" uri="{02D57815-91ED-43cb-92C2-25804820EDAC}">
              <c15:categoryFilterExceptions>
                <c15:categoryFilterException>
                  <c15:sqref>'Datos EMMET'!$B$87</c15:sqref>
                  <c15:dLbl>
                    <c:idx val="-1"/>
                    <c:dLblPos val="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0-70BC-4643-B820-7D9761D3CD67}"/>
                      </c:ext>
                      <c:ext uri="{CE6537A1-D6FC-4f65-9D91-7224C49458BB}"/>
                    </c:extLst>
                  </c15:dLbl>
                </c15:categoryFilterException>
                <c15:categoryFilterException>
                  <c15:sqref>'Datos EMMET'!$B$88</c15:sqref>
                  <c15:dLbl>
                    <c:idx val="-1"/>
                    <c:dLblPos val="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1-70BC-4643-B820-7D9761D3CD67}"/>
                      </c:ext>
                      <c:ext uri="{CE6537A1-D6FC-4f65-9D91-7224C49458BB}"/>
                    </c:extLst>
                  </c15:dLbl>
                </c15:categoryFilterException>
              </c15:categoryFilterExceptions>
            </c:ext>
          </c:extLst>
        </c:ser>
        <c:dLbls>
          <c:showLegendKey val="0"/>
          <c:showVal val="0"/>
          <c:showCatName val="0"/>
          <c:showSerName val="0"/>
          <c:showPercent val="0"/>
          <c:showBubbleSize val="0"/>
        </c:dLbls>
        <c:marker val="1"/>
        <c:smooth val="0"/>
        <c:axId val="589503296"/>
        <c:axId val="589503688"/>
      </c:lineChart>
      <c:dateAx>
        <c:axId val="589503296"/>
        <c:scaling>
          <c:orientation val="minMax"/>
        </c:scaling>
        <c:delete val="0"/>
        <c:axPos val="b"/>
        <c:numFmt formatCode="mmm\-yy" sourceLinked="1"/>
        <c:majorTickMark val="out"/>
        <c:minorTickMark val="none"/>
        <c:tickLblPos val="low"/>
        <c:spPr>
          <a:noFill/>
          <a:ln w="9525" cap="flat" cmpd="sng" algn="ctr">
            <a:solidFill>
              <a:schemeClr val="tx2">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9503688"/>
        <c:crosses val="autoZero"/>
        <c:auto val="1"/>
        <c:lblOffset val="100"/>
        <c:baseTimeUnit val="months"/>
      </c:dateAx>
      <c:valAx>
        <c:axId val="5895036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9503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Variación año</a:t>
            </a:r>
            <a:r>
              <a:rPr lang="es-CO" baseline="0"/>
              <a:t> corrido</a:t>
            </a:r>
            <a:r>
              <a:rPr lang="es-CO"/>
              <a:t> de la producción, ventas y el personal ocupado de la Industria Manufacturera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Pt>
            <c:idx val="0"/>
            <c:invertIfNegative val="0"/>
            <c:bubble3D val="0"/>
            <c:spPr>
              <a:solidFill>
                <a:srgbClr val="00206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0-8B70-43D6-8DBD-1557C740AC70}"/>
              </c:ext>
            </c:extLst>
          </c:dPt>
          <c:dPt>
            <c:idx val="1"/>
            <c:invertIfNegative val="0"/>
            <c:bubble3D val="0"/>
            <c:spPr>
              <a:solidFill>
                <a:srgbClr val="FFC00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3-A6F3-42B2-A2EB-7F96446873FD}"/>
              </c:ext>
            </c:extLst>
          </c:dPt>
          <c:dPt>
            <c:idx val="2"/>
            <c:invertIfNegative val="0"/>
            <c:bubble3D val="0"/>
            <c:spPr>
              <a:solidFill>
                <a:schemeClr val="bg1">
                  <a:lumMod val="50000"/>
                </a:schemeClr>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8B70-43D6-8DBD-1557C740AC7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EMMET!$B$33:$B$35</c:f>
              <c:strCache>
                <c:ptCount val="3"/>
                <c:pt idx="0">
                  <c:v>Producción Real</c:v>
                </c:pt>
                <c:pt idx="1">
                  <c:v>Ventas Reales</c:v>
                </c:pt>
                <c:pt idx="2">
                  <c:v>Personal Ocupado</c:v>
                </c:pt>
              </c:strCache>
            </c:strRef>
          </c:cat>
          <c:val>
            <c:numRef>
              <c:f>EMMET!$C$33:$C$35</c:f>
              <c:numCache>
                <c:formatCode>0.0%</c:formatCode>
                <c:ptCount val="3"/>
                <c:pt idx="0">
                  <c:v>-4.5999999999999999E-2</c:v>
                </c:pt>
                <c:pt idx="1">
                  <c:v>-4.2999999999999997E-2</c:v>
                </c:pt>
                <c:pt idx="2">
                  <c:v>-4.0000000000000001E-3</c:v>
                </c:pt>
              </c:numCache>
            </c:numRef>
          </c:val>
          <c:extLst xmlns:c16r2="http://schemas.microsoft.com/office/drawing/2015/06/chart">
            <c:ext xmlns:c16="http://schemas.microsoft.com/office/drawing/2014/chart" uri="{C3380CC4-5D6E-409C-BE32-E72D297353CC}">
              <c16:uniqueId val="{00000000-607C-4260-9A8D-10AEEF783F1E}"/>
            </c:ext>
          </c:extLst>
        </c:ser>
        <c:dLbls>
          <c:dLblPos val="outEnd"/>
          <c:showLegendKey val="0"/>
          <c:showVal val="1"/>
          <c:showCatName val="0"/>
          <c:showSerName val="0"/>
          <c:showPercent val="0"/>
          <c:showBubbleSize val="0"/>
        </c:dLbls>
        <c:gapWidth val="100"/>
        <c:axId val="589502904"/>
        <c:axId val="589504080"/>
      </c:barChart>
      <c:catAx>
        <c:axId val="589502904"/>
        <c:scaling>
          <c:orientation val="minMax"/>
        </c:scaling>
        <c:delete val="0"/>
        <c:axPos val="l"/>
        <c:numFmt formatCode="General" sourceLinked="1"/>
        <c:majorTickMark val="none"/>
        <c:minorTickMark val="none"/>
        <c:tickLblPos val="high"/>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9504080"/>
        <c:crosses val="autoZero"/>
        <c:auto val="1"/>
        <c:lblAlgn val="ctr"/>
        <c:lblOffset val="2"/>
        <c:noMultiLvlLbl val="0"/>
      </c:catAx>
      <c:valAx>
        <c:axId val="589504080"/>
        <c:scaling>
          <c:orientation val="minMax"/>
        </c:scaling>
        <c:delete val="0"/>
        <c:axPos val="b"/>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95029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Variación año</a:t>
            </a:r>
            <a:r>
              <a:rPr lang="es-CO" baseline="0"/>
              <a:t> corrido</a:t>
            </a:r>
            <a:r>
              <a:rPr lang="es-CO"/>
              <a:t> del Índice de Producción Industrial por sectores industriales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bg1">
                <a:lumMod val="50000"/>
              </a:schemeClr>
            </a:solidFill>
            <a:ln>
              <a:noFill/>
            </a:ln>
            <a:effectLst>
              <a:outerShdw blurRad="40000" dist="23000" dir="5400000" rotWithShape="0">
                <a:srgbClr val="000000">
                  <a:alpha val="35000"/>
                </a:srgbClr>
              </a:outerShdw>
            </a:effectLst>
          </c:spPr>
          <c:invertIfNegative val="0"/>
          <c:dPt>
            <c:idx val="0"/>
            <c:invertIfNegative val="0"/>
            <c:bubble3D val="0"/>
            <c:spPr>
              <a:solidFill>
                <a:srgbClr val="0070C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4E1B-4339-A212-A780646B7846}"/>
              </c:ext>
            </c:extLst>
          </c:dPt>
          <c:dLbls>
            <c:dLbl>
              <c:idx val="0"/>
              <c:layout>
                <c:manualLayout>
                  <c:x val="-1.0126265908874663E-3"/>
                  <c:y val="-3.4380595541842131E-3"/>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E1B-4339-A212-A780646B7846}"/>
                </c:ext>
                <c:ext xmlns:c15="http://schemas.microsoft.com/office/drawing/2012/chart" uri="{CE6537A1-D6FC-4f65-9D91-7224C49458BB}"/>
              </c:extLst>
            </c:dLbl>
            <c:dLbl>
              <c:idx val="1"/>
              <c:layout>
                <c:manualLayout>
                  <c:x val="-3.7455745322528201E-17"/>
                  <c:y val="1.10793684580600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FCA-4D2B-98EA-8B256F76D15C}"/>
                </c:ext>
                <c:ext xmlns:c15="http://schemas.microsoft.com/office/drawing/2012/chart" uri="{CE6537A1-D6FC-4f65-9D91-7224C49458BB}"/>
              </c:extLst>
            </c:dLbl>
            <c:dLbl>
              <c:idx val="2"/>
              <c:layout>
                <c:manualLayout>
                  <c:x val="-1.1242917163582682E-3"/>
                  <c:y val="1.20538441466746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B70-43D6-8DBD-1557C740AC70}"/>
                </c:ext>
                <c:ext xmlns:c15="http://schemas.microsoft.com/office/drawing/2012/chart" uri="{CE6537A1-D6FC-4f65-9D91-7224C49458BB}"/>
              </c:extLst>
            </c:dLbl>
            <c:dLbl>
              <c:idx val="3"/>
              <c:layout>
                <c:manualLayout>
                  <c:x val="-7.8151832803227175E-17"/>
                  <c:y val="1.5870823164641131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33-4392-B802-A6680DC63CEF}"/>
                </c:ext>
                <c:ext xmlns:c15="http://schemas.microsoft.com/office/drawing/2012/chart" uri="{CE6537A1-D6FC-4f65-9D91-7224C49458BB}"/>
              </c:extLst>
            </c:dLbl>
            <c:dLbl>
              <c:idx val="4"/>
              <c:layout>
                <c:manualLayout>
                  <c:x val="2.4280623136499189E-3"/>
                  <c:y val="-2.8309011270381265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1D9-41BF-A1F5-C94638B2D516}"/>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IPI!$B$35:$B$39</c:f>
              <c:strCache>
                <c:ptCount val="5"/>
                <c:pt idx="0">
                  <c:v>Total IPI</c:v>
                </c:pt>
                <c:pt idx="1">
                  <c:v>Industria Manufacturera</c:v>
                </c:pt>
                <c:pt idx="2">
                  <c:v>Suministro electricidad. y gas</c:v>
                </c:pt>
                <c:pt idx="3">
                  <c:v>Explotación Minas y Canter.</c:v>
                </c:pt>
                <c:pt idx="4">
                  <c:v>Captación, trat. Y dis. Agua</c:v>
                </c:pt>
              </c:strCache>
            </c:strRef>
          </c:cat>
          <c:val>
            <c:numRef>
              <c:f>IPI!$C$35:$C$39</c:f>
              <c:numCache>
                <c:formatCode>0.0%</c:formatCode>
                <c:ptCount val="5"/>
                <c:pt idx="0">
                  <c:v>-1.7999999999999999E-2</c:v>
                </c:pt>
                <c:pt idx="1">
                  <c:v>-4.5999999999999999E-2</c:v>
                </c:pt>
                <c:pt idx="2">
                  <c:v>2.8000000000000001E-2</c:v>
                </c:pt>
                <c:pt idx="3">
                  <c:v>4.2999999999999997E-2</c:v>
                </c:pt>
                <c:pt idx="4">
                  <c:v>1.6E-2</c:v>
                </c:pt>
              </c:numCache>
            </c:numRef>
          </c:val>
          <c:extLst xmlns:c16r2="http://schemas.microsoft.com/office/drawing/2015/06/chart">
            <c:ext xmlns:c16="http://schemas.microsoft.com/office/drawing/2014/chart" uri="{C3380CC4-5D6E-409C-BE32-E72D297353CC}">
              <c16:uniqueId val="{00000000-607C-4260-9A8D-10AEEF783F1E}"/>
            </c:ext>
          </c:extLst>
        </c:ser>
        <c:dLbls>
          <c:showLegendKey val="0"/>
          <c:showVal val="0"/>
          <c:showCatName val="0"/>
          <c:showSerName val="0"/>
          <c:showPercent val="0"/>
          <c:showBubbleSize val="0"/>
        </c:dLbls>
        <c:gapWidth val="100"/>
        <c:axId val="542925328"/>
        <c:axId val="542922192"/>
      </c:barChart>
      <c:catAx>
        <c:axId val="54292532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2922192"/>
        <c:crosses val="autoZero"/>
        <c:auto val="1"/>
        <c:lblAlgn val="ctr"/>
        <c:lblOffset val="100"/>
        <c:noMultiLvlLbl val="0"/>
      </c:catAx>
      <c:valAx>
        <c:axId val="542922192"/>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292532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Variación Anual Índice Producción Industrial</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5.0562834084257685E-2"/>
          <c:y val="0.13724266499531712"/>
          <c:w val="0.94348249068807977"/>
          <c:h val="0.79114926646985573"/>
        </c:manualLayout>
      </c:layout>
      <c:lineChart>
        <c:grouping val="standard"/>
        <c:varyColors val="0"/>
        <c:ser>
          <c:idx val="0"/>
          <c:order val="0"/>
          <c:spPr>
            <a:ln w="19050" cap="rnd">
              <a:solidFill>
                <a:srgbClr val="00B0F0"/>
              </a:solidFill>
              <a:round/>
            </a:ln>
            <a:effectLst/>
          </c:spPr>
          <c:marker>
            <c:symbol val="circle"/>
            <c:size val="5"/>
            <c:spPr>
              <a:solidFill>
                <a:schemeClr val="accent1"/>
              </a:solidFill>
              <a:ln w="9525">
                <a:solidFill>
                  <a:schemeClr val="accent1"/>
                </a:solidFill>
              </a:ln>
              <a:effectLst/>
            </c:spPr>
          </c:marker>
          <c:dLbls>
            <c:dLbl>
              <c:idx val="8"/>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A3E-4568-9084-BFA161DF2F9D}"/>
                </c:ext>
                <c:ext xmlns:c15="http://schemas.microsoft.com/office/drawing/2012/chart" uri="{CE6537A1-D6FC-4f65-9D91-7224C49458BB}"/>
              </c:extLst>
            </c:dLbl>
            <c:dLbl>
              <c:idx val="30"/>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A3E-4568-9084-BFA161DF2F9D}"/>
                </c:ext>
                <c:ext xmlns:c15="http://schemas.microsoft.com/office/drawing/2012/chart" uri="{CE6537A1-D6FC-4f65-9D91-7224C49458BB}"/>
              </c:extLst>
            </c:dLbl>
            <c:dLbl>
              <c:idx val="32"/>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A3E-4568-9084-BFA161DF2F9D}"/>
                </c:ext>
                <c:ext xmlns:c15="http://schemas.microsoft.com/office/drawing/2012/chart" uri="{CE6537A1-D6FC-4f65-9D91-7224C49458BB}"/>
              </c:extLst>
            </c:dLbl>
            <c:dLbl>
              <c:idx val="33"/>
              <c:dLblPos val="b"/>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A3E-4568-9084-BFA161DF2F9D}"/>
                </c:ext>
                <c:ext xmlns:c15="http://schemas.microsoft.com/office/drawing/2012/chart" uri="{CE6537A1-D6FC-4f65-9D91-7224C49458BB}"/>
              </c:extLst>
            </c:dLbl>
            <c:dLbl>
              <c:idx val="44"/>
              <c:delete val="1"/>
              <c:extLst xmlns:c16r2="http://schemas.microsoft.com/office/drawing/2015/06/chart">
                <c:ext xmlns:c16="http://schemas.microsoft.com/office/drawing/2014/chart" uri="{C3380CC4-5D6E-409C-BE32-E72D297353CC}">
                  <c16:uniqueId val="{00000004-CA3E-4568-9084-BFA161DF2F9D}"/>
                </c:ext>
                <c:ext xmlns:c15="http://schemas.microsoft.com/office/drawing/2012/chart" uri="{CE6537A1-D6FC-4f65-9D91-7224C49458BB}"/>
              </c:extLst>
            </c:dLbl>
            <c:dLbl>
              <c:idx val="46"/>
              <c:layout>
                <c:manualLayout>
                  <c:x val="-4.4843720767437034E-2"/>
                  <c:y val="-9.902627271248870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A3E-4568-9084-BFA161DF2F9D}"/>
                </c:ext>
                <c:ext xmlns:c15="http://schemas.microsoft.com/office/drawing/2012/chart" uri="{CE6537A1-D6FC-4f65-9D91-7224C49458BB}"/>
              </c:extLst>
            </c:dLbl>
            <c:dLbl>
              <c:idx val="47"/>
              <c:layout>
                <c:manualLayout>
                  <c:x val="-7.0793526700978961E-3"/>
                  <c:y val="-4.399192576739033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A3E-4568-9084-BFA161DF2F9D}"/>
                </c:ext>
                <c:ext xmlns:c15="http://schemas.microsoft.com/office/drawing/2012/chart" uri="{CE6537A1-D6FC-4f65-9D91-7224C49458BB}"/>
              </c:extLst>
            </c:dLbl>
            <c:dLbl>
              <c:idx val="49"/>
              <c:dLblPos val="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A3E-4568-9084-BFA161DF2F9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'Datos IPI'!$A$26:$A$83</c15:sqref>
                  </c15:fullRef>
                </c:ext>
              </c:extLst>
              <c:f>'Datos IPI'!$A$32:$A$83</c:f>
              <c:numCache>
                <c:formatCode>mmm\-yy</c:formatCode>
                <c:ptCount val="52"/>
                <c:pt idx="0">
                  <c:v>43647</c:v>
                </c:pt>
                <c:pt idx="1">
                  <c:v>43678</c:v>
                </c:pt>
                <c:pt idx="2">
                  <c:v>43709</c:v>
                </c:pt>
                <c:pt idx="3">
                  <c:v>43739</c:v>
                </c:pt>
                <c:pt idx="4">
                  <c:v>43770</c:v>
                </c:pt>
                <c:pt idx="5">
                  <c:v>43800</c:v>
                </c:pt>
                <c:pt idx="6">
                  <c:v>43831</c:v>
                </c:pt>
                <c:pt idx="7">
                  <c:v>43862</c:v>
                </c:pt>
                <c:pt idx="8">
                  <c:v>43891</c:v>
                </c:pt>
                <c:pt idx="9">
                  <c:v>43922</c:v>
                </c:pt>
                <c:pt idx="10">
                  <c:v>43952</c:v>
                </c:pt>
                <c:pt idx="11">
                  <c:v>43983</c:v>
                </c:pt>
                <c:pt idx="12">
                  <c:v>44013</c:v>
                </c:pt>
                <c:pt idx="13">
                  <c:v>44044</c:v>
                </c:pt>
                <c:pt idx="14">
                  <c:v>44075</c:v>
                </c:pt>
                <c:pt idx="15">
                  <c:v>44105</c:v>
                </c:pt>
                <c:pt idx="16">
                  <c:v>44136</c:v>
                </c:pt>
                <c:pt idx="17">
                  <c:v>44166</c:v>
                </c:pt>
                <c:pt idx="18">
                  <c:v>44197</c:v>
                </c:pt>
                <c:pt idx="19">
                  <c:v>44228</c:v>
                </c:pt>
                <c:pt idx="20">
                  <c:v>44256</c:v>
                </c:pt>
                <c:pt idx="21">
                  <c:v>44287</c:v>
                </c:pt>
                <c:pt idx="22">
                  <c:v>44317</c:v>
                </c:pt>
                <c:pt idx="23">
                  <c:v>44348</c:v>
                </c:pt>
                <c:pt idx="24">
                  <c:v>44378</c:v>
                </c:pt>
                <c:pt idx="25">
                  <c:v>44409</c:v>
                </c:pt>
                <c:pt idx="26">
                  <c:v>44440</c:v>
                </c:pt>
                <c:pt idx="27">
                  <c:v>44470</c:v>
                </c:pt>
                <c:pt idx="28">
                  <c:v>44501</c:v>
                </c:pt>
                <c:pt idx="29">
                  <c:v>44531</c:v>
                </c:pt>
                <c:pt idx="30">
                  <c:v>44562</c:v>
                </c:pt>
                <c:pt idx="31">
                  <c:v>44593</c:v>
                </c:pt>
                <c:pt idx="32">
                  <c:v>44621</c:v>
                </c:pt>
                <c:pt idx="33">
                  <c:v>44652</c:v>
                </c:pt>
                <c:pt idx="34">
                  <c:v>44682</c:v>
                </c:pt>
                <c:pt idx="35">
                  <c:v>44713</c:v>
                </c:pt>
                <c:pt idx="36">
                  <c:v>44743</c:v>
                </c:pt>
                <c:pt idx="37">
                  <c:v>44774</c:v>
                </c:pt>
                <c:pt idx="38">
                  <c:v>44805</c:v>
                </c:pt>
                <c:pt idx="39">
                  <c:v>44835</c:v>
                </c:pt>
                <c:pt idx="40">
                  <c:v>44866</c:v>
                </c:pt>
                <c:pt idx="41">
                  <c:v>44896</c:v>
                </c:pt>
                <c:pt idx="42">
                  <c:v>44927</c:v>
                </c:pt>
                <c:pt idx="43">
                  <c:v>44958</c:v>
                </c:pt>
                <c:pt idx="44">
                  <c:v>44986</c:v>
                </c:pt>
                <c:pt idx="45">
                  <c:v>45017</c:v>
                </c:pt>
                <c:pt idx="46">
                  <c:v>45047</c:v>
                </c:pt>
                <c:pt idx="47">
                  <c:v>45078</c:v>
                </c:pt>
                <c:pt idx="48">
                  <c:v>45108</c:v>
                </c:pt>
                <c:pt idx="49">
                  <c:v>45139</c:v>
                </c:pt>
                <c:pt idx="50">
                  <c:v>45170</c:v>
                </c:pt>
                <c:pt idx="51">
                  <c:v>45200</c:v>
                </c:pt>
              </c:numCache>
            </c:numRef>
          </c:cat>
          <c:val>
            <c:numRef>
              <c:extLst>
                <c:ext xmlns:c15="http://schemas.microsoft.com/office/drawing/2012/chart" uri="{02D57815-91ED-43cb-92C2-25804820EDAC}">
                  <c15:fullRef>
                    <c15:sqref>'Datos IPI'!$B$26:$B$83</c15:sqref>
                  </c15:fullRef>
                </c:ext>
              </c:extLst>
              <c:f>'Datos IPI'!$B$32:$B$83</c:f>
              <c:numCache>
                <c:formatCode>0.0%</c:formatCode>
                <c:ptCount val="52"/>
                <c:pt idx="0">
                  <c:v>3.1E-2</c:v>
                </c:pt>
                <c:pt idx="1">
                  <c:v>5.0000000000000001E-3</c:v>
                </c:pt>
                <c:pt idx="2">
                  <c:v>6.0000000000000001E-3</c:v>
                </c:pt>
                <c:pt idx="3">
                  <c:v>3.1E-2</c:v>
                </c:pt>
                <c:pt idx="4">
                  <c:v>-2E-3</c:v>
                </c:pt>
                <c:pt idx="5">
                  <c:v>2.3E-2</c:v>
                </c:pt>
                <c:pt idx="6">
                  <c:v>1.9E-2</c:v>
                </c:pt>
                <c:pt idx="7">
                  <c:v>4.9000000000000002E-2</c:v>
                </c:pt>
                <c:pt idx="8">
                  <c:v>-7.6999999999999999E-2</c:v>
                </c:pt>
                <c:pt idx="9">
                  <c:v>-0.29599999999999999</c:v>
                </c:pt>
                <c:pt idx="10">
                  <c:v>-0.22899999999999998</c:v>
                </c:pt>
                <c:pt idx="11">
                  <c:v>-0.124</c:v>
                </c:pt>
                <c:pt idx="12">
                  <c:v>-0.108</c:v>
                </c:pt>
                <c:pt idx="13">
                  <c:v>-0.122</c:v>
                </c:pt>
                <c:pt idx="14">
                  <c:v>-8.5999999999999993E-2</c:v>
                </c:pt>
                <c:pt idx="15">
                  <c:v>-0.08</c:v>
                </c:pt>
                <c:pt idx="16">
                  <c:v>-7.0999999999999994E-2</c:v>
                </c:pt>
                <c:pt idx="17">
                  <c:v>-5.4000000000000006E-2</c:v>
                </c:pt>
                <c:pt idx="18">
                  <c:v>-6.4000000000000001E-2</c:v>
                </c:pt>
                <c:pt idx="19">
                  <c:v>-6.2E-2</c:v>
                </c:pt>
                <c:pt idx="20">
                  <c:v>9.0999999999999998E-2</c:v>
                </c:pt>
                <c:pt idx="21">
                  <c:v>0.39600000000000002</c:v>
                </c:pt>
                <c:pt idx="22">
                  <c:v>6.4000000000000001E-2</c:v>
                </c:pt>
                <c:pt idx="23">
                  <c:v>0.13800000000000001</c:v>
                </c:pt>
                <c:pt idx="24">
                  <c:v>0.13500000000000001</c:v>
                </c:pt>
                <c:pt idx="25">
                  <c:v>0.155</c:v>
                </c:pt>
                <c:pt idx="26">
                  <c:v>0.13700000000000001</c:v>
                </c:pt>
                <c:pt idx="27">
                  <c:v>9.6000000000000002E-2</c:v>
                </c:pt>
                <c:pt idx="28">
                  <c:v>0.125</c:v>
                </c:pt>
                <c:pt idx="29">
                  <c:v>0.105</c:v>
                </c:pt>
                <c:pt idx="30">
                  <c:v>0.10300000000000001</c:v>
                </c:pt>
                <c:pt idx="31">
                  <c:v>7.4999999999999997E-2</c:v>
                </c:pt>
                <c:pt idx="32">
                  <c:v>8.3000000000000004E-2</c:v>
                </c:pt>
                <c:pt idx="33">
                  <c:v>9.0999999999999998E-2</c:v>
                </c:pt>
                <c:pt idx="34">
                  <c:v>0.29899999999999999</c:v>
                </c:pt>
                <c:pt idx="35">
                  <c:v>8.8000000000000009E-2</c:v>
                </c:pt>
                <c:pt idx="36">
                  <c:v>4.2999999999999997E-2</c:v>
                </c:pt>
                <c:pt idx="37">
                  <c:v>7.0999999999999994E-2</c:v>
                </c:pt>
                <c:pt idx="38">
                  <c:v>4.4000000000000004E-2</c:v>
                </c:pt>
                <c:pt idx="39">
                  <c:v>3.3000000000000002E-2</c:v>
                </c:pt>
                <c:pt idx="40">
                  <c:v>2.5000000000000001E-2</c:v>
                </c:pt>
                <c:pt idx="41">
                  <c:v>7.0000000000000001E-3</c:v>
                </c:pt>
                <c:pt idx="42">
                  <c:v>8.0000000000000002E-3</c:v>
                </c:pt>
                <c:pt idx="43">
                  <c:v>8.0000000000000002E-3</c:v>
                </c:pt>
                <c:pt idx="44">
                  <c:v>-4.0000000000000001E-3</c:v>
                </c:pt>
                <c:pt idx="45">
                  <c:v>-3.0000000000000001E-3</c:v>
                </c:pt>
                <c:pt idx="46">
                  <c:v>-0.01</c:v>
                </c:pt>
                <c:pt idx="47">
                  <c:v>-2.1000000000000001E-2</c:v>
                </c:pt>
                <c:pt idx="48">
                  <c:v>-3.6000000000000004E-2</c:v>
                </c:pt>
                <c:pt idx="49">
                  <c:v>-4.5999999999999999E-2</c:v>
                </c:pt>
                <c:pt idx="50">
                  <c:v>-2.8000000000000001E-2</c:v>
                </c:pt>
                <c:pt idx="51">
                  <c:v>-2.1999999999999999E-2</c:v>
                </c:pt>
              </c:numCache>
            </c:numRef>
          </c:val>
          <c:smooth val="0"/>
          <c:extLst xmlns:c16r2="http://schemas.microsoft.com/office/drawing/2015/06/chart">
            <c:ext xmlns:c16="http://schemas.microsoft.com/office/drawing/2014/chart" uri="{C3380CC4-5D6E-409C-BE32-E72D297353CC}">
              <c16:uniqueId val="{00000003-6B43-45FF-953E-5ADF2F11B628}"/>
            </c:ext>
            <c:ext xmlns:c15="http://schemas.microsoft.com/office/drawing/2012/chart" uri="{02D57815-91ED-43cb-92C2-25804820EDAC}">
              <c15:categoryFilterExceptions>
                <c15:categoryFilterException>
                  <c15:sqref>'Datos IPI'!$B$31</c15:sqref>
                  <c15:dLbl>
                    <c:idx val="-1"/>
                    <c:dLblPos val="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0-9051-4581-A445-079A62D93875}"/>
                      </c:ext>
                      <c:ext uri="{CE6537A1-D6FC-4f65-9D91-7224C49458BB}"/>
                    </c:extLst>
                  </c15:dLbl>
                </c15:categoryFilterException>
              </c15:categoryFilterExceptions>
            </c:ext>
          </c:extLst>
        </c:ser>
        <c:dLbls>
          <c:showLegendKey val="0"/>
          <c:showVal val="0"/>
          <c:showCatName val="0"/>
          <c:showSerName val="0"/>
          <c:showPercent val="0"/>
          <c:showBubbleSize val="0"/>
        </c:dLbls>
        <c:marker val="1"/>
        <c:smooth val="0"/>
        <c:axId val="542922584"/>
        <c:axId val="542923368"/>
      </c:lineChart>
      <c:dateAx>
        <c:axId val="542922584"/>
        <c:scaling>
          <c:orientation val="minMax"/>
        </c:scaling>
        <c:delete val="0"/>
        <c:axPos val="b"/>
        <c:numFmt formatCode="mmm\-yy" sourceLinked="1"/>
        <c:majorTickMark val="out"/>
        <c:minorTickMark val="none"/>
        <c:tickLblPos val="low"/>
        <c:spPr>
          <a:noFill/>
          <a:ln w="9525" cap="flat" cmpd="sng" algn="ctr">
            <a:solidFill>
              <a:srgbClr val="002060"/>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2923368"/>
        <c:crosses val="autoZero"/>
        <c:auto val="1"/>
        <c:lblOffset val="100"/>
        <c:baseTimeUnit val="months"/>
      </c:dateAx>
      <c:valAx>
        <c:axId val="54292336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2922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Variación año</a:t>
            </a:r>
            <a:r>
              <a:rPr lang="es-CO" baseline="0"/>
              <a:t> corrido</a:t>
            </a:r>
            <a:r>
              <a:rPr lang="es-CO"/>
              <a:t> Indicador</a:t>
            </a:r>
            <a:r>
              <a:rPr lang="es-CO" baseline="0"/>
              <a:t> seguimiento a la economía </a:t>
            </a:r>
            <a:r>
              <a:rPr lang="es-CO"/>
              <a:t>por actividades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bg1">
                <a:lumMod val="50000"/>
              </a:schemeClr>
            </a:solidFill>
            <a:ln>
              <a:noFill/>
            </a:ln>
            <a:effectLst>
              <a:outerShdw blurRad="40000" dist="23000" dir="5400000" rotWithShape="0">
                <a:srgbClr val="000000">
                  <a:alpha val="35000"/>
                </a:srgbClr>
              </a:outerShdw>
            </a:effectLst>
          </c:spPr>
          <c:invertIfNegative val="0"/>
          <c:dPt>
            <c:idx val="0"/>
            <c:invertIfNegative val="0"/>
            <c:bubble3D val="0"/>
            <c:spPr>
              <a:solidFill>
                <a:srgbClr val="EB6A17"/>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4E1B-4339-A212-A780646B7846}"/>
              </c:ext>
            </c:extLst>
          </c:dPt>
          <c:dLbls>
            <c:dLbl>
              <c:idx val="0"/>
              <c:layout>
                <c:manualLayout>
                  <c:x val="-1.0126265908874663E-3"/>
                  <c:y val="-3.4380595541842131E-3"/>
                </c:manualLayout>
              </c:layout>
              <c:numFmt formatCode="0.0%" sourceLinked="0"/>
              <c:spPr>
                <a:noFill/>
                <a:ln>
                  <a:noFill/>
                </a:ln>
                <a:effectLst/>
              </c:spPr>
              <c:txPr>
                <a:bodyPr rot="0" spcFirstLastPara="1" vertOverflow="ellipsis" vert="horz" wrap="square" anchor="ctr" anchorCtr="1"/>
                <a:lstStyle/>
                <a:p>
                  <a:pPr>
                    <a:defRPr sz="10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4E1B-4339-A212-A780646B7846}"/>
                </c:ext>
                <c:ext xmlns:c15="http://schemas.microsoft.com/office/drawing/2012/chart" uri="{CE6537A1-D6FC-4f65-9D91-7224C49458BB}"/>
              </c:extLst>
            </c:dLbl>
            <c:dLbl>
              <c:idx val="1"/>
              <c:layout>
                <c:manualLayout>
                  <c:x val="-3.7455745322528201E-17"/>
                  <c:y val="1.1079368458060087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FCA-4D2B-98EA-8B256F76D15C}"/>
                </c:ext>
                <c:ext xmlns:c15="http://schemas.microsoft.com/office/drawing/2012/chart" uri="{CE6537A1-D6FC-4f65-9D91-7224C49458BB}"/>
              </c:extLst>
            </c:dLbl>
            <c:dLbl>
              <c:idx val="2"/>
              <c:layout>
                <c:manualLayout>
                  <c:x val="-1.1242917163582682E-3"/>
                  <c:y val="1.20538441466746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B70-43D6-8DBD-1557C740AC70}"/>
                </c:ext>
                <c:ext xmlns:c15="http://schemas.microsoft.com/office/drawing/2012/chart" uri="{CE6537A1-D6FC-4f65-9D91-7224C49458BB}"/>
              </c:extLst>
            </c:dLbl>
            <c:dLbl>
              <c:idx val="3"/>
              <c:layout>
                <c:manualLayout>
                  <c:x val="-7.8151832803227175E-17"/>
                  <c:y val="1.5870823164641131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3033-4392-B802-A6680DC63CEF}"/>
                </c:ext>
                <c:ext xmlns:c15="http://schemas.microsoft.com/office/drawing/2012/chart" uri="{CE6537A1-D6FC-4f65-9D91-7224C49458BB}"/>
              </c:extLst>
            </c:dLbl>
            <c:dLbl>
              <c:idx val="4"/>
              <c:layout>
                <c:manualLayout>
                  <c:x val="2.4280623136499189E-3"/>
                  <c:y val="-2.8309011270381265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1D9-41BF-A1F5-C94638B2D516}"/>
                </c:ext>
                <c:ext xmlns:c15="http://schemas.microsoft.com/office/drawing/2012/chart" uri="{CE6537A1-D6FC-4f65-9D91-7224C49458BB}"/>
              </c:extLst>
            </c:dLbl>
            <c:numFmt formatCode="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ISE!$B$35:$B$38</c:f>
              <c:strCache>
                <c:ptCount val="4"/>
                <c:pt idx="0">
                  <c:v>Total ISE</c:v>
                </c:pt>
                <c:pt idx="1">
                  <c:v>Actividades primarias</c:v>
                </c:pt>
                <c:pt idx="2">
                  <c:v>Actividades secundarias</c:v>
                </c:pt>
                <c:pt idx="3">
                  <c:v>Actividades terciarias</c:v>
                </c:pt>
              </c:strCache>
            </c:strRef>
          </c:cat>
          <c:val>
            <c:numRef>
              <c:f>ISE!$C$35:$C$38</c:f>
              <c:numCache>
                <c:formatCode>0.0%</c:formatCode>
                <c:ptCount val="4"/>
                <c:pt idx="0">
                  <c:v>8.8647632550737394E-3</c:v>
                </c:pt>
                <c:pt idx="1">
                  <c:v>2.3582508366751801E-2</c:v>
                </c:pt>
                <c:pt idx="2">
                  <c:v>-3.8352026192102602E-2</c:v>
                </c:pt>
                <c:pt idx="3">
                  <c:v>1.6899914165971499E-2</c:v>
                </c:pt>
              </c:numCache>
            </c:numRef>
          </c:val>
          <c:extLst xmlns:c16r2="http://schemas.microsoft.com/office/drawing/2015/06/chart">
            <c:ext xmlns:c16="http://schemas.microsoft.com/office/drawing/2014/chart" uri="{C3380CC4-5D6E-409C-BE32-E72D297353CC}">
              <c16:uniqueId val="{00000000-607C-4260-9A8D-10AEEF783F1E}"/>
            </c:ext>
          </c:extLst>
        </c:ser>
        <c:dLbls>
          <c:showLegendKey val="0"/>
          <c:showVal val="0"/>
          <c:showCatName val="0"/>
          <c:showSerName val="0"/>
          <c:showPercent val="0"/>
          <c:showBubbleSize val="0"/>
        </c:dLbls>
        <c:gapWidth val="100"/>
        <c:axId val="542922976"/>
        <c:axId val="482124688"/>
      </c:barChart>
      <c:catAx>
        <c:axId val="542922976"/>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2124688"/>
        <c:crosses val="autoZero"/>
        <c:auto val="1"/>
        <c:lblAlgn val="ctr"/>
        <c:lblOffset val="100"/>
        <c:noMultiLvlLbl val="0"/>
      </c:catAx>
      <c:valAx>
        <c:axId val="482124688"/>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292297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r>
              <a:rPr lang="es-CO" sz="1400" b="1" i="0" u="none" strike="noStrike" baseline="0">
                <a:effectLst/>
              </a:rPr>
              <a:t>Variación Anual - </a:t>
            </a:r>
            <a:r>
              <a:rPr lang="en-US" sz="1400" b="1" i="0" u="none" strike="noStrike" kern="1200" spc="0" baseline="0">
                <a:solidFill>
                  <a:sysClr val="windowText" lastClr="000000">
                    <a:lumMod val="95000"/>
                    <a:lumOff val="5000"/>
                  </a:sysClr>
                </a:solidFill>
                <a:latin typeface="Arial" panose="020B0604020202020204" pitchFamily="34" charset="0"/>
                <a:ea typeface="+mn-ea"/>
                <a:cs typeface="Arial" panose="020B0604020202020204" pitchFamily="34" charset="0"/>
              </a:rPr>
              <a:t>ISE</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'Datos ISE'!$B$1</c:f>
              <c:strCache>
                <c:ptCount val="1"/>
                <c:pt idx="0">
                  <c:v>ISE</c:v>
                </c:pt>
              </c:strCache>
            </c:strRef>
          </c:tx>
          <c:spPr>
            <a:ln w="15875" cap="rnd">
              <a:solidFill>
                <a:srgbClr val="00B0F0"/>
              </a:solidFill>
              <a:round/>
            </a:ln>
            <a:effectLst/>
          </c:spPr>
          <c:marker>
            <c:symbol val="circle"/>
            <c:size val="5"/>
            <c:spPr>
              <a:solidFill>
                <a:schemeClr val="accent1"/>
              </a:solidFill>
              <a:ln w="9525">
                <a:solidFill>
                  <a:schemeClr val="accent1"/>
                </a:solidFill>
              </a:ln>
              <a:effectLst/>
            </c:spPr>
          </c:marker>
          <c:cat>
            <c:numRef>
              <c:f>'Datos ISE'!$A$2:$A$59</c:f>
              <c:numCache>
                <c:formatCode>mmm\-yy</c:formatCode>
                <c:ptCount val="58"/>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numCache>
            </c:numRef>
          </c:cat>
          <c:val>
            <c:numRef>
              <c:f>'Datos ISE'!$B$2:$B$59</c:f>
              <c:numCache>
                <c:formatCode>0.00%</c:formatCode>
                <c:ptCount val="58"/>
                <c:pt idx="0">
                  <c:v>2.1999999999999999E-2</c:v>
                </c:pt>
                <c:pt idx="1">
                  <c:v>2.7E-2</c:v>
                </c:pt>
                <c:pt idx="2">
                  <c:v>2.5600000000000001E-2</c:v>
                </c:pt>
                <c:pt idx="3">
                  <c:v>2.1299999999999999E-2</c:v>
                </c:pt>
                <c:pt idx="4">
                  <c:v>3.09E-2</c:v>
                </c:pt>
                <c:pt idx="5">
                  <c:v>2.6599999999999999E-2</c:v>
                </c:pt>
                <c:pt idx="6">
                  <c:v>3.6999999999999998E-2</c:v>
                </c:pt>
                <c:pt idx="7">
                  <c:v>3.3599999999999998E-2</c:v>
                </c:pt>
                <c:pt idx="8">
                  <c:v>2.6700000000000002E-2</c:v>
                </c:pt>
                <c:pt idx="9">
                  <c:v>3.2199999999999999E-2</c:v>
                </c:pt>
                <c:pt idx="10">
                  <c:v>2.9000000000000001E-2</c:v>
                </c:pt>
                <c:pt idx="11">
                  <c:v>3.5999999999999997E-2</c:v>
                </c:pt>
                <c:pt idx="12">
                  <c:v>3.4599999999999999E-2</c:v>
                </c:pt>
                <c:pt idx="13">
                  <c:v>4.8099999999999997E-2</c:v>
                </c:pt>
                <c:pt idx="14">
                  <c:v>-4.9000000000000002E-2</c:v>
                </c:pt>
                <c:pt idx="15">
                  <c:v>-0.2006</c:v>
                </c:pt>
                <c:pt idx="16">
                  <c:v>-0.16650000000000001</c:v>
                </c:pt>
                <c:pt idx="17">
                  <c:v>-0.1106</c:v>
                </c:pt>
                <c:pt idx="18">
                  <c:v>-9.5500000000000002E-2</c:v>
                </c:pt>
                <c:pt idx="19">
                  <c:v>-0.10630000000000001</c:v>
                </c:pt>
                <c:pt idx="20">
                  <c:v>-7.2499999999999995E-2</c:v>
                </c:pt>
                <c:pt idx="21">
                  <c:v>-4.53E-2</c:v>
                </c:pt>
                <c:pt idx="22">
                  <c:v>-3.39E-2</c:v>
                </c:pt>
                <c:pt idx="23">
                  <c:v>-2.47E-2</c:v>
                </c:pt>
                <c:pt idx="24">
                  <c:v>-4.6300000000000001E-2</c:v>
                </c:pt>
                <c:pt idx="25">
                  <c:v>-3.4799999999999998E-2</c:v>
                </c:pt>
                <c:pt idx="26">
                  <c:v>0.1177</c:v>
                </c:pt>
                <c:pt idx="27">
                  <c:v>0.28699999999999998</c:v>
                </c:pt>
                <c:pt idx="28">
                  <c:v>0.1356</c:v>
                </c:pt>
                <c:pt idx="29">
                  <c:v>0.1447</c:v>
                </c:pt>
                <c:pt idx="30">
                  <c:v>0.1431</c:v>
                </c:pt>
                <c:pt idx="31">
                  <c:v>0.13170000000000001</c:v>
                </c:pt>
                <c:pt idx="32">
                  <c:v>0.1293</c:v>
                </c:pt>
                <c:pt idx="33">
                  <c:v>9.2899999999999996E-2</c:v>
                </c:pt>
                <c:pt idx="34">
                  <c:v>9.5600000000000004E-2</c:v>
                </c:pt>
                <c:pt idx="35">
                  <c:v>0.1177</c:v>
                </c:pt>
                <c:pt idx="36">
                  <c:v>7.7899999999999997E-2</c:v>
                </c:pt>
                <c:pt idx="37">
                  <c:v>8.1199999999999994E-2</c:v>
                </c:pt>
                <c:pt idx="38">
                  <c:v>7.5999999999999998E-2</c:v>
                </c:pt>
                <c:pt idx="39">
                  <c:v>0.1198</c:v>
                </c:pt>
                <c:pt idx="40">
                  <c:v>0.16489999999999999</c:v>
                </c:pt>
                <c:pt idx="41">
                  <c:v>8.5300000000000001E-2</c:v>
                </c:pt>
                <c:pt idx="42">
                  <c:v>6.4100000000000004E-2</c:v>
                </c:pt>
                <c:pt idx="43">
                  <c:v>8.6199999999999999E-2</c:v>
                </c:pt>
                <c:pt idx="44">
                  <c:v>4.2299999999999997E-2</c:v>
                </c:pt>
                <c:pt idx="45">
                  <c:v>4.6300000000000001E-2</c:v>
                </c:pt>
                <c:pt idx="46">
                  <c:v>3.0200000000000001E-2</c:v>
                </c:pt>
                <c:pt idx="47">
                  <c:v>1.2699999999999999E-2</c:v>
                </c:pt>
                <c:pt idx="48">
                  <c:v>5.8500000000000003E-2</c:v>
                </c:pt>
                <c:pt idx="49">
                  <c:v>2.98E-2</c:v>
                </c:pt>
                <c:pt idx="50">
                  <c:v>1.61E-2</c:v>
                </c:pt>
                <c:pt idx="51">
                  <c:v>-7.7999999999999996E-3</c:v>
                </c:pt>
                <c:pt idx="52">
                  <c:v>6.4999999999999997E-3</c:v>
                </c:pt>
                <c:pt idx="53">
                  <c:v>1.72E-2</c:v>
                </c:pt>
                <c:pt idx="54">
                  <c:v>1.18E-2</c:v>
                </c:pt>
                <c:pt idx="55">
                  <c:v>2.3E-3</c:v>
                </c:pt>
                <c:pt idx="56">
                  <c:v>-1.2999999999999999E-3</c:v>
                </c:pt>
                <c:pt idx="57">
                  <c:v>-4.1000000000000003E-3</c:v>
                </c:pt>
              </c:numCache>
            </c:numRef>
          </c:val>
          <c:smooth val="0"/>
          <c:extLst xmlns:c16r2="http://schemas.microsoft.com/office/drawing/2015/06/chart">
            <c:ext xmlns:c16="http://schemas.microsoft.com/office/drawing/2014/chart" uri="{C3380CC4-5D6E-409C-BE32-E72D297353CC}">
              <c16:uniqueId val="{00000002-7647-49B5-98C0-1B0FCD08FE44}"/>
            </c:ext>
          </c:extLst>
        </c:ser>
        <c:dLbls>
          <c:showLegendKey val="0"/>
          <c:showVal val="0"/>
          <c:showCatName val="0"/>
          <c:showSerName val="0"/>
          <c:showPercent val="0"/>
          <c:showBubbleSize val="0"/>
        </c:dLbls>
        <c:marker val="1"/>
        <c:smooth val="0"/>
        <c:axId val="482126648"/>
        <c:axId val="482123904"/>
      </c:lineChart>
      <c:dateAx>
        <c:axId val="4821266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2123904"/>
        <c:crosses val="autoZero"/>
        <c:auto val="1"/>
        <c:lblOffset val="100"/>
        <c:baseTimeUnit val="months"/>
      </c:dateAx>
      <c:valAx>
        <c:axId val="482123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2126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900" b="1" i="0" u="none" strike="noStrike" kern="1200" baseline="0">
                <a:solidFill>
                  <a:schemeClr val="tx1"/>
                </a:solidFill>
                <a:latin typeface="Arial" panose="020B0604020202020204" pitchFamily="34" charset="0"/>
                <a:ea typeface="+mn-ea"/>
                <a:cs typeface="Arial" panose="020B0604020202020204" pitchFamily="34" charset="0"/>
              </a:defRPr>
            </a:pPr>
            <a:r>
              <a:rPr lang="es-CO" sz="900" b="1" i="0" u="none" strike="noStrike" kern="1200" baseline="0">
                <a:solidFill>
                  <a:schemeClr val="tx1"/>
                </a:solidFill>
                <a:latin typeface="Arial" panose="020B0604020202020204" pitchFamily="34" charset="0"/>
                <a:cs typeface="Arial" panose="020B0604020202020204" pitchFamily="34" charset="0"/>
              </a:rPr>
              <a:t>IPI</a:t>
            </a:r>
            <a:endParaRPr lang="es-CO" sz="900" b="1" i="0" u="none" strike="noStrike" kern="1200" baseline="0">
              <a:solidFill>
                <a:schemeClr val="tx1"/>
              </a:solidFill>
              <a:latin typeface="Arial" panose="020B0604020202020204" pitchFamily="34" charset="0"/>
              <a:ea typeface="+mn-ea"/>
              <a:cs typeface="Arial" panose="020B0604020202020204" pitchFamily="34" charset="0"/>
            </a:endParaRPr>
          </a:p>
          <a:p>
            <a:pPr>
              <a:defRPr lang="es-CO" sz="900">
                <a:solidFill>
                  <a:schemeClr val="tx1"/>
                </a:solidFill>
              </a:defRPr>
            </a:pPr>
            <a:r>
              <a:rPr lang="es-CO" sz="900" b="1" i="0" u="none" strike="noStrike" kern="1200" baseline="0">
                <a:solidFill>
                  <a:schemeClr val="tx1"/>
                </a:solidFill>
                <a:latin typeface="Arial" panose="020B0604020202020204" pitchFamily="34" charset="0"/>
                <a:ea typeface="+mn-ea"/>
                <a:cs typeface="Arial" panose="020B0604020202020204" pitchFamily="34" charset="0"/>
              </a:rPr>
              <a:t>Variación año corrido</a:t>
            </a:r>
          </a:p>
        </c:rich>
      </c:tx>
      <c:layout/>
      <c:overlay val="0"/>
      <c:spPr>
        <a:noFill/>
        <a:ln>
          <a:noFill/>
        </a:ln>
        <a:effectLst/>
      </c:spPr>
      <c:txPr>
        <a:bodyPr rot="0" spcFirstLastPara="1" vertOverflow="ellipsis" vert="horz" wrap="square" anchor="ctr" anchorCtr="1"/>
        <a:lstStyle/>
        <a:p>
          <a:pPr>
            <a:defRPr lang="es-CO" sz="9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chemeClr val="bg1">
                <a:lumMod val="50000"/>
              </a:schemeClr>
            </a:solidFill>
            <a:ln>
              <a:noFill/>
            </a:ln>
            <a:effectLst>
              <a:outerShdw blurRad="40000" dist="23000" dir="5400000" rotWithShape="0">
                <a:srgbClr val="000000">
                  <a:alpha val="35000"/>
                </a:srgbClr>
              </a:outerShdw>
            </a:effectLst>
          </c:spPr>
          <c:invertIfNegative val="0"/>
          <c:dPt>
            <c:idx val="0"/>
            <c:invertIfNegative val="0"/>
            <c:bubble3D val="0"/>
            <c:spPr>
              <a:solidFill>
                <a:srgbClr val="002060"/>
              </a:solidFill>
              <a:ln>
                <a:noFill/>
              </a:ln>
              <a:effectLst>
                <a:outerShdw blurRad="40000" dist="23000" dir="5400000" rotWithShape="0">
                  <a:srgbClr val="000000">
                    <a:alpha val="35000"/>
                  </a:srgbClr>
                </a:outerShdw>
              </a:effectLst>
            </c:spPr>
            <c:extLst xmlns:c16r2="http://schemas.microsoft.com/office/drawing/2015/06/chart">
              <c:ext xmlns:c16="http://schemas.microsoft.com/office/drawing/2014/chart" uri="{C3380CC4-5D6E-409C-BE32-E72D297353CC}">
                <c16:uniqueId val="{00000001-111B-463D-AF57-C365DDB128CA}"/>
              </c:ext>
            </c:extLst>
          </c:dPt>
          <c:dLbls>
            <c:dLbl>
              <c:idx val="0"/>
              <c:layout>
                <c:manualLayout>
                  <c:x val="-1.0126265908874663E-3"/>
                  <c:y val="-3.4380595541842131E-3"/>
                </c:manualLayout>
              </c:layout>
              <c:numFmt formatCode="0.0%" sourceLinked="0"/>
              <c:spPr>
                <a:noFill/>
                <a:ln>
                  <a:noFill/>
                </a:ln>
                <a:effectLst/>
              </c:spPr>
              <c:txPr>
                <a:bodyPr rot="0" spcFirstLastPara="1" vertOverflow="ellipsis" vert="horz" wrap="square" anchor="ctr" anchorCtr="1"/>
                <a:lstStyle/>
                <a:p>
                  <a:pPr>
                    <a:defRPr sz="7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111B-463D-AF57-C365DDB128CA}"/>
                </c:ext>
                <c:ext xmlns:c15="http://schemas.microsoft.com/office/drawing/2012/chart" uri="{CE6537A1-D6FC-4f65-9D91-7224C49458BB}">
                  <c15:layout/>
                </c:ext>
              </c:extLst>
            </c:dLbl>
            <c:dLbl>
              <c:idx val="1"/>
              <c:layout>
                <c:manualLayout>
                  <c:x val="5.2287581699345925E-3"/>
                  <c:y val="0.1942879689291174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11B-463D-AF57-C365DDB128CA}"/>
                </c:ext>
                <c:ext xmlns:c15="http://schemas.microsoft.com/office/drawing/2012/chart" uri="{CE6537A1-D6FC-4f65-9D91-7224C49458BB}">
                  <c15:layout/>
                </c:ext>
              </c:extLst>
            </c:dLbl>
            <c:dLbl>
              <c:idx val="2"/>
              <c:layout>
                <c:manualLayout>
                  <c:x val="-1.1242917163582682E-3"/>
                  <c:y val="1.20538441466746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111B-463D-AF57-C365DDB128CA}"/>
                </c:ext>
                <c:ext xmlns:c15="http://schemas.microsoft.com/office/drawing/2012/chart" uri="{CE6537A1-D6FC-4f65-9D91-7224C49458BB}">
                  <c15:layout/>
                </c:ext>
              </c:extLst>
            </c:dLbl>
            <c:dLbl>
              <c:idx val="3"/>
              <c:layout>
                <c:manualLayout>
                  <c:x val="-7.8151832803227175E-17"/>
                  <c:y val="1.5870823164641131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111B-463D-AF57-C365DDB128CA}"/>
                </c:ext>
                <c:ext xmlns:c15="http://schemas.microsoft.com/office/drawing/2012/chart" uri="{CE6537A1-D6FC-4f65-9D91-7224C49458BB}">
                  <c15:layout/>
                </c:ext>
              </c:extLst>
            </c:dLbl>
            <c:dLbl>
              <c:idx val="4"/>
              <c:layout>
                <c:manualLayout>
                  <c:x val="2.4280623136499189E-3"/>
                  <c:y val="-2.8309011270381265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111B-463D-AF57-C365DDB128CA}"/>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anchor="ctr" anchorCtr="1"/>
              <a:lstStyle/>
              <a:p>
                <a:pPr>
                  <a:defRPr sz="7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IPI!$B$35:$B$39</c:f>
              <c:strCache>
                <c:ptCount val="5"/>
                <c:pt idx="0">
                  <c:v>Total IPI</c:v>
                </c:pt>
                <c:pt idx="1">
                  <c:v>Industria Manufacturera</c:v>
                </c:pt>
                <c:pt idx="2">
                  <c:v>Suministro electricidad. y gas</c:v>
                </c:pt>
                <c:pt idx="3">
                  <c:v>Explotación Minas y Canter.</c:v>
                </c:pt>
                <c:pt idx="4">
                  <c:v>Captación, trat. Y dis. Agua</c:v>
                </c:pt>
              </c:strCache>
            </c:strRef>
          </c:cat>
          <c:val>
            <c:numRef>
              <c:f>IPI!$C$35:$C$39</c:f>
              <c:numCache>
                <c:formatCode>0.0%</c:formatCode>
                <c:ptCount val="5"/>
                <c:pt idx="0">
                  <c:v>-1.7999999999999999E-2</c:v>
                </c:pt>
                <c:pt idx="1">
                  <c:v>-4.5999999999999999E-2</c:v>
                </c:pt>
                <c:pt idx="2">
                  <c:v>2.8000000000000001E-2</c:v>
                </c:pt>
                <c:pt idx="3">
                  <c:v>4.2999999999999997E-2</c:v>
                </c:pt>
                <c:pt idx="4">
                  <c:v>1.6E-2</c:v>
                </c:pt>
              </c:numCache>
            </c:numRef>
          </c:val>
          <c:extLst xmlns:c16r2="http://schemas.microsoft.com/office/drawing/2015/06/chart">
            <c:ext xmlns:c16="http://schemas.microsoft.com/office/drawing/2014/chart" uri="{C3380CC4-5D6E-409C-BE32-E72D297353CC}">
              <c16:uniqueId val="{00000006-111B-463D-AF57-C365DDB128CA}"/>
            </c:ext>
          </c:extLst>
        </c:ser>
        <c:dLbls>
          <c:showLegendKey val="0"/>
          <c:showVal val="0"/>
          <c:showCatName val="0"/>
          <c:showSerName val="0"/>
          <c:showPercent val="0"/>
          <c:showBubbleSize val="0"/>
        </c:dLbls>
        <c:gapWidth val="100"/>
        <c:axId val="455185152"/>
        <c:axId val="455181232"/>
      </c:barChart>
      <c:catAx>
        <c:axId val="45518515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55181232"/>
        <c:crosses val="autoZero"/>
        <c:auto val="1"/>
        <c:lblAlgn val="ctr"/>
        <c:lblOffset val="0"/>
        <c:noMultiLvlLbl val="0"/>
      </c:catAx>
      <c:valAx>
        <c:axId val="455181232"/>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551851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r>
              <a:rPr lang="en-US" sz="1800" b="1" i="0" baseline="0">
                <a:effectLst/>
              </a:rPr>
              <a:t>Variación anual</a:t>
            </a:r>
            <a:endParaRPr lang="es-CO">
              <a:effectLst/>
            </a:endParaRPr>
          </a:p>
          <a:p>
            <a:pPr marL="0" marR="0" lvl="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95000"/>
                    <a:lumOff val="5000"/>
                  </a:sysClr>
                </a:solidFill>
              </a:defRPr>
            </a:pPr>
            <a:r>
              <a:rPr lang="en-US" b="0"/>
              <a:t>Comercio al por mayor y al por menor; Reparación de vehículos automotores y motocicletas; Transporte y almacenamiento; Alojamiento y servicios de comida</a:t>
            </a: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'Datos ISE'!$C$1</c:f>
              <c:strCache>
                <c:ptCount val="1"/>
                <c:pt idx="0">
                  <c:v>Comercio al por mayor y al por menor; Reparación de vehículos automotores y motocicletas; Transporte y almacenamiento; Alojamiento y servicios de comida</c:v>
                </c:pt>
              </c:strCache>
            </c:strRef>
          </c:tx>
          <c:spPr>
            <a:ln w="15875" cap="rnd">
              <a:solidFill>
                <a:srgbClr val="EB6A17"/>
              </a:solidFill>
              <a:round/>
            </a:ln>
            <a:effectLst/>
          </c:spPr>
          <c:marker>
            <c:symbol val="circle"/>
            <c:size val="5"/>
            <c:spPr>
              <a:solidFill>
                <a:srgbClr val="EB6A17"/>
              </a:solidFill>
              <a:ln w="9525">
                <a:solidFill>
                  <a:srgbClr val="EB6A17"/>
                </a:solidFill>
              </a:ln>
              <a:effectLst/>
            </c:spPr>
          </c:marker>
          <c:cat>
            <c:numRef>
              <c:f>'Datos ISE'!$A$3:$A$59</c:f>
              <c:numCache>
                <c:formatCode>mmm\-yy</c:formatCode>
                <c:ptCount val="57"/>
                <c:pt idx="0">
                  <c:v>43497</c:v>
                </c:pt>
                <c:pt idx="1">
                  <c:v>43525</c:v>
                </c:pt>
                <c:pt idx="2">
                  <c:v>43556</c:v>
                </c:pt>
                <c:pt idx="3">
                  <c:v>43586</c:v>
                </c:pt>
                <c:pt idx="4">
                  <c:v>43617</c:v>
                </c:pt>
                <c:pt idx="5">
                  <c:v>43647</c:v>
                </c:pt>
                <c:pt idx="6">
                  <c:v>43678</c:v>
                </c:pt>
                <c:pt idx="7">
                  <c:v>43709</c:v>
                </c:pt>
                <c:pt idx="8">
                  <c:v>43739</c:v>
                </c:pt>
                <c:pt idx="9">
                  <c:v>43770</c:v>
                </c:pt>
                <c:pt idx="10">
                  <c:v>43800</c:v>
                </c:pt>
                <c:pt idx="11">
                  <c:v>43831</c:v>
                </c:pt>
                <c:pt idx="12">
                  <c:v>43862</c:v>
                </c:pt>
                <c:pt idx="13">
                  <c:v>43891</c:v>
                </c:pt>
                <c:pt idx="14">
                  <c:v>43922</c:v>
                </c:pt>
                <c:pt idx="15">
                  <c:v>43952</c:v>
                </c:pt>
                <c:pt idx="16">
                  <c:v>43983</c:v>
                </c:pt>
                <c:pt idx="17">
                  <c:v>44013</c:v>
                </c:pt>
                <c:pt idx="18">
                  <c:v>44044</c:v>
                </c:pt>
                <c:pt idx="19">
                  <c:v>44075</c:v>
                </c:pt>
                <c:pt idx="20">
                  <c:v>44105</c:v>
                </c:pt>
                <c:pt idx="21">
                  <c:v>44136</c:v>
                </c:pt>
                <c:pt idx="22">
                  <c:v>44166</c:v>
                </c:pt>
                <c:pt idx="23">
                  <c:v>44197</c:v>
                </c:pt>
                <c:pt idx="24">
                  <c:v>44228</c:v>
                </c:pt>
                <c:pt idx="25">
                  <c:v>44256</c:v>
                </c:pt>
                <c:pt idx="26">
                  <c:v>44287</c:v>
                </c:pt>
                <c:pt idx="27">
                  <c:v>44317</c:v>
                </c:pt>
                <c:pt idx="28">
                  <c:v>44348</c:v>
                </c:pt>
                <c:pt idx="29">
                  <c:v>44378</c:v>
                </c:pt>
                <c:pt idx="30">
                  <c:v>44409</c:v>
                </c:pt>
                <c:pt idx="31">
                  <c:v>44440</c:v>
                </c:pt>
                <c:pt idx="32">
                  <c:v>44470</c:v>
                </c:pt>
                <c:pt idx="33">
                  <c:v>44501</c:v>
                </c:pt>
                <c:pt idx="34">
                  <c:v>44531</c:v>
                </c:pt>
                <c:pt idx="35">
                  <c:v>44562</c:v>
                </c:pt>
                <c:pt idx="36">
                  <c:v>44593</c:v>
                </c:pt>
                <c:pt idx="37">
                  <c:v>44621</c:v>
                </c:pt>
                <c:pt idx="38">
                  <c:v>44652</c:v>
                </c:pt>
                <c:pt idx="39">
                  <c:v>44682</c:v>
                </c:pt>
                <c:pt idx="40">
                  <c:v>44713</c:v>
                </c:pt>
                <c:pt idx="41">
                  <c:v>44743</c:v>
                </c:pt>
                <c:pt idx="42">
                  <c:v>44774</c:v>
                </c:pt>
                <c:pt idx="43">
                  <c:v>44805</c:v>
                </c:pt>
                <c:pt idx="44">
                  <c:v>44835</c:v>
                </c:pt>
                <c:pt idx="45">
                  <c:v>44866</c:v>
                </c:pt>
                <c:pt idx="46">
                  <c:v>44896</c:v>
                </c:pt>
                <c:pt idx="47">
                  <c:v>44927</c:v>
                </c:pt>
                <c:pt idx="48">
                  <c:v>44958</c:v>
                </c:pt>
                <c:pt idx="49">
                  <c:v>44986</c:v>
                </c:pt>
                <c:pt idx="50">
                  <c:v>45017</c:v>
                </c:pt>
                <c:pt idx="51">
                  <c:v>45047</c:v>
                </c:pt>
                <c:pt idx="52">
                  <c:v>45078</c:v>
                </c:pt>
                <c:pt idx="53">
                  <c:v>45108</c:v>
                </c:pt>
                <c:pt idx="54">
                  <c:v>45139</c:v>
                </c:pt>
                <c:pt idx="55">
                  <c:v>45170</c:v>
                </c:pt>
                <c:pt idx="56">
                  <c:v>45200</c:v>
                </c:pt>
              </c:numCache>
            </c:numRef>
          </c:cat>
          <c:val>
            <c:numRef>
              <c:f>'Datos ISE'!$C$3:$C$59</c:f>
              <c:numCache>
                <c:formatCode>0.00</c:formatCode>
                <c:ptCount val="57"/>
                <c:pt idx="0">
                  <c:v>1.6470379961952091</c:v>
                </c:pt>
                <c:pt idx="1">
                  <c:v>2.3488427521640745</c:v>
                </c:pt>
                <c:pt idx="2">
                  <c:v>2.6678303521666891</c:v>
                </c:pt>
                <c:pt idx="3">
                  <c:v>3.6480185170144637</c:v>
                </c:pt>
                <c:pt idx="4">
                  <c:v>3.8301503545940392</c:v>
                </c:pt>
                <c:pt idx="5">
                  <c:v>4.811669928605383</c:v>
                </c:pt>
                <c:pt idx="6">
                  <c:v>5.9221263057548441</c:v>
                </c:pt>
                <c:pt idx="7">
                  <c:v>4.3770851380482867</c:v>
                </c:pt>
                <c:pt idx="8">
                  <c:v>4.4545488257481907</c:v>
                </c:pt>
                <c:pt idx="9">
                  <c:v>3.6789275877073635</c:v>
                </c:pt>
                <c:pt idx="10">
                  <c:v>4.7606798116025715</c:v>
                </c:pt>
                <c:pt idx="11">
                  <c:v>7.2470214862727573</c:v>
                </c:pt>
                <c:pt idx="12">
                  <c:v>11.254014963592468</c:v>
                </c:pt>
                <c:pt idx="13">
                  <c:v>-7.906009162994323</c:v>
                </c:pt>
                <c:pt idx="14">
                  <c:v>-39.518535288887833</c:v>
                </c:pt>
                <c:pt idx="15">
                  <c:v>-31.407170731558338</c:v>
                </c:pt>
                <c:pt idx="16">
                  <c:v>-26.75475050823853</c:v>
                </c:pt>
                <c:pt idx="17">
                  <c:v>-24.476039862223203</c:v>
                </c:pt>
                <c:pt idx="18">
                  <c:v>-23.894883721671633</c:v>
                </c:pt>
                <c:pt idx="19">
                  <c:v>-11.428100850247986</c:v>
                </c:pt>
                <c:pt idx="20">
                  <c:v>-5.5335767411590382</c:v>
                </c:pt>
                <c:pt idx="21">
                  <c:v>-2.0719642739369419</c:v>
                </c:pt>
                <c:pt idx="22">
                  <c:v>-5.7456938146442837</c:v>
                </c:pt>
                <c:pt idx="23">
                  <c:v>-9.0754183277466325</c:v>
                </c:pt>
                <c:pt idx="24">
                  <c:v>-8.2891428704323999</c:v>
                </c:pt>
                <c:pt idx="25">
                  <c:v>19.249033524083984</c:v>
                </c:pt>
                <c:pt idx="26">
                  <c:v>52.296841955712608</c:v>
                </c:pt>
                <c:pt idx="27">
                  <c:v>35.43083500310118</c:v>
                </c:pt>
                <c:pt idx="28">
                  <c:v>39.452466498974928</c:v>
                </c:pt>
                <c:pt idx="29">
                  <c:v>36.407885574416326</c:v>
                </c:pt>
                <c:pt idx="30">
                  <c:v>37.722279750585898</c:v>
                </c:pt>
                <c:pt idx="31">
                  <c:v>24.75786497024464</c:v>
                </c:pt>
                <c:pt idx="32">
                  <c:v>23.790243707542487</c:v>
                </c:pt>
                <c:pt idx="33">
                  <c:v>17.393595494749988</c:v>
                </c:pt>
                <c:pt idx="34">
                  <c:v>20.142600809360388</c:v>
                </c:pt>
                <c:pt idx="35">
                  <c:v>24.224250503972485</c:v>
                </c:pt>
                <c:pt idx="36">
                  <c:v>8.9158481796527838</c:v>
                </c:pt>
                <c:pt idx="37">
                  <c:v>11.889418536651249</c:v>
                </c:pt>
                <c:pt idx="38">
                  <c:v>22.755047100974664</c:v>
                </c:pt>
                <c:pt idx="39">
                  <c:v>28.29411591870047</c:v>
                </c:pt>
                <c:pt idx="40">
                  <c:v>15.724289905483317</c:v>
                </c:pt>
                <c:pt idx="41">
                  <c:v>11.534960439922415</c:v>
                </c:pt>
                <c:pt idx="42">
                  <c:v>10.65767410452969</c:v>
                </c:pt>
                <c:pt idx="43">
                  <c:v>9.1892679437482343</c:v>
                </c:pt>
                <c:pt idx="44">
                  <c:v>3.583795212253051</c:v>
                </c:pt>
                <c:pt idx="45">
                  <c:v>-2.3986730680739612</c:v>
                </c:pt>
                <c:pt idx="46">
                  <c:v>0.99074805464012172</c:v>
                </c:pt>
                <c:pt idx="47">
                  <c:v>2.4438721137273802</c:v>
                </c:pt>
                <c:pt idx="48">
                  <c:v>2.6327719101416136</c:v>
                </c:pt>
                <c:pt idx="49">
                  <c:v>-3.2434978790309685</c:v>
                </c:pt>
                <c:pt idx="50">
                  <c:v>-1.8887698546283076</c:v>
                </c:pt>
                <c:pt idx="51">
                  <c:v>-2.4660780185428699</c:v>
                </c:pt>
                <c:pt idx="52">
                  <c:v>-5.2129291482625302</c:v>
                </c:pt>
                <c:pt idx="53">
                  <c:v>-2.7435425457934031</c:v>
                </c:pt>
                <c:pt idx="54">
                  <c:v>-2</c:v>
                </c:pt>
                <c:pt idx="55">
                  <c:v>-2.1</c:v>
                </c:pt>
                <c:pt idx="56">
                  <c:v>-2.42147394359962</c:v>
                </c:pt>
              </c:numCache>
            </c:numRef>
          </c:val>
          <c:smooth val="0"/>
          <c:extLst xmlns:c16r2="http://schemas.microsoft.com/office/drawing/2015/06/chart">
            <c:ext xmlns:c16="http://schemas.microsoft.com/office/drawing/2014/chart" uri="{C3380CC4-5D6E-409C-BE32-E72D297353CC}">
              <c16:uniqueId val="{00000000-AF25-4035-8698-FB569DAB53E4}"/>
            </c:ext>
          </c:extLst>
        </c:ser>
        <c:dLbls>
          <c:showLegendKey val="0"/>
          <c:showVal val="0"/>
          <c:showCatName val="0"/>
          <c:showSerName val="0"/>
          <c:showPercent val="0"/>
          <c:showBubbleSize val="0"/>
        </c:dLbls>
        <c:marker val="1"/>
        <c:smooth val="0"/>
        <c:axId val="482124296"/>
        <c:axId val="482125472"/>
      </c:lineChart>
      <c:dateAx>
        <c:axId val="4821242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2125472"/>
        <c:crosses val="autoZero"/>
        <c:auto val="1"/>
        <c:lblOffset val="100"/>
        <c:baseTimeUnit val="months"/>
      </c:dateAx>
      <c:valAx>
        <c:axId val="48212547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21242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 Variación anual de ingresos nominales operacionales por subsector de servicios</a:t>
            </a:r>
          </a:p>
        </c:rich>
      </c:tx>
      <c:layout>
        <c:manualLayout>
          <c:xMode val="edge"/>
          <c:yMode val="edge"/>
          <c:x val="0.14762686096101413"/>
          <c:y val="4.247786426650009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5.6035078345938079E-2"/>
          <c:y val="0.13418047504823344"/>
          <c:w val="0.93585226991727233"/>
          <c:h val="0.74092316055152185"/>
        </c:manualLayout>
      </c:layout>
      <c:lineChart>
        <c:grouping val="standard"/>
        <c:varyColors val="0"/>
        <c:ser>
          <c:idx val="0"/>
          <c:order val="0"/>
          <c:tx>
            <c:strRef>
              <c:f>'Datos EMS'!$B$1</c:f>
              <c:strCache>
                <c:ptCount val="1"/>
                <c:pt idx="0">
                  <c:v>Almacenamiento y actividades complementarias al transporte</c:v>
                </c:pt>
              </c:strCache>
            </c:strRef>
          </c:tx>
          <c:spPr>
            <a:ln w="15875" cap="rnd">
              <a:solidFill>
                <a:srgbClr val="002060"/>
              </a:solidFill>
              <a:round/>
            </a:ln>
            <a:effectLst/>
          </c:spPr>
          <c:marker>
            <c:symbol val="circle"/>
            <c:size val="5"/>
            <c:spPr>
              <a:solidFill>
                <a:schemeClr val="accent1">
                  <a:shade val="76000"/>
                </a:schemeClr>
              </a:solidFill>
              <a:ln w="9525">
                <a:solidFill>
                  <a:schemeClr val="accent1">
                    <a:shade val="76000"/>
                  </a:schemeClr>
                </a:solidFill>
              </a:ln>
              <a:effectLst/>
            </c:spPr>
          </c:marker>
          <c:dLbls>
            <c:dLbl>
              <c:idx val="0"/>
              <c:layout>
                <c:manualLayout>
                  <c:x val="-2.0168068752016238E-2"/>
                  <c:y val="3.52941111080850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8C9-4384-A7D3-F810E7B1167A}"/>
                </c:ext>
                <c:ext xmlns:c15="http://schemas.microsoft.com/office/drawing/2012/chart" uri="{CE6537A1-D6FC-4f65-9D91-7224C49458BB}"/>
              </c:extLst>
            </c:dLbl>
            <c:dLbl>
              <c:idx val="1"/>
              <c:layout>
                <c:manualLayout>
                  <c:x val="-1.7286916073156883E-2"/>
                  <c:y val="-2.82352888864680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8C9-4384-A7D3-F810E7B1167A}"/>
                </c:ext>
                <c:ext xmlns:c15="http://schemas.microsoft.com/office/drawing/2012/chart" uri="{CE6537A1-D6FC-4f65-9D91-7224C49458BB}"/>
              </c:extLst>
            </c:dLbl>
            <c:dLbl>
              <c:idx val="5"/>
              <c:layout>
                <c:manualLayout>
                  <c:x val="-2.4587869380156006E-2"/>
                  <c:y val="-3.18471257718227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8C9-4384-A7D3-F810E7B1167A}"/>
                </c:ext>
                <c:ext xmlns:c15="http://schemas.microsoft.com/office/drawing/2012/chart" uri="{CE6537A1-D6FC-4f65-9D91-7224C49458BB}"/>
              </c:extLst>
            </c:dLbl>
            <c:dLbl>
              <c:idx val="6"/>
              <c:layout>
                <c:manualLayout>
                  <c:x val="-1.6823094833887754E-2"/>
                  <c:y val="-2.867756876973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8C9-4384-A7D3-F810E7B1167A}"/>
                </c:ext>
                <c:ext xmlns:c15="http://schemas.microsoft.com/office/drawing/2012/chart" uri="{CE6537A1-D6FC-4f65-9D91-7224C49458BB}"/>
              </c:extLst>
            </c:dLbl>
            <c:dLbl>
              <c:idx val="9"/>
              <c:layout>
                <c:manualLayout>
                  <c:x val="-1.2616485746080614E-2"/>
                  <c:y val="-3.499005526024272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F8C9-4384-A7D3-F810E7B1167A}"/>
                </c:ext>
                <c:ext xmlns:c15="http://schemas.microsoft.com/office/drawing/2012/chart" uri="{CE6537A1-D6FC-4f65-9D91-7224C49458BB}"/>
              </c:extLst>
            </c:dLbl>
            <c:dLbl>
              <c:idx val="11"/>
              <c:layout>
                <c:manualLayout>
                  <c:x val="0"/>
                  <c:y val="8.33249638260643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F8C9-4384-A7D3-F810E7B1167A}"/>
                </c:ext>
                <c:ext xmlns:c15="http://schemas.microsoft.com/office/drawing/2012/chart" uri="{CE6537A1-D6FC-4f65-9D91-7224C49458BB}"/>
              </c:extLst>
            </c:dLbl>
            <c:dLbl>
              <c:idx val="19"/>
              <c:layout>
                <c:manualLayout>
                  <c:x val="-2.0168068752016238E-2"/>
                  <c:y val="3.52941111080850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F8C9-4384-A7D3-F810E7B1167A}"/>
                </c:ext>
                <c:ext xmlns:c15="http://schemas.microsoft.com/office/drawing/2012/chart" uri="{CE6537A1-D6FC-4f65-9D91-7224C49458BB}"/>
              </c:extLst>
            </c:dLbl>
            <c:dLbl>
              <c:idx val="20"/>
              <c:layout>
                <c:manualLayout>
                  <c:x val="-1.7286916073156883E-2"/>
                  <c:y val="-2.82352888864680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F8C9-4384-A7D3-F810E7B1167A}"/>
                </c:ext>
                <c:ext xmlns:c15="http://schemas.microsoft.com/office/drawing/2012/chart" uri="{CE6537A1-D6FC-4f65-9D91-7224C49458BB}"/>
              </c:extLst>
            </c:dLbl>
            <c:dLbl>
              <c:idx val="25"/>
              <c:layout>
                <c:manualLayout>
                  <c:x val="-2.4587869380156006E-2"/>
                  <c:y val="-3.1847125771822735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29-F8C9-4384-A7D3-F810E7B1167A}"/>
                </c:ext>
                <c:ext xmlns:c15="http://schemas.microsoft.com/office/drawing/2012/chart" uri="{CE6537A1-D6FC-4f65-9D91-7224C49458BB}"/>
              </c:extLst>
            </c:dLbl>
            <c:dLbl>
              <c:idx val="26"/>
              <c:layout>
                <c:manualLayout>
                  <c:x val="-1.6823094833887754E-2"/>
                  <c:y val="-2.867756876973513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2A-F8C9-4384-A7D3-F810E7B1167A}"/>
                </c:ext>
                <c:ext xmlns:c15="http://schemas.microsoft.com/office/drawing/2012/chart" uri="{CE6537A1-D6FC-4f65-9D91-7224C49458BB}"/>
              </c:extLst>
            </c:dLbl>
            <c:dLbl>
              <c:idx val="29"/>
              <c:layout>
                <c:manualLayout>
                  <c:x val="-1.2616485746080614E-2"/>
                  <c:y val="-3.4990055260242722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00-E6CB-4794-96D4-2CFBAE4AC023}"/>
                </c:ext>
                <c:ext xmlns:c15="http://schemas.microsoft.com/office/drawing/2012/chart" uri="{CE6537A1-D6FC-4f65-9D91-7224C49458BB}"/>
              </c:extLst>
            </c:dLbl>
            <c:dLbl>
              <c:idx val="31"/>
              <c:layout>
                <c:manualLayout>
                  <c:x val="0"/>
                  <c:y val="8.3324963826064316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01-E6CB-4794-96D4-2CFBAE4AC023}"/>
                </c:ext>
                <c:ext xmlns:c15="http://schemas.microsoft.com/office/drawing/2012/chart" uri="{CE6537A1-D6FC-4f65-9D91-7224C49458BB}"/>
              </c:extLst>
            </c:dLbl>
            <c:dLbl>
              <c:idx val="32"/>
              <c:layout>
                <c:manualLayout>
                  <c:x val="-2.4587869380156006E-2"/>
                  <c:y val="-3.1847125771822735E-2"/>
                </c:manualLayout>
              </c:layout>
              <c:showLegendKey val="0"/>
              <c:showVal val="1"/>
              <c:showCatName val="0"/>
              <c:showSerName val="0"/>
              <c:showPercent val="0"/>
              <c:showBubbleSize val="0"/>
              <c:extLst xmlns:c16r2="http://schemas.microsoft.com/office/drawing/2015/06/chart" xmlns:c16="http://schemas.microsoft.com/office/drawing/2014/chart" xmlns:c15="http://schemas.microsoft.com/office/drawing/2012/chart">
                <c:ext xmlns:c16="http://schemas.microsoft.com/office/drawing/2014/chart" uri="{C3380CC4-5D6E-409C-BE32-E72D297353CC}">
                  <c16:uniqueId val="{00000002-E6CB-4794-96D4-2CFBAE4AC023}"/>
                </c:ext>
                <c:ext xmlns:c15="http://schemas.microsoft.com/office/drawing/2012/chart" uri="{CE6537A1-D6FC-4f65-9D91-7224C49458BB}"/>
              </c:extLst>
            </c:dLbl>
            <c:dLbl>
              <c:idx val="33"/>
              <c:layout>
                <c:manualLayout>
                  <c:x val="-1.6823094833887754E-2"/>
                  <c:y val="-2.867756876973513E-2"/>
                </c:manualLayout>
              </c:layout>
              <c:showLegendKey val="0"/>
              <c:showVal val="1"/>
              <c:showCatName val="0"/>
              <c:showSerName val="0"/>
              <c:showPercent val="0"/>
              <c:showBubbleSize val="0"/>
              <c:extLst xmlns:c16r2="http://schemas.microsoft.com/office/drawing/2015/06/chart" xmlns:c16="http://schemas.microsoft.com/office/drawing/2014/chart" xmlns:c15="http://schemas.microsoft.com/office/drawing/2012/chart">
                <c:ext xmlns:c16="http://schemas.microsoft.com/office/drawing/2014/chart" uri="{C3380CC4-5D6E-409C-BE32-E72D297353CC}">
                  <c16:uniqueId val="{00000003-E6CB-4794-96D4-2CFBAE4AC023}"/>
                </c:ext>
                <c:ext xmlns:c15="http://schemas.microsoft.com/office/drawing/2012/chart" uri="{CE6537A1-D6FC-4f65-9D91-7224C49458BB}"/>
              </c:extLst>
            </c:dLbl>
            <c:dLbl>
              <c:idx val="37"/>
              <c:layout>
                <c:manualLayout>
                  <c:x val="-1.7286916073156883E-2"/>
                  <c:y val="-2.823528888646801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F8C9-4384-A7D3-F810E7B1167A}"/>
                </c:ext>
                <c:ext xmlns:c15="http://schemas.microsoft.com/office/drawing/2012/chart" uri="{CE6537A1-D6FC-4f65-9D91-7224C49458BB}"/>
              </c:extLst>
            </c:dLbl>
            <c:dLbl>
              <c:idx val="41"/>
              <c:layout>
                <c:manualLayout>
                  <c:x val="-2.4587869380156006E-2"/>
                  <c:y val="-3.18471257718227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F8C9-4384-A7D3-F810E7B1167A}"/>
                </c:ext>
                <c:ext xmlns:c15="http://schemas.microsoft.com/office/drawing/2012/chart" uri="{CE6537A1-D6FC-4f65-9D91-7224C49458BB}"/>
              </c:extLst>
            </c:dLbl>
            <c:dLbl>
              <c:idx val="42"/>
              <c:layout>
                <c:manualLayout>
                  <c:x val="-1.6823094833887754E-2"/>
                  <c:y val="-2.867756876973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F8C9-4384-A7D3-F810E7B1167A}"/>
                </c:ext>
                <c:ext xmlns:c15="http://schemas.microsoft.com/office/drawing/2012/chart" uri="{CE6537A1-D6FC-4f65-9D91-7224C49458BB}"/>
              </c:extLst>
            </c:dLbl>
            <c:dLbl>
              <c:idx val="45"/>
              <c:layout>
                <c:manualLayout>
                  <c:x val="-1.2616485746080614E-2"/>
                  <c:y val="-3.4990055260242722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F8C9-4384-A7D3-F810E7B1167A}"/>
                </c:ext>
                <c:ext xmlns:c15="http://schemas.microsoft.com/office/drawing/2012/chart" uri="{CE6537A1-D6FC-4f65-9D91-7224C49458BB}"/>
              </c:extLst>
            </c:dLbl>
            <c:dLbl>
              <c:idx val="47"/>
              <c:layout>
                <c:manualLayout>
                  <c:x val="0"/>
                  <c:y val="8.332496382606431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F8C9-4384-A7D3-F810E7B1167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'Datos EMS'!$A$2:$A$71</c15:sqref>
                  </c15:fullRef>
                </c:ext>
              </c:extLst>
              <c:f>('Datos EMS'!$A$2:$A$37,'Datos EMS'!$A$45:$A$71)</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numCache>
            </c:numRef>
          </c:cat>
          <c:val>
            <c:numRef>
              <c:extLst>
                <c:ext xmlns:c15="http://schemas.microsoft.com/office/drawing/2012/chart" uri="{02D57815-91ED-43cb-92C2-25804820EDAC}">
                  <c15:fullRef>
                    <c15:sqref>'Datos EMS'!$B$2:$B$71</c15:sqref>
                  </c15:fullRef>
                </c:ext>
              </c:extLst>
              <c:f>('Datos EMS'!$B$2:$B$37,'Datos EMS'!$B$45:$B$71)</c:f>
              <c:numCache>
                <c:formatCode>0.0</c:formatCode>
                <c:ptCount val="51"/>
                <c:pt idx="0">
                  <c:v>10.919700000000001</c:v>
                </c:pt>
                <c:pt idx="1">
                  <c:v>10.4049</c:v>
                </c:pt>
                <c:pt idx="2">
                  <c:v>9.2257999999999996</c:v>
                </c:pt>
                <c:pt idx="3">
                  <c:v>11.2766</c:v>
                </c:pt>
                <c:pt idx="4">
                  <c:v>8.8430999999999997</c:v>
                </c:pt>
                <c:pt idx="5">
                  <c:v>6.7763</c:v>
                </c:pt>
                <c:pt idx="6">
                  <c:v>13.9945</c:v>
                </c:pt>
                <c:pt idx="7">
                  <c:v>12.6761</c:v>
                </c:pt>
                <c:pt idx="8">
                  <c:v>11.4796</c:v>
                </c:pt>
                <c:pt idx="9">
                  <c:v>8.9320000000000004</c:v>
                </c:pt>
                <c:pt idx="10">
                  <c:v>4.8295000000000003</c:v>
                </c:pt>
                <c:pt idx="11">
                  <c:v>5.2915000000000001</c:v>
                </c:pt>
                <c:pt idx="12">
                  <c:v>5.2916876428426747</c:v>
                </c:pt>
                <c:pt idx="13">
                  <c:v>13.528326827805429</c:v>
                </c:pt>
                <c:pt idx="14">
                  <c:v>6.829301789700736</c:v>
                </c:pt>
                <c:pt idx="15">
                  <c:v>-19.009767879823173</c:v>
                </c:pt>
                <c:pt idx="16">
                  <c:v>-23.513534914512519</c:v>
                </c:pt>
                <c:pt idx="17">
                  <c:v>-25.570824127962538</c:v>
                </c:pt>
                <c:pt idx="18">
                  <c:v>-27.257573668603996</c:v>
                </c:pt>
                <c:pt idx="19">
                  <c:v>-27.346765312551682</c:v>
                </c:pt>
                <c:pt idx="20">
                  <c:v>-20.325883177052035</c:v>
                </c:pt>
                <c:pt idx="21">
                  <c:v>-17.797015286715975</c:v>
                </c:pt>
                <c:pt idx="22">
                  <c:v>-14.041896182942963</c:v>
                </c:pt>
                <c:pt idx="23">
                  <c:v>-17.411680377553864</c:v>
                </c:pt>
                <c:pt idx="24">
                  <c:v>51.857114162273859</c:v>
                </c:pt>
                <c:pt idx="25">
                  <c:v>50.359378256377511</c:v>
                </c:pt>
                <c:pt idx="26">
                  <c:v>42.953874594660448</c:v>
                </c:pt>
                <c:pt idx="27">
                  <c:v>53.235627991136852</c:v>
                </c:pt>
                <c:pt idx="28">
                  <c:v>54.755370915277013</c:v>
                </c:pt>
                <c:pt idx="29">
                  <c:v>55.60135743453688</c:v>
                </c:pt>
                <c:pt idx="30">
                  <c:v>48.15235239398595</c:v>
                </c:pt>
                <c:pt idx="31">
                  <c:v>45.346926375575833</c:v>
                </c:pt>
                <c:pt idx="32">
                  <c:v>36.587300067519948</c:v>
                </c:pt>
                <c:pt idx="33">
                  <c:v>44.943536314310307</c:v>
                </c:pt>
                <c:pt idx="34">
                  <c:v>18.505317476912381</c:v>
                </c:pt>
                <c:pt idx="35">
                  <c:v>28.257622272831213</c:v>
                </c:pt>
                <c:pt idx="36">
                  <c:v>33.524138208957424</c:v>
                </c:pt>
                <c:pt idx="37">
                  <c:v>30.70030682697876</c:v>
                </c:pt>
                <c:pt idx="38">
                  <c:v>27.984140789790771</c:v>
                </c:pt>
                <c:pt idx="39">
                  <c:v>23.586159253299471</c:v>
                </c:pt>
                <c:pt idx="40">
                  <c:v>13.049924813512476</c:v>
                </c:pt>
                <c:pt idx="41">
                  <c:v>11.66578480033651</c:v>
                </c:pt>
                <c:pt idx="42">
                  <c:v>19.033119799279618</c:v>
                </c:pt>
                <c:pt idx="43">
                  <c:v>12.701537789683016</c:v>
                </c:pt>
                <c:pt idx="44">
                  <c:v>12.136003664144042</c:v>
                </c:pt>
                <c:pt idx="45">
                  <c:v>9.0138201499424753</c:v>
                </c:pt>
                <c:pt idx="46">
                  <c:v>5.0940190148929645</c:v>
                </c:pt>
                <c:pt idx="47">
                  <c:v>-8.2659225274313002</c:v>
                </c:pt>
                <c:pt idx="48">
                  <c:v>-9.5</c:v>
                </c:pt>
                <c:pt idx="49">
                  <c:v>-10.8</c:v>
                </c:pt>
                <c:pt idx="50">
                  <c:v>-11</c:v>
                </c:pt>
              </c:numCache>
            </c:numRef>
          </c:val>
          <c:smooth val="0"/>
          <c:extLst xmlns:c16r2="http://schemas.microsoft.com/office/drawing/2015/06/chart">
            <c:ext xmlns:c16="http://schemas.microsoft.com/office/drawing/2014/chart" uri="{C3380CC4-5D6E-409C-BE32-E72D297353CC}">
              <c16:uniqueId val="{0000000A-BE0B-4FE3-9B79-0858DFACF1E9}"/>
            </c:ext>
            <c:ext xmlns:c15="http://schemas.microsoft.com/office/drawing/2012/chart" uri="{02D57815-91ED-43cb-92C2-25804820EDAC}">
              <c15:categoryFilterExceptions>
                <c15:categoryFilterException>
                  <c15:sqref>'Datos EMS'!$B$38</c15:sqref>
                  <c15:dLbl>
                    <c:idx val="23"/>
                    <c:layout>
                      <c:manualLayout>
                        <c:x val="-1.2616485746080614E-2"/>
                        <c:y val="-3.4990055260242722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C-F8C9-4384-A7D3-F810E7B1167A}"/>
                      </c:ext>
                      <c:ext uri="{CE6537A1-D6FC-4f65-9D91-7224C49458BB}"/>
                    </c:extLst>
                  </c15:dLbl>
                </c15:categoryFilterException>
                <c15:categoryFilterException>
                  <c15:sqref>'Datos EMS'!$B$40</c15:sqref>
                  <c15:dLbl>
                    <c:idx val="23"/>
                    <c:layout>
                      <c:manualLayout>
                        <c:x val="0"/>
                        <c:y val="8.3324963826064316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D-F8C9-4384-A7D3-F810E7B1167A}"/>
                      </c:ext>
                      <c:ext uri="{CE6537A1-D6FC-4f65-9D91-7224C49458BB}"/>
                    </c:extLst>
                  </c15:dLbl>
                </c15:categoryFilterException>
                <c15:categoryFilterException>
                  <c15:sqref>'Datos EMS'!$B$41</c15:sqref>
                  <c15:dLbl>
                    <c:idx val="23"/>
                    <c:layout>
                      <c:manualLayout>
                        <c:x val="-2.0168068752016238E-2"/>
                        <c:y val="3.5294111108085016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E-F8C9-4384-A7D3-F810E7B1167A}"/>
                      </c:ext>
                      <c:ext uri="{CE6537A1-D6FC-4f65-9D91-7224C49458BB}"/>
                    </c:extLst>
                  </c15:dLbl>
                </c15:categoryFilterException>
                <c15:categoryFilterException>
                  <c15:sqref>'Datos EMS'!$B$42</c15:sqref>
                  <c15:dLbl>
                    <c:idx val="23"/>
                    <c:layout>
                      <c:manualLayout>
                        <c:x val="-1.7286916073156883E-2"/>
                        <c:y val="-2.8235288886468014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F-F8C9-4384-A7D3-F810E7B1167A}"/>
                      </c:ext>
                      <c:ext uri="{CE6537A1-D6FC-4f65-9D91-7224C49458BB}"/>
                    </c:extLst>
                  </c15:dLbl>
                </c15:categoryFilterException>
              </c15:categoryFilterExceptions>
            </c:ext>
          </c:extLst>
        </c:ser>
        <c:ser>
          <c:idx val="1"/>
          <c:order val="1"/>
          <c:tx>
            <c:strRef>
              <c:f>'Datos EMS'!$C$1</c:f>
              <c:strCache>
                <c:ptCount val="1"/>
                <c:pt idx="0">
                  <c:v>Correo y servicios de mensajería</c:v>
                </c:pt>
              </c:strCache>
            </c:strRef>
          </c:tx>
          <c:spPr>
            <a:ln w="15875" cap="rnd">
              <a:solidFill>
                <a:srgbClr val="FFC000"/>
              </a:solidFill>
              <a:round/>
            </a:ln>
            <a:effectLst/>
          </c:spPr>
          <c:marker>
            <c:symbol val="circle"/>
            <c:size val="5"/>
            <c:spPr>
              <a:solidFill>
                <a:schemeClr val="accent1">
                  <a:tint val="77000"/>
                </a:schemeClr>
              </a:solidFill>
              <a:ln w="9525">
                <a:solidFill>
                  <a:schemeClr val="accent1">
                    <a:tint val="77000"/>
                  </a:schemeClr>
                </a:solidFill>
              </a:ln>
              <a:effectLst/>
            </c:spPr>
          </c:marker>
          <c:dLbls>
            <c:dLbl>
              <c:idx val="1"/>
              <c:layout>
                <c:manualLayout>
                  <c:x val="-1.2965187054867582E-2"/>
                  <c:y val="2.4705877775659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F8C9-4384-A7D3-F810E7B1167A}"/>
                </c:ext>
                <c:ext xmlns:c15="http://schemas.microsoft.com/office/drawing/2012/chart" uri="{CE6537A1-D6FC-4f65-9D91-7224C49458BB}"/>
              </c:extLst>
            </c:dLbl>
            <c:dLbl>
              <c:idx val="5"/>
              <c:layout>
                <c:manualLayout>
                  <c:x val="-1.5646825969190186E-2"/>
                  <c:y val="2.54777006174580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6-F8C9-4384-A7D3-F810E7B1167A}"/>
                </c:ext>
                <c:ext xmlns:c15="http://schemas.microsoft.com/office/drawing/2012/chart" uri="{CE6537A1-D6FC-4f65-9D91-7224C49458BB}"/>
              </c:extLst>
            </c:dLbl>
            <c:dLbl>
              <c:idx val="6"/>
              <c:layout>
                <c:manualLayout>
                  <c:x val="-1.3411565116448894E-2"/>
                  <c:y val="-3.184712577182261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7-F8C9-4384-A7D3-F810E7B1167A}"/>
                </c:ext>
                <c:ext xmlns:c15="http://schemas.microsoft.com/office/drawing/2012/chart" uri="{CE6537A1-D6FC-4f65-9D91-7224C49458BB}"/>
              </c:extLst>
            </c:dLbl>
            <c:dLbl>
              <c:idx val="8"/>
              <c:layout>
                <c:manualLayout>
                  <c:x val="-2.5930374109735272E-2"/>
                  <c:y val="-2.4705877775659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F8C9-4384-A7D3-F810E7B1167A}"/>
                </c:ext>
                <c:ext xmlns:c15="http://schemas.microsoft.com/office/drawing/2012/chart" uri="{CE6537A1-D6FC-4f65-9D91-7224C49458BB}"/>
              </c:extLst>
            </c:dLbl>
            <c:dLbl>
              <c:idx val="1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F8C9-4384-A7D3-F810E7B1167A}"/>
                </c:ext>
                <c:ext xmlns:c15="http://schemas.microsoft.com/office/drawing/2012/chart" uri="{CE6537A1-D6FC-4f65-9D91-7224C49458BB}"/>
              </c:extLst>
            </c:dLbl>
            <c:dLbl>
              <c:idx val="11"/>
              <c:layout>
                <c:manualLayout>
                  <c:x val="0"/>
                  <c:y val="-4.48672882140346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F8C9-4384-A7D3-F810E7B1167A}"/>
                </c:ext>
                <c:ext xmlns:c15="http://schemas.microsoft.com/office/drawing/2012/chart" uri="{CE6537A1-D6FC-4f65-9D91-7224C49458BB}"/>
              </c:extLst>
            </c:dLbl>
            <c:dLbl>
              <c:idx val="20"/>
              <c:layout>
                <c:manualLayout>
                  <c:x val="-1.2965187054867582E-2"/>
                  <c:y val="2.4705877775659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B-F8C9-4384-A7D3-F810E7B1167A}"/>
                </c:ext>
                <c:ext xmlns:c15="http://schemas.microsoft.com/office/drawing/2012/chart" uri="{CE6537A1-D6FC-4f65-9D91-7224C49458BB}"/>
              </c:extLst>
            </c:dLbl>
            <c:dLbl>
              <c:idx val="25"/>
              <c:layout>
                <c:manualLayout>
                  <c:x val="-1.5646825969190186E-2"/>
                  <c:y val="2.5477700617458094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2B-F8C9-4384-A7D3-F810E7B1167A}"/>
                </c:ext>
                <c:ext xmlns:c15="http://schemas.microsoft.com/office/drawing/2012/chart" uri="{CE6537A1-D6FC-4f65-9D91-7224C49458BB}"/>
              </c:extLst>
            </c:dLbl>
            <c:dLbl>
              <c:idx val="26"/>
              <c:layout>
                <c:manualLayout>
                  <c:x val="-1.3411565116448894E-2"/>
                  <c:y val="-3.1847125771822617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2C-F8C9-4384-A7D3-F810E7B1167A}"/>
                </c:ext>
                <c:ext xmlns:c15="http://schemas.microsoft.com/office/drawing/2012/chart" uri="{CE6537A1-D6FC-4f65-9D91-7224C49458BB}"/>
              </c:extLst>
            </c:dLbl>
            <c:dLbl>
              <c:idx val="28"/>
              <c:layout>
                <c:manualLayout>
                  <c:x val="-2.5930374109735272E-2"/>
                  <c:y val="-2.4705877775659513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2D-F8C9-4384-A7D3-F810E7B1167A}"/>
                </c:ext>
                <c:ext xmlns:c15="http://schemas.microsoft.com/office/drawing/2012/chart" uri="{CE6537A1-D6FC-4f65-9D91-7224C49458BB}"/>
              </c:extLst>
            </c:dLbl>
            <c:dLbl>
              <c:idx val="30"/>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04-E6CB-4794-96D4-2CFBAE4AC023}"/>
                </c:ext>
                <c:ext xmlns:c15="http://schemas.microsoft.com/office/drawing/2012/chart" uri="{CE6537A1-D6FC-4f65-9D91-7224C49458BB}"/>
              </c:extLst>
            </c:dLbl>
            <c:dLbl>
              <c:idx val="31"/>
              <c:layout>
                <c:manualLayout>
                  <c:x val="0"/>
                  <c:y val="-4.4867288214034629E-2"/>
                </c:manualLayout>
              </c:layout>
              <c:showLegendKey val="0"/>
              <c:showVal val="1"/>
              <c:showCatName val="0"/>
              <c:showSerName val="0"/>
              <c:showPercent val="0"/>
              <c:showBubbleSize val="0"/>
              <c:extLst xmlns:c16r2="http://schemas.microsoft.com/office/drawing/2015/06/chart" xmlns:c15="http://schemas.microsoft.com/office/drawing/2012/chart">
                <c:ext xmlns:c16="http://schemas.microsoft.com/office/drawing/2014/chart" uri="{C3380CC4-5D6E-409C-BE32-E72D297353CC}">
                  <c16:uniqueId val="{00000005-E6CB-4794-96D4-2CFBAE4AC023}"/>
                </c:ext>
                <c:ext xmlns:c15="http://schemas.microsoft.com/office/drawing/2012/chart" uri="{CE6537A1-D6FC-4f65-9D91-7224C49458BB}"/>
              </c:extLst>
            </c:dLbl>
            <c:dLbl>
              <c:idx val="32"/>
              <c:layout>
                <c:manualLayout>
                  <c:x val="-1.5646825969190186E-2"/>
                  <c:y val="2.5477700617458094E-2"/>
                </c:manualLayout>
              </c:layout>
              <c:showLegendKey val="0"/>
              <c:showVal val="1"/>
              <c:showCatName val="0"/>
              <c:showSerName val="0"/>
              <c:showPercent val="0"/>
              <c:showBubbleSize val="0"/>
              <c:extLst xmlns:c16r2="http://schemas.microsoft.com/office/drawing/2015/06/chart" xmlns:c16="http://schemas.microsoft.com/office/drawing/2014/chart" xmlns:c15="http://schemas.microsoft.com/office/drawing/2012/chart">
                <c:ext xmlns:c16="http://schemas.microsoft.com/office/drawing/2014/chart" uri="{C3380CC4-5D6E-409C-BE32-E72D297353CC}">
                  <c16:uniqueId val="{00000006-E6CB-4794-96D4-2CFBAE4AC023}"/>
                </c:ext>
                <c:ext xmlns:c15="http://schemas.microsoft.com/office/drawing/2012/chart" uri="{CE6537A1-D6FC-4f65-9D91-7224C49458BB}"/>
              </c:extLst>
            </c:dLbl>
            <c:dLbl>
              <c:idx val="33"/>
              <c:layout>
                <c:manualLayout>
                  <c:x val="-1.3411565116448894E-2"/>
                  <c:y val="-3.1847125771822617E-2"/>
                </c:manualLayout>
              </c:layout>
              <c:showLegendKey val="0"/>
              <c:showVal val="1"/>
              <c:showCatName val="0"/>
              <c:showSerName val="0"/>
              <c:showPercent val="0"/>
              <c:showBubbleSize val="0"/>
              <c:extLst xmlns:c16r2="http://schemas.microsoft.com/office/drawing/2015/06/chart" xmlns:c16="http://schemas.microsoft.com/office/drawing/2014/chart" xmlns:c15="http://schemas.microsoft.com/office/drawing/2012/chart">
                <c:ext xmlns:c16="http://schemas.microsoft.com/office/drawing/2014/chart" uri="{C3380CC4-5D6E-409C-BE32-E72D297353CC}">
                  <c16:uniqueId val="{00000007-E6CB-4794-96D4-2CFBAE4AC023}"/>
                </c:ext>
                <c:ext xmlns:c15="http://schemas.microsoft.com/office/drawing/2012/chart" uri="{CE6537A1-D6FC-4f65-9D91-7224C49458BB}"/>
              </c:extLst>
            </c:dLbl>
            <c:dLbl>
              <c:idx val="35"/>
              <c:layout>
                <c:manualLayout>
                  <c:x val="-2.5930374109735272E-2"/>
                  <c:y val="-2.4705877775659513E-2"/>
                </c:manualLayout>
              </c:layout>
              <c:showLegendKey val="0"/>
              <c:showVal val="1"/>
              <c:showCatName val="0"/>
              <c:showSerName val="0"/>
              <c:showPercent val="0"/>
              <c:showBubbleSize val="0"/>
              <c:extLst xmlns:c16r2="http://schemas.microsoft.com/office/drawing/2015/06/chart" xmlns:c16="http://schemas.microsoft.com/office/drawing/2014/chart" xmlns:c15="http://schemas.microsoft.com/office/drawing/2012/chart">
                <c:ext xmlns:c16="http://schemas.microsoft.com/office/drawing/2014/chart" uri="{C3380CC4-5D6E-409C-BE32-E72D297353CC}">
                  <c16:uniqueId val="{00000008-E6CB-4794-96D4-2CFBAE4AC023}"/>
                </c:ext>
                <c:ext xmlns:c15="http://schemas.microsoft.com/office/drawing/2012/chart" uri="{CE6537A1-D6FC-4f65-9D91-7224C49458BB}"/>
              </c:extLst>
            </c:dLbl>
            <c:dLbl>
              <c:idx val="37"/>
              <c:layout>
                <c:manualLayout>
                  <c:x val="-1.2965187054867582E-2"/>
                  <c:y val="2.47058777756595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4-F8C9-4384-A7D3-F810E7B1167A}"/>
                </c:ext>
                <c:ext xmlns:c15="http://schemas.microsoft.com/office/drawing/2012/chart" uri="{CE6537A1-D6FC-4f65-9D91-7224C49458BB}"/>
              </c:extLst>
            </c:dLbl>
            <c:dLbl>
              <c:idx val="41"/>
              <c:layout>
                <c:manualLayout>
                  <c:x val="-1.5646825969190186E-2"/>
                  <c:y val="2.54777006174580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5-F8C9-4384-A7D3-F810E7B1167A}"/>
                </c:ext>
                <c:ext xmlns:c15="http://schemas.microsoft.com/office/drawing/2012/chart" uri="{CE6537A1-D6FC-4f65-9D91-7224C49458BB}"/>
              </c:extLst>
            </c:dLbl>
            <c:dLbl>
              <c:idx val="42"/>
              <c:layout>
                <c:manualLayout>
                  <c:x val="-1.3411565116448894E-2"/>
                  <c:y val="-3.184712577182261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6-F8C9-4384-A7D3-F810E7B1167A}"/>
                </c:ext>
                <c:ext xmlns:c15="http://schemas.microsoft.com/office/drawing/2012/chart" uri="{CE6537A1-D6FC-4f65-9D91-7224C49458BB}"/>
              </c:extLst>
            </c:dLbl>
            <c:dLbl>
              <c:idx val="46"/>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7-F8C9-4384-A7D3-F810E7B1167A}"/>
                </c:ext>
                <c:ext xmlns:c15="http://schemas.microsoft.com/office/drawing/2012/chart" uri="{CE6537A1-D6FC-4f65-9D91-7224C49458BB}"/>
              </c:extLst>
            </c:dLbl>
            <c:dLbl>
              <c:idx val="47"/>
              <c:layout>
                <c:manualLayout>
                  <c:x val="0"/>
                  <c:y val="-4.48672882140346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8-F8C9-4384-A7D3-F810E7B1167A}"/>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'Datos EMS'!$A$2:$A$71</c15:sqref>
                  </c15:fullRef>
                </c:ext>
              </c:extLst>
              <c:f>('Datos EMS'!$A$2:$A$37,'Datos EMS'!$A$45:$A$71)</c:f>
              <c:numCache>
                <c:formatCode>mmm\-yy</c:formatCode>
                <c:ptCount val="51"/>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numCache>
            </c:numRef>
          </c:cat>
          <c:val>
            <c:numRef>
              <c:extLst>
                <c:ext xmlns:c15="http://schemas.microsoft.com/office/drawing/2012/chart" uri="{02D57815-91ED-43cb-92C2-25804820EDAC}">
                  <c15:fullRef>
                    <c15:sqref>'Datos EMS'!$C$2:$C$71</c15:sqref>
                  </c15:fullRef>
                </c:ext>
              </c:extLst>
              <c:f>('Datos EMS'!$C$2:$C$37,'Datos EMS'!$C$45:$C$71)</c:f>
              <c:numCache>
                <c:formatCode>0.0</c:formatCode>
                <c:ptCount val="51"/>
                <c:pt idx="0">
                  <c:v>5.5873999999999997</c:v>
                </c:pt>
                <c:pt idx="1">
                  <c:v>12.1784</c:v>
                </c:pt>
                <c:pt idx="2">
                  <c:v>7.7276999999999996</c:v>
                </c:pt>
                <c:pt idx="3">
                  <c:v>9.9185999999999996</c:v>
                </c:pt>
                <c:pt idx="4">
                  <c:v>12.9726</c:v>
                </c:pt>
                <c:pt idx="5">
                  <c:v>5.8609</c:v>
                </c:pt>
                <c:pt idx="6">
                  <c:v>13.412599999999999</c:v>
                </c:pt>
                <c:pt idx="7">
                  <c:v>7.8479999999999999</c:v>
                </c:pt>
                <c:pt idx="8">
                  <c:v>9.7044999999999995</c:v>
                </c:pt>
                <c:pt idx="9">
                  <c:v>11.112500000000001</c:v>
                </c:pt>
                <c:pt idx="10">
                  <c:v>11.588699999999999</c:v>
                </c:pt>
                <c:pt idx="11">
                  <c:v>10.0358</c:v>
                </c:pt>
                <c:pt idx="12">
                  <c:v>6.881996618225017</c:v>
                </c:pt>
                <c:pt idx="13">
                  <c:v>6.6935400723040885</c:v>
                </c:pt>
                <c:pt idx="14">
                  <c:v>-6.7268506212812724</c:v>
                </c:pt>
                <c:pt idx="15">
                  <c:v>-27.75004147291132</c:v>
                </c:pt>
                <c:pt idx="16">
                  <c:v>-5.9985545072364914</c:v>
                </c:pt>
                <c:pt idx="17">
                  <c:v>15.004185127862769</c:v>
                </c:pt>
                <c:pt idx="18">
                  <c:v>17.409059438483524</c:v>
                </c:pt>
                <c:pt idx="19">
                  <c:v>8.3710944471904156</c:v>
                </c:pt>
                <c:pt idx="20">
                  <c:v>13.877548279557914</c:v>
                </c:pt>
                <c:pt idx="21">
                  <c:v>10.000926677775851</c:v>
                </c:pt>
                <c:pt idx="22">
                  <c:v>11.759836647712135</c:v>
                </c:pt>
                <c:pt idx="23">
                  <c:v>20.455731624737169</c:v>
                </c:pt>
                <c:pt idx="24">
                  <c:v>15.038412682002161</c:v>
                </c:pt>
                <c:pt idx="25">
                  <c:v>10.207284813064675</c:v>
                </c:pt>
                <c:pt idx="26">
                  <c:v>11.687258992754749</c:v>
                </c:pt>
                <c:pt idx="27">
                  <c:v>20.119331345865589</c:v>
                </c:pt>
                <c:pt idx="28">
                  <c:v>16.947244922896274</c:v>
                </c:pt>
                <c:pt idx="29">
                  <c:v>13.859227149742168</c:v>
                </c:pt>
                <c:pt idx="30">
                  <c:v>12.193369588450736</c:v>
                </c:pt>
                <c:pt idx="31">
                  <c:v>14.055149426486054</c:v>
                </c:pt>
                <c:pt idx="32">
                  <c:v>15.536651508903248</c:v>
                </c:pt>
                <c:pt idx="33">
                  <c:v>24.071268955371352</c:v>
                </c:pt>
                <c:pt idx="34">
                  <c:v>25.74110024928504</c:v>
                </c:pt>
                <c:pt idx="35">
                  <c:v>8.9336324847367337</c:v>
                </c:pt>
                <c:pt idx="36">
                  <c:v>11.941233151498707</c:v>
                </c:pt>
                <c:pt idx="37">
                  <c:v>11.163240758759471</c:v>
                </c:pt>
                <c:pt idx="38">
                  <c:v>9.0052291032209268</c:v>
                </c:pt>
                <c:pt idx="39">
                  <c:v>1.9825655436843448</c:v>
                </c:pt>
                <c:pt idx="40">
                  <c:v>1.9147181291536413</c:v>
                </c:pt>
                <c:pt idx="41">
                  <c:v>9.4729633307806438</c:v>
                </c:pt>
                <c:pt idx="42">
                  <c:v>3.8229692075763211</c:v>
                </c:pt>
                <c:pt idx="43">
                  <c:v>4.2965844656468875</c:v>
                </c:pt>
                <c:pt idx="44">
                  <c:v>-2.7030514356890905</c:v>
                </c:pt>
                <c:pt idx="45">
                  <c:v>8.9273748165014268</c:v>
                </c:pt>
                <c:pt idx="46">
                  <c:v>-4.248410131653074</c:v>
                </c:pt>
                <c:pt idx="47">
                  <c:v>0.76821307009768702</c:v>
                </c:pt>
                <c:pt idx="48">
                  <c:v>-5.4</c:v>
                </c:pt>
                <c:pt idx="49">
                  <c:v>-1.8</c:v>
                </c:pt>
                <c:pt idx="50">
                  <c:v>2.5</c:v>
                </c:pt>
              </c:numCache>
            </c:numRef>
          </c:val>
          <c:smooth val="0"/>
          <c:extLst xmlns:c16r2="http://schemas.microsoft.com/office/drawing/2015/06/chart">
            <c:ext xmlns:c16="http://schemas.microsoft.com/office/drawing/2014/chart" uri="{C3380CC4-5D6E-409C-BE32-E72D297353CC}">
              <c16:uniqueId val="{0000000C-BE0B-4FE3-9B79-0858DFACF1E9}"/>
            </c:ext>
            <c:ext xmlns:c15="http://schemas.microsoft.com/office/drawing/2012/chart" uri="{02D57815-91ED-43cb-92C2-25804820EDAC}">
              <c15:categoryFilterExceptions>
                <c15:categoryFilterException>
                  <c15:sqref>'Datos EMS'!$C$39</c15:sqref>
                  <c15:dLbl>
                    <c:idx val="23"/>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21-F8C9-4384-A7D3-F810E7B1167A}"/>
                      </c:ext>
                      <c:ext uri="{CE6537A1-D6FC-4f65-9D91-7224C49458BB}"/>
                    </c:extLst>
                  </c15:dLbl>
                </c15:categoryFilterException>
                <c15:categoryFilterException>
                  <c15:sqref>'Datos EMS'!$C$40</c15:sqref>
                  <c15:dLbl>
                    <c:idx val="23"/>
                    <c:layout>
                      <c:manualLayout>
                        <c:x val="0"/>
                        <c:y val="-4.4867288214034629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22-F8C9-4384-A7D3-F810E7B1167A}"/>
                      </c:ext>
                      <c:ext uri="{CE6537A1-D6FC-4f65-9D91-7224C49458BB}"/>
                    </c:extLst>
                  </c15:dLbl>
                </c15:categoryFilterException>
                <c15:categoryFilterException>
                  <c15:sqref>'Datos EMS'!$C$42</c15:sqref>
                  <c15:dLbl>
                    <c:idx val="23"/>
                    <c:layout>
                      <c:manualLayout>
                        <c:x val="-1.2965187054867582E-2"/>
                        <c:y val="2.4705877775659513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23-F8C9-4384-A7D3-F810E7B1167A}"/>
                      </c:ext>
                      <c:ext uri="{CE6537A1-D6FC-4f65-9D91-7224C49458BB}"/>
                    </c:extLst>
                  </c15:dLbl>
                </c15:categoryFilterException>
              </c15:categoryFilterExceptions>
            </c:ext>
          </c:extLst>
        </c:ser>
        <c:dLbls>
          <c:showLegendKey val="0"/>
          <c:showVal val="0"/>
          <c:showCatName val="0"/>
          <c:showSerName val="0"/>
          <c:showPercent val="0"/>
          <c:showBubbleSize val="0"/>
        </c:dLbls>
        <c:marker val="1"/>
        <c:smooth val="0"/>
        <c:axId val="546251048"/>
        <c:axId val="546252224"/>
      </c:lineChart>
      <c:dateAx>
        <c:axId val="546251048"/>
        <c:scaling>
          <c:orientation val="minMax"/>
        </c:scaling>
        <c:delete val="0"/>
        <c:axPos val="b"/>
        <c:numFmt formatCode="mmm\-yy" sourceLinked="1"/>
        <c:majorTickMark val="out"/>
        <c:minorTickMark val="none"/>
        <c:tickLblPos val="low"/>
        <c:spPr>
          <a:noFill/>
          <a:ln w="9525" cap="flat" cmpd="sng" algn="ctr">
            <a:solidFill>
              <a:srgbClr val="002060">
                <a:alpha val="98000"/>
              </a:srgb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6252224"/>
        <c:crosses val="autoZero"/>
        <c:auto val="1"/>
        <c:lblOffset val="100"/>
        <c:baseTimeUnit val="months"/>
      </c:dateAx>
      <c:valAx>
        <c:axId val="546252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6251048"/>
        <c:crosses val="autoZero"/>
        <c:crossBetween val="between"/>
      </c:valAx>
      <c:spPr>
        <a:noFill/>
        <a:ln w="25400">
          <a:noFill/>
        </a:ln>
        <a:effectLst/>
      </c:spPr>
    </c:plotArea>
    <c:legend>
      <c:legendPos val="t"/>
      <c:layout>
        <c:manualLayout>
          <c:xMode val="edge"/>
          <c:yMode val="edge"/>
          <c:x val="0.21466187366644107"/>
          <c:y val="0.81463210474073933"/>
          <c:w val="0.58469105493902629"/>
          <c:h val="5.067362531852543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Exportaciones Valor (miles de dólares FOB)</a:t>
            </a:r>
          </a:p>
          <a:p>
            <a:pPr>
              <a:defRPr b="1"/>
            </a:pPr>
            <a:r>
              <a:rPr lang="es-CO" b="1"/>
              <a:t>2019 - 2023</a:t>
            </a:r>
          </a:p>
        </c:rich>
      </c:tx>
      <c:layout>
        <c:manualLayout>
          <c:xMode val="edge"/>
          <c:yMode val="edge"/>
          <c:x val="0.27888617786544145"/>
          <c:y val="3.2967082046228363E-2"/>
        </c:manualLayout>
      </c:layout>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areaChart>
        <c:grouping val="standard"/>
        <c:varyColors val="0"/>
        <c:ser>
          <c:idx val="0"/>
          <c:order val="0"/>
          <c:spPr>
            <a:solidFill>
              <a:schemeClr val="accent5">
                <a:lumMod val="60000"/>
                <a:lumOff val="40000"/>
              </a:schemeClr>
            </a:solidFill>
            <a:ln w="9525" cap="flat" cmpd="sng" algn="ctr">
              <a:solidFill>
                <a:srgbClr val="002060"/>
              </a:solidFill>
              <a:round/>
            </a:ln>
            <a:effectLst>
              <a:outerShdw blurRad="40000" dist="20000" dir="5400000" rotWithShape="0">
                <a:srgbClr val="000000">
                  <a:alpha val="38000"/>
                </a:srgbClr>
              </a:outerShdw>
            </a:effectLst>
          </c:spPr>
          <c:dLbls>
            <c:dLbl>
              <c:idx val="0"/>
              <c:delete val="1"/>
              <c:extLst xmlns:c16r2="http://schemas.microsoft.com/office/drawing/2015/06/chart">
                <c:ext xmlns:c16="http://schemas.microsoft.com/office/drawing/2014/chart" uri="{C3380CC4-5D6E-409C-BE32-E72D297353CC}">
                  <c16:uniqueId val="{0000000A-8729-40AA-805C-E0FF58FCD571}"/>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B-8729-40AA-805C-E0FF58FCD571}"/>
                </c:ext>
                <c:ext xmlns:c15="http://schemas.microsoft.com/office/drawing/2012/chart" uri="{CE6537A1-D6FC-4f65-9D91-7224C49458BB}"/>
              </c:extLst>
            </c:dLbl>
            <c:dLbl>
              <c:idx val="2"/>
              <c:delete val="1"/>
              <c:extLst xmlns:c16r2="http://schemas.microsoft.com/office/drawing/2015/06/chart">
                <c:ext xmlns:c16="http://schemas.microsoft.com/office/drawing/2014/chart" uri="{C3380CC4-5D6E-409C-BE32-E72D297353CC}">
                  <c16:uniqueId val="{0000000C-8729-40AA-805C-E0FF58FCD571}"/>
                </c:ext>
                <c:ext xmlns:c15="http://schemas.microsoft.com/office/drawing/2012/chart" uri="{CE6537A1-D6FC-4f65-9D91-7224C49458BB}"/>
              </c:extLst>
            </c:dLbl>
            <c:dLbl>
              <c:idx val="3"/>
              <c:delete val="1"/>
              <c:extLst xmlns:c16r2="http://schemas.microsoft.com/office/drawing/2015/06/chart">
                <c:ext xmlns:c16="http://schemas.microsoft.com/office/drawing/2014/chart" uri="{C3380CC4-5D6E-409C-BE32-E72D297353CC}">
                  <c16:uniqueId val="{0000000D-8729-40AA-805C-E0FF58FCD571}"/>
                </c:ext>
                <c:ext xmlns:c15="http://schemas.microsoft.com/office/drawing/2012/chart" uri="{CE6537A1-D6FC-4f65-9D91-7224C49458BB}"/>
              </c:extLst>
            </c:dLbl>
            <c:dLbl>
              <c:idx val="4"/>
              <c:layout>
                <c:manualLayout>
                  <c:x val="9.6240580232184823E-3"/>
                  <c:y val="-0.19761586698704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8729-40AA-805C-E0FF58FCD571}"/>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F-8729-40AA-805C-E0FF58FCD571}"/>
                </c:ext>
                <c:ext xmlns:c15="http://schemas.microsoft.com/office/drawing/2012/chart" uri="{CE6537A1-D6FC-4f65-9D91-7224C49458BB}"/>
              </c:extLst>
            </c:dLbl>
            <c:dLbl>
              <c:idx val="6"/>
              <c:delete val="1"/>
              <c:extLst xmlns:c16r2="http://schemas.microsoft.com/office/drawing/2015/06/chart">
                <c:ext xmlns:c16="http://schemas.microsoft.com/office/drawing/2014/chart" uri="{C3380CC4-5D6E-409C-BE32-E72D297353CC}">
                  <c16:uniqueId val="{00000010-8729-40AA-805C-E0FF58FCD571}"/>
                </c:ext>
                <c:ext xmlns:c15="http://schemas.microsoft.com/office/drawing/2012/chart" uri="{CE6537A1-D6FC-4f65-9D91-7224C49458BB}"/>
              </c:extLst>
            </c:dLbl>
            <c:dLbl>
              <c:idx val="7"/>
              <c:delete val="1"/>
              <c:extLst xmlns:c16r2="http://schemas.microsoft.com/office/drawing/2015/06/chart">
                <c:ext xmlns:c16="http://schemas.microsoft.com/office/drawing/2014/chart" uri="{C3380CC4-5D6E-409C-BE32-E72D297353CC}">
                  <c16:uniqueId val="{00000011-8729-40AA-805C-E0FF58FCD571}"/>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12-8729-40AA-805C-E0FF58FCD571}"/>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13-8729-40AA-805C-E0FF58FCD571}"/>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14-8729-40AA-805C-E0FF58FCD571}"/>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15-8729-40AA-805C-E0FF58FCD571}"/>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16-8729-40AA-805C-E0FF58FCD571}"/>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17-8729-40AA-805C-E0FF58FCD571}"/>
                </c:ext>
                <c:ext xmlns:c15="http://schemas.microsoft.com/office/drawing/2012/chart" uri="{CE6537A1-D6FC-4f65-9D91-7224C49458BB}"/>
              </c:extLst>
            </c:dLbl>
            <c:dLbl>
              <c:idx val="14"/>
              <c:layout>
                <c:manualLayout>
                  <c:x val="0"/>
                  <c:y val="-0.1226264527890512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8729-40AA-805C-E0FF58FCD571}"/>
                </c:ext>
                <c:ext xmlns:c15="http://schemas.microsoft.com/office/drawing/2012/chart" uri="{CE6537A1-D6FC-4f65-9D91-7224C49458BB}"/>
              </c:extLst>
            </c:dLbl>
            <c:dLbl>
              <c:idx val="15"/>
              <c:delete val="1"/>
              <c:extLst xmlns:c16r2="http://schemas.microsoft.com/office/drawing/2015/06/chart">
                <c:ext xmlns:c16="http://schemas.microsoft.com/office/drawing/2014/chart" uri="{C3380CC4-5D6E-409C-BE32-E72D297353CC}">
                  <c16:uniqueId val="{00000019-8729-40AA-805C-E0FF58FCD571}"/>
                </c:ext>
                <c:ext xmlns:c15="http://schemas.microsoft.com/office/drawing/2012/chart" uri="{CE6537A1-D6FC-4f65-9D91-7224C49458BB}"/>
              </c:extLst>
            </c:dLbl>
            <c:dLbl>
              <c:idx val="16"/>
              <c:delete val="1"/>
              <c:extLst xmlns:c16r2="http://schemas.microsoft.com/office/drawing/2015/06/chart">
                <c:ext xmlns:c16="http://schemas.microsoft.com/office/drawing/2014/chart" uri="{C3380CC4-5D6E-409C-BE32-E72D297353CC}">
                  <c16:uniqueId val="{0000001A-8729-40AA-805C-E0FF58FCD571}"/>
                </c:ext>
                <c:ext xmlns:c15="http://schemas.microsoft.com/office/drawing/2012/chart" uri="{CE6537A1-D6FC-4f65-9D91-7224C49458BB}"/>
              </c:extLst>
            </c:dLbl>
            <c:dLbl>
              <c:idx val="17"/>
              <c:delete val="1"/>
              <c:extLst xmlns:c16r2="http://schemas.microsoft.com/office/drawing/2015/06/chart">
                <c:ext xmlns:c16="http://schemas.microsoft.com/office/drawing/2014/chart" uri="{C3380CC4-5D6E-409C-BE32-E72D297353CC}">
                  <c16:uniqueId val="{0000001B-8729-40AA-805C-E0FF58FCD571}"/>
                </c:ext>
                <c:ext xmlns:c15="http://schemas.microsoft.com/office/drawing/2012/chart" uri="{CE6537A1-D6FC-4f65-9D91-7224C49458BB}"/>
              </c:extLst>
            </c:dLbl>
            <c:dLbl>
              <c:idx val="18"/>
              <c:delete val="1"/>
              <c:extLst xmlns:c16r2="http://schemas.microsoft.com/office/drawing/2015/06/chart">
                <c:ext xmlns:c16="http://schemas.microsoft.com/office/drawing/2014/chart" uri="{C3380CC4-5D6E-409C-BE32-E72D297353CC}">
                  <c16:uniqueId val="{0000001C-8729-40AA-805C-E0FF58FCD571}"/>
                </c:ext>
                <c:ext xmlns:c15="http://schemas.microsoft.com/office/drawing/2012/chart" uri="{CE6537A1-D6FC-4f65-9D91-7224C49458BB}"/>
              </c:extLst>
            </c:dLbl>
            <c:dLbl>
              <c:idx val="19"/>
              <c:delete val="1"/>
              <c:extLst xmlns:c16r2="http://schemas.microsoft.com/office/drawing/2015/06/chart">
                <c:ext xmlns:c16="http://schemas.microsoft.com/office/drawing/2014/chart" uri="{C3380CC4-5D6E-409C-BE32-E72D297353CC}">
                  <c16:uniqueId val="{0000001D-8729-40AA-805C-E0FF58FCD571}"/>
                </c:ext>
                <c:ext xmlns:c15="http://schemas.microsoft.com/office/drawing/2012/chart" uri="{CE6537A1-D6FC-4f65-9D91-7224C49458BB}"/>
              </c:extLst>
            </c:dLbl>
            <c:dLbl>
              <c:idx val="20"/>
              <c:delete val="1"/>
              <c:extLst xmlns:c16r2="http://schemas.microsoft.com/office/drawing/2015/06/chart">
                <c:ext xmlns:c16="http://schemas.microsoft.com/office/drawing/2014/chart" uri="{C3380CC4-5D6E-409C-BE32-E72D297353CC}">
                  <c16:uniqueId val="{0000001E-8729-40AA-805C-E0FF58FCD571}"/>
                </c:ext>
                <c:ext xmlns:c15="http://schemas.microsoft.com/office/drawing/2012/chart" uri="{CE6537A1-D6FC-4f65-9D91-7224C49458BB}"/>
              </c:extLst>
            </c:dLbl>
            <c:dLbl>
              <c:idx val="21"/>
              <c:delete val="1"/>
              <c:extLst xmlns:c16r2="http://schemas.microsoft.com/office/drawing/2015/06/chart">
                <c:ext xmlns:c16="http://schemas.microsoft.com/office/drawing/2014/chart" uri="{C3380CC4-5D6E-409C-BE32-E72D297353CC}">
                  <c16:uniqueId val="{0000001F-8729-40AA-805C-E0FF58FCD571}"/>
                </c:ext>
                <c:ext xmlns:c15="http://schemas.microsoft.com/office/drawing/2012/chart" uri="{CE6537A1-D6FC-4f65-9D91-7224C49458BB}"/>
              </c:extLst>
            </c:dLbl>
            <c:dLbl>
              <c:idx val="22"/>
              <c:delete val="1"/>
              <c:extLst xmlns:c16r2="http://schemas.microsoft.com/office/drawing/2015/06/chart">
                <c:ext xmlns:c16="http://schemas.microsoft.com/office/drawing/2014/chart" uri="{C3380CC4-5D6E-409C-BE32-E72D297353CC}">
                  <c16:uniqueId val="{00000020-8729-40AA-805C-E0FF58FCD571}"/>
                </c:ext>
                <c:ext xmlns:c15="http://schemas.microsoft.com/office/drawing/2012/chart" uri="{CE6537A1-D6FC-4f65-9D91-7224C49458BB}"/>
              </c:extLst>
            </c:dLbl>
            <c:dLbl>
              <c:idx val="23"/>
              <c:delete val="1"/>
              <c:extLst xmlns:c16r2="http://schemas.microsoft.com/office/drawing/2015/06/chart">
                <c:ext xmlns:c16="http://schemas.microsoft.com/office/drawing/2014/chart" uri="{C3380CC4-5D6E-409C-BE32-E72D297353CC}">
                  <c16:uniqueId val="{00000021-8729-40AA-805C-E0FF58FCD571}"/>
                </c:ext>
                <c:ext xmlns:c15="http://schemas.microsoft.com/office/drawing/2012/chart" uri="{CE6537A1-D6FC-4f65-9D91-7224C49458BB}"/>
              </c:extLst>
            </c:dLbl>
            <c:dLbl>
              <c:idx val="24"/>
              <c:delete val="1"/>
              <c:extLst xmlns:c16r2="http://schemas.microsoft.com/office/drawing/2015/06/chart">
                <c:ext xmlns:c16="http://schemas.microsoft.com/office/drawing/2014/chart" uri="{C3380CC4-5D6E-409C-BE32-E72D297353CC}">
                  <c16:uniqueId val="{00000022-8729-40AA-805C-E0FF58FCD571}"/>
                </c:ext>
                <c:ext xmlns:c15="http://schemas.microsoft.com/office/drawing/2012/chart" uri="{CE6537A1-D6FC-4f65-9D91-7224C49458BB}"/>
              </c:extLst>
            </c:dLbl>
            <c:dLbl>
              <c:idx val="25"/>
              <c:layout>
                <c:manualLayout>
                  <c:x val="4.7914421158377898E-3"/>
                  <c:y val="-0.1913636676676223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3-8729-40AA-805C-E0FF58FCD571}"/>
                </c:ext>
                <c:ext xmlns:c15="http://schemas.microsoft.com/office/drawing/2012/chart" uri="{CE6537A1-D6FC-4f65-9D91-7224C49458BB}"/>
              </c:extLst>
            </c:dLbl>
            <c:dLbl>
              <c:idx val="26"/>
              <c:delete val="1"/>
              <c:extLst xmlns:c16r2="http://schemas.microsoft.com/office/drawing/2015/06/chart">
                <c:ext xmlns:c16="http://schemas.microsoft.com/office/drawing/2014/chart" uri="{C3380CC4-5D6E-409C-BE32-E72D297353CC}">
                  <c16:uniqueId val="{00000024-8729-40AA-805C-E0FF58FCD571}"/>
                </c:ext>
                <c:ext xmlns:c15="http://schemas.microsoft.com/office/drawing/2012/chart" uri="{CE6537A1-D6FC-4f65-9D91-7224C49458BB}"/>
              </c:extLst>
            </c:dLbl>
            <c:dLbl>
              <c:idx val="27"/>
              <c:delete val="1"/>
              <c:extLst xmlns:c16r2="http://schemas.microsoft.com/office/drawing/2015/06/chart">
                <c:ext xmlns:c16="http://schemas.microsoft.com/office/drawing/2014/chart" uri="{C3380CC4-5D6E-409C-BE32-E72D297353CC}">
                  <c16:uniqueId val="{00000025-8729-40AA-805C-E0FF58FCD571}"/>
                </c:ext>
                <c:ext xmlns:c15="http://schemas.microsoft.com/office/drawing/2012/chart" uri="{CE6537A1-D6FC-4f65-9D91-7224C49458BB}"/>
              </c:extLst>
            </c:dLbl>
            <c:dLbl>
              <c:idx val="28"/>
              <c:delete val="1"/>
              <c:extLst xmlns:c16r2="http://schemas.microsoft.com/office/drawing/2015/06/chart">
                <c:ext xmlns:c16="http://schemas.microsoft.com/office/drawing/2014/chart" uri="{C3380CC4-5D6E-409C-BE32-E72D297353CC}">
                  <c16:uniqueId val="{00000026-8729-40AA-805C-E0FF58FCD571}"/>
                </c:ext>
                <c:ext xmlns:c15="http://schemas.microsoft.com/office/drawing/2012/chart" uri="{CE6537A1-D6FC-4f65-9D91-7224C49458BB}"/>
              </c:extLst>
            </c:dLbl>
            <c:dLbl>
              <c:idx val="29"/>
              <c:layout>
                <c:manualLayout>
                  <c:x val="0"/>
                  <c:y val="-0.1525353437132100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27-8729-40AA-805C-E0FF58FCD571}"/>
                </c:ext>
                <c:ext xmlns:c15="http://schemas.microsoft.com/office/drawing/2012/chart" uri="{CE6537A1-D6FC-4f65-9D91-7224C49458BB}"/>
              </c:extLst>
            </c:dLbl>
            <c:dLbl>
              <c:idx val="30"/>
              <c:delete val="1"/>
              <c:extLst xmlns:c16r2="http://schemas.microsoft.com/office/drawing/2015/06/chart">
                <c:ext xmlns:c16="http://schemas.microsoft.com/office/drawing/2014/chart" uri="{C3380CC4-5D6E-409C-BE32-E72D297353CC}">
                  <c16:uniqueId val="{00000028-8729-40AA-805C-E0FF58FCD571}"/>
                </c:ext>
                <c:ext xmlns:c15="http://schemas.microsoft.com/office/drawing/2012/chart" uri="{CE6537A1-D6FC-4f65-9D91-7224C49458BB}"/>
              </c:extLst>
            </c:dLbl>
            <c:dLbl>
              <c:idx val="31"/>
              <c:delete val="1"/>
              <c:extLst xmlns:c16r2="http://schemas.microsoft.com/office/drawing/2015/06/chart">
                <c:ext xmlns:c16="http://schemas.microsoft.com/office/drawing/2014/chart" uri="{C3380CC4-5D6E-409C-BE32-E72D297353CC}">
                  <c16:uniqueId val="{00000029-8729-40AA-805C-E0FF58FCD571}"/>
                </c:ext>
                <c:ext xmlns:c15="http://schemas.microsoft.com/office/drawing/2012/chart" uri="{CE6537A1-D6FC-4f65-9D91-7224C49458BB}"/>
              </c:extLst>
            </c:dLbl>
            <c:dLbl>
              <c:idx val="32"/>
              <c:delete val="1"/>
              <c:extLst xmlns:c16r2="http://schemas.microsoft.com/office/drawing/2015/06/chart">
                <c:ext xmlns:c16="http://schemas.microsoft.com/office/drawing/2014/chart" uri="{C3380CC4-5D6E-409C-BE32-E72D297353CC}">
                  <c16:uniqueId val="{0000002A-8729-40AA-805C-E0FF58FCD571}"/>
                </c:ext>
                <c:ext xmlns:c15="http://schemas.microsoft.com/office/drawing/2012/chart" uri="{CE6537A1-D6FC-4f65-9D91-7224C49458BB}"/>
              </c:extLst>
            </c:dLbl>
            <c:dLbl>
              <c:idx val="33"/>
              <c:delete val="1"/>
              <c:extLst xmlns:c16r2="http://schemas.microsoft.com/office/drawing/2015/06/chart">
                <c:ext xmlns:c16="http://schemas.microsoft.com/office/drawing/2014/chart" uri="{C3380CC4-5D6E-409C-BE32-E72D297353CC}">
                  <c16:uniqueId val="{0000002B-8729-40AA-805C-E0FF58FCD571}"/>
                </c:ext>
                <c:ext xmlns:c15="http://schemas.microsoft.com/office/drawing/2012/chart" uri="{CE6537A1-D6FC-4f65-9D91-7224C49458BB}"/>
              </c:extLst>
            </c:dLbl>
            <c:dLbl>
              <c:idx val="34"/>
              <c:delete val="1"/>
              <c:extLst xmlns:c16r2="http://schemas.microsoft.com/office/drawing/2015/06/chart">
                <c:ext xmlns:c16="http://schemas.microsoft.com/office/drawing/2014/chart" uri="{C3380CC4-5D6E-409C-BE32-E72D297353CC}">
                  <c16:uniqueId val="{0000002C-8729-40AA-805C-E0FF58FCD571}"/>
                </c:ext>
                <c:ext xmlns:c15="http://schemas.microsoft.com/office/drawing/2012/chart" uri="{CE6537A1-D6FC-4f65-9D91-7224C49458BB}"/>
              </c:extLst>
            </c:dLbl>
            <c:dLbl>
              <c:idx val="35"/>
              <c:delete val="1"/>
              <c:extLst xmlns:c16r2="http://schemas.microsoft.com/office/drawing/2015/06/chart">
                <c:ext xmlns:c16="http://schemas.microsoft.com/office/drawing/2014/chart" uri="{C3380CC4-5D6E-409C-BE32-E72D297353CC}">
                  <c16:uniqueId val="{0000002D-8729-40AA-805C-E0FF58FCD571}"/>
                </c:ext>
                <c:ext xmlns:c15="http://schemas.microsoft.com/office/drawing/2012/chart" uri="{CE6537A1-D6FC-4f65-9D91-7224C49458BB}"/>
              </c:extLst>
            </c:dLbl>
            <c:dLbl>
              <c:idx val="36"/>
              <c:delete val="1"/>
              <c:extLst xmlns:c16r2="http://schemas.microsoft.com/office/drawing/2015/06/chart">
                <c:ext xmlns:c16="http://schemas.microsoft.com/office/drawing/2014/chart" uri="{C3380CC4-5D6E-409C-BE32-E72D297353CC}">
                  <c16:uniqueId val="{0000002E-8729-40AA-805C-E0FF58FCD571}"/>
                </c:ext>
                <c:ext xmlns:c15="http://schemas.microsoft.com/office/drawing/2012/chart" uri="{CE6537A1-D6FC-4f65-9D91-7224C49458BB}"/>
              </c:extLst>
            </c:dLbl>
            <c:dLbl>
              <c:idx val="37"/>
              <c:delete val="1"/>
              <c:extLst xmlns:c16r2="http://schemas.microsoft.com/office/drawing/2015/06/chart">
                <c:ext xmlns:c16="http://schemas.microsoft.com/office/drawing/2014/chart" uri="{C3380CC4-5D6E-409C-BE32-E72D297353CC}">
                  <c16:uniqueId val="{0000002F-8729-40AA-805C-E0FF58FCD571}"/>
                </c:ext>
                <c:ext xmlns:c15="http://schemas.microsoft.com/office/drawing/2012/chart" uri="{CE6537A1-D6FC-4f65-9D91-7224C49458BB}"/>
              </c:extLst>
            </c:dLbl>
            <c:dLbl>
              <c:idx val="38"/>
              <c:delete val="1"/>
              <c:extLst xmlns:c16r2="http://schemas.microsoft.com/office/drawing/2015/06/chart">
                <c:ext xmlns:c16="http://schemas.microsoft.com/office/drawing/2014/chart" uri="{C3380CC4-5D6E-409C-BE32-E72D297353CC}">
                  <c16:uniqueId val="{00000030-8729-40AA-805C-E0FF58FCD571}"/>
                </c:ext>
                <c:ext xmlns:c15="http://schemas.microsoft.com/office/drawing/2012/chart" uri="{CE6537A1-D6FC-4f65-9D91-7224C49458BB}"/>
              </c:extLst>
            </c:dLbl>
            <c:dLbl>
              <c:idx val="39"/>
              <c:delete val="1"/>
              <c:extLst xmlns:c16r2="http://schemas.microsoft.com/office/drawing/2015/06/chart">
                <c:ext xmlns:c16="http://schemas.microsoft.com/office/drawing/2014/chart" uri="{C3380CC4-5D6E-409C-BE32-E72D297353CC}">
                  <c16:uniqueId val="{00000031-8729-40AA-805C-E0FF58FCD571}"/>
                </c:ext>
                <c:ext xmlns:c15="http://schemas.microsoft.com/office/drawing/2012/chart" uri="{CE6537A1-D6FC-4f65-9D91-7224C49458BB}"/>
              </c:extLst>
            </c:dLbl>
            <c:dLbl>
              <c:idx val="40"/>
              <c:layout>
                <c:manualLayout>
                  <c:x val="4.825795708781444E-3"/>
                  <c:y val="-0.1314662349632589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2-8729-40AA-805C-E0FF58FCD571}"/>
                </c:ext>
                <c:ext xmlns:c15="http://schemas.microsoft.com/office/drawing/2012/chart" uri="{CE6537A1-D6FC-4f65-9D91-7224C49458BB}"/>
              </c:extLst>
            </c:dLbl>
            <c:dLbl>
              <c:idx val="41"/>
              <c:delete val="1"/>
              <c:extLst xmlns:c16r2="http://schemas.microsoft.com/office/drawing/2015/06/chart">
                <c:ext xmlns:c16="http://schemas.microsoft.com/office/drawing/2014/chart" uri="{C3380CC4-5D6E-409C-BE32-E72D297353CC}">
                  <c16:uniqueId val="{00000033-8729-40AA-805C-E0FF58FCD571}"/>
                </c:ext>
                <c:ext xmlns:c15="http://schemas.microsoft.com/office/drawing/2012/chart" uri="{CE6537A1-D6FC-4f65-9D91-7224C49458BB}"/>
              </c:extLst>
            </c:dLbl>
            <c:dLbl>
              <c:idx val="42"/>
              <c:delete val="1"/>
              <c:extLst xmlns:c16r2="http://schemas.microsoft.com/office/drawing/2015/06/chart">
                <c:ext xmlns:c16="http://schemas.microsoft.com/office/drawing/2014/chart" uri="{C3380CC4-5D6E-409C-BE32-E72D297353CC}">
                  <c16:uniqueId val="{00000034-8729-40AA-805C-E0FF58FCD571}"/>
                </c:ext>
                <c:ext xmlns:c15="http://schemas.microsoft.com/office/drawing/2012/chart" uri="{CE6537A1-D6FC-4f65-9D91-7224C49458BB}"/>
              </c:extLst>
            </c:dLbl>
            <c:dLbl>
              <c:idx val="43"/>
              <c:delete val="1"/>
              <c:extLst xmlns:c16r2="http://schemas.microsoft.com/office/drawing/2015/06/chart">
                <c:ext xmlns:c16="http://schemas.microsoft.com/office/drawing/2014/chart" uri="{C3380CC4-5D6E-409C-BE32-E72D297353CC}">
                  <c16:uniqueId val="{00000035-8729-40AA-805C-E0FF58FCD571}"/>
                </c:ext>
                <c:ext xmlns:c15="http://schemas.microsoft.com/office/drawing/2012/chart" uri="{CE6537A1-D6FC-4f65-9D91-7224C49458BB}"/>
              </c:extLst>
            </c:dLbl>
            <c:dLbl>
              <c:idx val="44"/>
              <c:delete val="1"/>
              <c:extLst xmlns:c16r2="http://schemas.microsoft.com/office/drawing/2015/06/chart">
                <c:ext xmlns:c16="http://schemas.microsoft.com/office/drawing/2014/chart" uri="{C3380CC4-5D6E-409C-BE32-E72D297353CC}">
                  <c16:uniqueId val="{00000036-8729-40AA-805C-E0FF58FCD571}"/>
                </c:ext>
                <c:ext xmlns:c15="http://schemas.microsoft.com/office/drawing/2012/chart" uri="{CE6537A1-D6FC-4f65-9D91-7224C49458BB}"/>
              </c:extLst>
            </c:dLbl>
            <c:dLbl>
              <c:idx val="45"/>
              <c:delete val="1"/>
              <c:extLst xmlns:c16r2="http://schemas.microsoft.com/office/drawing/2015/06/chart">
                <c:ext xmlns:c16="http://schemas.microsoft.com/office/drawing/2014/chart" uri="{C3380CC4-5D6E-409C-BE32-E72D297353CC}">
                  <c16:uniqueId val="{00000037-8729-40AA-805C-E0FF58FCD571}"/>
                </c:ext>
                <c:ext xmlns:c15="http://schemas.microsoft.com/office/drawing/2012/chart" uri="{CE6537A1-D6FC-4f65-9D91-7224C49458BB}"/>
              </c:extLst>
            </c:dLbl>
            <c:dLbl>
              <c:idx val="46"/>
              <c:delete val="1"/>
              <c:extLst xmlns:c16r2="http://schemas.microsoft.com/office/drawing/2015/06/chart">
                <c:ext xmlns:c16="http://schemas.microsoft.com/office/drawing/2014/chart" uri="{C3380CC4-5D6E-409C-BE32-E72D297353CC}">
                  <c16:uniqueId val="{00000038-8729-40AA-805C-E0FF58FCD571}"/>
                </c:ext>
                <c:ext xmlns:c15="http://schemas.microsoft.com/office/drawing/2012/chart" uri="{CE6537A1-D6FC-4f65-9D91-7224C49458BB}"/>
              </c:extLst>
            </c:dLbl>
            <c:dLbl>
              <c:idx val="47"/>
              <c:delete val="1"/>
              <c:extLst xmlns:c16r2="http://schemas.microsoft.com/office/drawing/2015/06/chart">
                <c:ext xmlns:c16="http://schemas.microsoft.com/office/drawing/2014/chart" uri="{C3380CC4-5D6E-409C-BE32-E72D297353CC}">
                  <c16:uniqueId val="{00000039-8729-40AA-805C-E0FF58FCD571}"/>
                </c:ext>
                <c:ext xmlns:c15="http://schemas.microsoft.com/office/drawing/2012/chart" uri="{CE6537A1-D6FC-4f65-9D91-7224C49458BB}"/>
              </c:extLst>
            </c:dLbl>
            <c:dLbl>
              <c:idx val="48"/>
              <c:delete val="1"/>
              <c:extLst xmlns:c16r2="http://schemas.microsoft.com/office/drawing/2015/06/chart">
                <c:ext xmlns:c16="http://schemas.microsoft.com/office/drawing/2014/chart" uri="{C3380CC4-5D6E-409C-BE32-E72D297353CC}">
                  <c16:uniqueId val="{0000003A-8729-40AA-805C-E0FF58FCD571}"/>
                </c:ext>
                <c:ext xmlns:c15="http://schemas.microsoft.com/office/drawing/2012/chart" uri="{CE6537A1-D6FC-4f65-9D91-7224C49458BB}"/>
              </c:extLst>
            </c:dLbl>
            <c:dLbl>
              <c:idx val="49"/>
              <c:layout>
                <c:manualLayout>
                  <c:x val="1.3766697172320401E-5"/>
                  <c:y val="-0.176311832126243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B-8729-40AA-805C-E0FF58FCD571}"/>
                </c:ext>
                <c:ext xmlns:c15="http://schemas.microsoft.com/office/drawing/2012/chart" uri="{CE6537A1-D6FC-4f65-9D91-7224C49458BB}"/>
              </c:extLst>
            </c:dLbl>
            <c:dLbl>
              <c:idx val="50"/>
              <c:delete val="1"/>
              <c:extLst xmlns:c16r2="http://schemas.microsoft.com/office/drawing/2015/06/chart">
                <c:ext xmlns:c16="http://schemas.microsoft.com/office/drawing/2014/chart" uri="{C3380CC4-5D6E-409C-BE32-E72D297353CC}">
                  <c16:uniqueId val="{0000003C-8729-40AA-805C-E0FF58FCD571}"/>
                </c:ext>
                <c:ext xmlns:c15="http://schemas.microsoft.com/office/drawing/2012/chart" uri="{CE6537A1-D6FC-4f65-9D91-7224C49458BB}"/>
              </c:extLst>
            </c:dLbl>
            <c:dLbl>
              <c:idx val="51"/>
              <c:delete val="1"/>
              <c:extLst xmlns:c16r2="http://schemas.microsoft.com/office/drawing/2015/06/chart">
                <c:ext xmlns:c16="http://schemas.microsoft.com/office/drawing/2014/chart" uri="{C3380CC4-5D6E-409C-BE32-E72D297353CC}">
                  <c16:uniqueId val="{0000003D-8729-40AA-805C-E0FF58FCD571}"/>
                </c:ext>
                <c:ext xmlns:c15="http://schemas.microsoft.com/office/drawing/2012/chart" uri="{CE6537A1-D6FC-4f65-9D91-7224C49458BB}"/>
              </c:extLst>
            </c:dLbl>
            <c:dLbl>
              <c:idx val="52"/>
              <c:delete val="1"/>
              <c:extLst xmlns:c16r2="http://schemas.microsoft.com/office/drawing/2015/06/chart">
                <c:ext xmlns:c16="http://schemas.microsoft.com/office/drawing/2014/chart" uri="{C3380CC4-5D6E-409C-BE32-E72D297353CC}">
                  <c16:uniqueId val="{0000003E-8729-40AA-805C-E0FF58FCD571}"/>
                </c:ext>
                <c:ext xmlns:c15="http://schemas.microsoft.com/office/drawing/2012/chart" uri="{CE6537A1-D6FC-4f65-9D91-7224C49458BB}"/>
              </c:extLst>
            </c:dLbl>
            <c:dLbl>
              <c:idx val="53"/>
              <c:layout>
                <c:manualLayout>
                  <c:x val="0"/>
                  <c:y val="-0.2151446196981661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3F-8729-40AA-805C-E0FF58FCD571}"/>
                </c:ext>
                <c:ext xmlns:c15="http://schemas.microsoft.com/office/drawing/2012/chart" uri="{CE6537A1-D6FC-4f65-9D91-7224C49458BB}"/>
              </c:extLst>
            </c:dLbl>
            <c:dLbl>
              <c:idx val="54"/>
              <c:delete val="1"/>
              <c:extLst xmlns:c16r2="http://schemas.microsoft.com/office/drawing/2015/06/chart">
                <c:ext xmlns:c16="http://schemas.microsoft.com/office/drawing/2014/chart" uri="{C3380CC4-5D6E-409C-BE32-E72D297353CC}">
                  <c16:uniqueId val="{00000040-8729-40AA-805C-E0FF58FCD571}"/>
                </c:ext>
                <c:ext xmlns:c15="http://schemas.microsoft.com/office/drawing/2012/chart" uri="{CE6537A1-D6FC-4f65-9D91-7224C49458BB}"/>
              </c:extLst>
            </c:dLbl>
            <c:dLbl>
              <c:idx val="55"/>
              <c:delete val="1"/>
              <c:extLst xmlns:c16r2="http://schemas.microsoft.com/office/drawing/2015/06/chart">
                <c:ext xmlns:c16="http://schemas.microsoft.com/office/drawing/2014/chart" uri="{C3380CC4-5D6E-409C-BE32-E72D297353CC}">
                  <c16:uniqueId val="{00000041-8729-40AA-805C-E0FF58FCD571}"/>
                </c:ext>
                <c:ext xmlns:c15="http://schemas.microsoft.com/office/drawing/2012/chart" uri="{CE6537A1-D6FC-4f65-9D91-7224C49458BB}"/>
              </c:extLst>
            </c:dLbl>
            <c:dLbl>
              <c:idx val="56"/>
              <c:delete val="1"/>
              <c:extLst xmlns:c16r2="http://schemas.microsoft.com/office/drawing/2015/06/chart">
                <c:ext xmlns:c16="http://schemas.microsoft.com/office/drawing/2014/chart" uri="{C3380CC4-5D6E-409C-BE32-E72D297353CC}">
                  <c16:uniqueId val="{00000042-8729-40AA-805C-E0FF58FCD571}"/>
                </c:ext>
                <c:ext xmlns:c15="http://schemas.microsoft.com/office/drawing/2012/chart" uri="{CE6537A1-D6FC-4f65-9D91-7224C49458BB}"/>
              </c:extLst>
            </c:dLbl>
            <c:dLbl>
              <c:idx val="57"/>
              <c:delete val="1"/>
              <c:extLst xmlns:c16r2="http://schemas.microsoft.com/office/drawing/2015/06/chart">
                <c:ext xmlns:c16="http://schemas.microsoft.com/office/drawing/2014/chart" uri="{C3380CC4-5D6E-409C-BE32-E72D297353CC}">
                  <c16:uniqueId val="{00000043-8729-40AA-805C-E0FF58FCD571}"/>
                </c:ext>
                <c:ext xmlns:c15="http://schemas.microsoft.com/office/drawing/2012/chart" uri="{CE6537A1-D6FC-4f65-9D91-7224C49458BB}"/>
              </c:extLst>
            </c:dLbl>
            <c:dLbl>
              <c:idx val="58"/>
              <c:delete val="1"/>
              <c:extLst xmlns:c16r2="http://schemas.microsoft.com/office/drawing/2015/06/chart">
                <c:ext xmlns:c16="http://schemas.microsoft.com/office/drawing/2014/chart" uri="{C3380CC4-5D6E-409C-BE32-E72D297353CC}">
                  <c16:uniqueId val="{00000044-8729-40AA-805C-E0FF58FCD571}"/>
                </c:ext>
                <c:ext xmlns:c15="http://schemas.microsoft.com/office/drawing/2012/chart" uri="{CE6537A1-D6FC-4f65-9D91-7224C49458BB}"/>
              </c:extLst>
            </c:dLbl>
            <c:dLbl>
              <c:idx val="59"/>
              <c:delete val="1"/>
              <c:extLst xmlns:c16r2="http://schemas.microsoft.com/office/drawing/2015/06/chart">
                <c:ext xmlns:c16="http://schemas.microsoft.com/office/drawing/2014/chart" uri="{C3380CC4-5D6E-409C-BE32-E72D297353CC}">
                  <c16:uniqueId val="{00000045-8729-40AA-805C-E0FF58FCD571}"/>
                </c:ext>
                <c:ext xmlns:c15="http://schemas.microsoft.com/office/drawing/2012/chart" uri="{CE6537A1-D6FC-4f65-9D91-7224C49458BB}"/>
              </c:extLst>
            </c:dLbl>
            <c:dLbl>
              <c:idx val="60"/>
              <c:delete val="1"/>
              <c:extLst xmlns:c16r2="http://schemas.microsoft.com/office/drawing/2015/06/chart">
                <c:ext xmlns:c16="http://schemas.microsoft.com/office/drawing/2014/chart" uri="{C3380CC4-5D6E-409C-BE32-E72D297353CC}">
                  <c16:uniqueId val="{00000046-8729-40AA-805C-E0FF58FCD571}"/>
                </c:ext>
                <c:ext xmlns:c15="http://schemas.microsoft.com/office/drawing/2012/chart" uri="{CE6537A1-D6FC-4f65-9D91-7224C49458BB}"/>
              </c:extLst>
            </c:dLbl>
            <c:dLbl>
              <c:idx val="61"/>
              <c:delete val="1"/>
              <c:extLst xmlns:c16r2="http://schemas.microsoft.com/office/drawing/2015/06/chart">
                <c:ext xmlns:c16="http://schemas.microsoft.com/office/drawing/2014/chart" uri="{C3380CC4-5D6E-409C-BE32-E72D297353CC}">
                  <c16:uniqueId val="{00000000-1F96-429D-90E4-011191472042}"/>
                </c:ext>
                <c:ext xmlns:c15="http://schemas.microsoft.com/office/drawing/2012/chart" uri="{CE6537A1-D6FC-4f65-9D91-7224C49458BB}"/>
              </c:extLst>
            </c:dLbl>
            <c:dLbl>
              <c:idx val="62"/>
              <c:delete val="1"/>
              <c:extLst xmlns:c16r2="http://schemas.microsoft.com/office/drawing/2015/06/chart">
                <c:ext xmlns:c16="http://schemas.microsoft.com/office/drawing/2014/chart" uri="{C3380CC4-5D6E-409C-BE32-E72D297353CC}">
                  <c16:uniqueId val="{00000001-1F96-429D-90E4-011191472042}"/>
                </c:ext>
                <c:ext xmlns:c15="http://schemas.microsoft.com/office/drawing/2012/chart" uri="{CE6537A1-D6FC-4f65-9D91-7224C49458BB}"/>
              </c:extLst>
            </c:dLbl>
            <c:dLbl>
              <c:idx val="63"/>
              <c:delete val="1"/>
              <c:extLst xmlns:c16r2="http://schemas.microsoft.com/office/drawing/2015/06/chart">
                <c:ext xmlns:c16="http://schemas.microsoft.com/office/drawing/2014/chart" uri="{C3380CC4-5D6E-409C-BE32-E72D297353CC}">
                  <c16:uniqueId val="{00000000-25BE-429A-B2E6-E4A480FB013B}"/>
                </c:ext>
                <c:ext xmlns:c15="http://schemas.microsoft.com/office/drawing/2012/chart" uri="{CE6537A1-D6FC-4f65-9D91-7224C49458BB}"/>
              </c:extLst>
            </c:dLbl>
            <c:dLbl>
              <c:idx val="64"/>
              <c:delete val="1"/>
              <c:extLst xmlns:c16r2="http://schemas.microsoft.com/office/drawing/2015/06/chart">
                <c:ext xmlns:c16="http://schemas.microsoft.com/office/drawing/2014/chart" uri="{C3380CC4-5D6E-409C-BE32-E72D297353CC}">
                  <c16:uniqueId val="{00000001-25BE-429A-B2E6-E4A480FB013B}"/>
                </c:ext>
                <c:ext xmlns:c15="http://schemas.microsoft.com/office/drawing/2012/chart" uri="{CE6537A1-D6FC-4f65-9D91-7224C49458BB}"/>
              </c:extLst>
            </c:dLbl>
            <c:dLbl>
              <c:idx val="65"/>
              <c:delete val="1"/>
              <c:extLst xmlns:c16r2="http://schemas.microsoft.com/office/drawing/2015/06/chart">
                <c:ext xmlns:c16="http://schemas.microsoft.com/office/drawing/2014/chart" uri="{C3380CC4-5D6E-409C-BE32-E72D297353CC}">
                  <c16:uniqueId val="{00000000-7C37-41C7-8825-286E9A9D3E6D}"/>
                </c:ext>
                <c:ext xmlns:c15="http://schemas.microsoft.com/office/drawing/2012/chart" uri="{CE6537A1-D6FC-4f65-9D91-7224C49458BB}"/>
              </c:extLst>
            </c:dLbl>
            <c:dLbl>
              <c:idx val="66"/>
              <c:layout>
                <c:manualLayout>
                  <c:x val="-1.1817667125151919E-16"/>
                  <c:y val="-0.2794927506556891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7C37-41C7-8825-286E9A9D3E6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numRef>
              <c:extLst>
                <c:ext xmlns:c15="http://schemas.microsoft.com/office/drawing/2012/chart" uri="{02D57815-91ED-43cb-92C2-25804820EDAC}">
                  <c15:fullRef>
                    <c15:sqref>'Datos E-I'!$A$99:$A$157</c15:sqref>
                  </c15:fullRef>
                </c:ext>
              </c:extLst>
              <c:f>'Datos E-I'!$A$109:$A$157</c:f>
              <c:numCache>
                <c:formatCode>mmm\-yy</c:formatCode>
                <c:ptCount val="49"/>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c:v>45017</c:v>
                </c:pt>
                <c:pt idx="42">
                  <c:v>45047</c:v>
                </c:pt>
                <c:pt idx="43">
                  <c:v>45078</c:v>
                </c:pt>
                <c:pt idx="44">
                  <c:v>45108</c:v>
                </c:pt>
                <c:pt idx="45">
                  <c:v>45139</c:v>
                </c:pt>
                <c:pt idx="46">
                  <c:v>45170</c:v>
                </c:pt>
                <c:pt idx="47">
                  <c:v>45200</c:v>
                </c:pt>
                <c:pt idx="48">
                  <c:v>45231</c:v>
                </c:pt>
              </c:numCache>
            </c:numRef>
          </c:cat>
          <c:val>
            <c:numRef>
              <c:extLst>
                <c:ext xmlns:c15="http://schemas.microsoft.com/office/drawing/2012/chart" uri="{02D57815-91ED-43cb-92C2-25804820EDAC}">
                  <c15:fullRef>
                    <c15:sqref>'Datos E-I'!$B$99:$B$157</c15:sqref>
                  </c15:fullRef>
                </c:ext>
              </c:extLst>
              <c:f>'Datos E-I'!$B$109:$B$157</c:f>
              <c:numCache>
                <c:formatCode>#,##0.00</c:formatCode>
                <c:ptCount val="49"/>
                <c:pt idx="0">
                  <c:v>2887.4081359299998</c:v>
                </c:pt>
                <c:pt idx="1">
                  <c:v>3342.7797526899999</c:v>
                </c:pt>
                <c:pt idx="2">
                  <c:v>3423.6541016000001</c:v>
                </c:pt>
                <c:pt idx="3">
                  <c:v>3018.6792912000001</c:v>
                </c:pt>
                <c:pt idx="4">
                  <c:v>2393.1371409100002</c:v>
                </c:pt>
                <c:pt idx="5">
                  <c:v>1843.9390247700001</c:v>
                </c:pt>
                <c:pt idx="6">
                  <c:v>2237.33153722</c:v>
                </c:pt>
                <c:pt idx="7">
                  <c:v>2278.1198597100001</c:v>
                </c:pt>
                <c:pt idx="8">
                  <c:v>2548.92</c:v>
                </c:pt>
                <c:pt idx="9">
                  <c:v>2569.9638877500001</c:v>
                </c:pt>
                <c:pt idx="10">
                  <c:v>2531.5363750699998</c:v>
                </c:pt>
                <c:pt idx="11">
                  <c:v>2627.5921733300102</c:v>
                </c:pt>
                <c:pt idx="12">
                  <c:v>2527.3882889900001</c:v>
                </c:pt>
                <c:pt idx="13">
                  <c:v>3028.9727012799999</c:v>
                </c:pt>
                <c:pt idx="14">
                  <c:v>2594.5448231999999</c:v>
                </c:pt>
                <c:pt idx="15">
                  <c:v>2944.6753249899998</c:v>
                </c:pt>
                <c:pt idx="16">
                  <c:v>3326.6289731799998</c:v>
                </c:pt>
                <c:pt idx="17">
                  <c:v>2914.6547835599999</c:v>
                </c:pt>
                <c:pt idx="18">
                  <c:v>3097.04866911</c:v>
                </c:pt>
                <c:pt idx="19">
                  <c:v>3046.8622975399999</c:v>
                </c:pt>
                <c:pt idx="20">
                  <c:v>3252.4258460699998</c:v>
                </c:pt>
                <c:pt idx="21">
                  <c:v>3318.0562013899998</c:v>
                </c:pt>
                <c:pt idx="22">
                  <c:v>3572.52311078</c:v>
                </c:pt>
                <c:pt idx="23">
                  <c:v>3795.0475634300001</c:v>
                </c:pt>
                <c:pt idx="24">
                  <c:v>3987.5547288100001</c:v>
                </c:pt>
                <c:pt idx="25">
                  <c:v>4381.2954729700105</c:v>
                </c:pt>
                <c:pt idx="26">
                  <c:v>3781.6335482099998</c:v>
                </c:pt>
                <c:pt idx="27">
                  <c:v>4202.3404297699999</c:v>
                </c:pt>
                <c:pt idx="28">
                  <c:v>4968.7849681899997</c:v>
                </c:pt>
                <c:pt idx="29">
                  <c:v>5421.6071843</c:v>
                </c:pt>
                <c:pt idx="30">
                  <c:v>4552.7</c:v>
                </c:pt>
                <c:pt idx="31">
                  <c:v>5547.1</c:v>
                </c:pt>
                <c:pt idx="32">
                  <c:v>5913.9</c:v>
                </c:pt>
                <c:pt idx="33">
                  <c:v>4582.1000000000004</c:v>
                </c:pt>
                <c:pt idx="34">
                  <c:v>4778.6000000000004</c:v>
                </c:pt>
                <c:pt idx="35">
                  <c:v>4212.8</c:v>
                </c:pt>
                <c:pt idx="36">
                  <c:v>4519.5</c:v>
                </c:pt>
                <c:pt idx="37">
                  <c:v>4498.1015552499903</c:v>
                </c:pt>
                <c:pt idx="38">
                  <c:v>3694.9294045500001</c:v>
                </c:pt>
                <c:pt idx="39">
                  <c:v>4202.6365701899904</c:v>
                </c:pt>
                <c:pt idx="40">
                  <c:v>4462.8591111799997</c:v>
                </c:pt>
                <c:pt idx="41">
                  <c:v>3738.5723023999999</c:v>
                </c:pt>
                <c:pt idx="42">
                  <c:v>4531.1784042299996</c:v>
                </c:pt>
                <c:pt idx="43">
                  <c:v>3985.9814341400001</c:v>
                </c:pt>
                <c:pt idx="44">
                  <c:v>4094.7859822599999</c:v>
                </c:pt>
                <c:pt idx="45">
                  <c:v>3946.9176729599899</c:v>
                </c:pt>
                <c:pt idx="46">
                  <c:v>4127.6680877700001</c:v>
                </c:pt>
                <c:pt idx="47">
                  <c:v>4150.8279180999998</c:v>
                </c:pt>
                <c:pt idx="48">
                  <c:v>4151.8135640399996</c:v>
                </c:pt>
              </c:numCache>
            </c:numRef>
          </c:val>
          <c:extLst xmlns:c16r2="http://schemas.microsoft.com/office/drawing/2015/06/chart">
            <c:ext xmlns:c16="http://schemas.microsoft.com/office/drawing/2014/chart" uri="{C3380CC4-5D6E-409C-BE32-E72D297353CC}">
              <c16:uniqueId val="{00000001-8E13-4BE9-9CBA-3B587671EE2F}"/>
            </c:ext>
            <c:ext xmlns:c15="http://schemas.microsoft.com/office/drawing/2012/chart" uri="{02D57815-91ED-43cb-92C2-25804820EDAC}">
              <c15:categoryFilterExceptions>
                <c15:categoryFilterException>
                  <c15:sqref>'Datos E-I'!$B$106</c15:sqref>
                  <c15:dLbl>
                    <c:idx val="-1"/>
                    <c:layout>
                      <c:manualLayout>
                        <c:x val="1.6108298691355301E-3"/>
                        <c:y val="-0.12876761696134009"/>
                      </c:manualLayout>
                    </c:layout>
                    <c:showLegendKey val="0"/>
                    <c:showVal val="1"/>
                    <c:showCatName val="0"/>
                    <c:showSerName val="0"/>
                    <c:showPercent val="0"/>
                    <c:showBubbleSize val="0"/>
                    <c:extLst xmlns:c16="http://schemas.microsoft.com/office/drawing/2014/chart" xmlns:c16r2="http://schemas.microsoft.com/office/drawing/2015/06/chart">
                      <c:ext xmlns:c16="http://schemas.microsoft.com/office/drawing/2014/chart" uri="{C3380CC4-5D6E-409C-BE32-E72D297353CC}">
                        <c16:uniqueId val="{00000007-8729-40AA-805C-E0FF58FCD571}"/>
                      </c:ext>
                      <c:ext uri="{CE6537A1-D6FC-4f65-9D91-7224C49458BB}"/>
                    </c:extLst>
                  </c15:dLbl>
                </c15:categoryFilterException>
                <c15:categoryFilterException>
                  <c15:sqref>'Datos E-I'!$B$107</c15:sqref>
                  <c15:dLbl>
                    <c:idx val="-1"/>
                    <c:delete val="1"/>
                    <c:extLst xmlns:c16="http://schemas.microsoft.com/office/drawing/2014/chart" xmlns:c16r2="http://schemas.microsoft.com/office/drawing/2015/06/chart">
                      <c:ext xmlns:c16="http://schemas.microsoft.com/office/drawing/2014/chart" uri="{C3380CC4-5D6E-409C-BE32-E72D297353CC}">
                        <c16:uniqueId val="{00000008-8729-40AA-805C-E0FF58FCD571}"/>
                      </c:ext>
                      <c:ext uri="{CE6537A1-D6FC-4f65-9D91-7224C49458BB}"/>
                    </c:extLst>
                  </c15:dLbl>
                </c15:categoryFilterException>
                <c15:categoryFilterException>
                  <c15:sqref>'Datos E-I'!$B$108</c15:sqref>
                  <c15:dLbl>
                    <c:idx val="-1"/>
                    <c:delete val="1"/>
                    <c:extLst xmlns:c16="http://schemas.microsoft.com/office/drawing/2014/chart" xmlns:c16r2="http://schemas.microsoft.com/office/drawing/2015/06/chart">
                      <c:ext xmlns:c16="http://schemas.microsoft.com/office/drawing/2014/chart" uri="{C3380CC4-5D6E-409C-BE32-E72D297353CC}">
                        <c16:uniqueId val="{00000009-8729-40AA-805C-E0FF58FCD571}"/>
                      </c:ext>
                      <c:ext uri="{CE6537A1-D6FC-4f65-9D91-7224C49458BB}"/>
                    </c:extLst>
                  </c15:dLbl>
                </c15:categoryFilterException>
              </c15:categoryFilterExceptions>
            </c:ext>
          </c:extLst>
        </c:ser>
        <c:dLbls>
          <c:showLegendKey val="0"/>
          <c:showVal val="0"/>
          <c:showCatName val="0"/>
          <c:showSerName val="0"/>
          <c:showPercent val="0"/>
          <c:showBubbleSize val="0"/>
        </c:dLbls>
        <c:axId val="441700416"/>
        <c:axId val="455181624"/>
      </c:areaChart>
      <c:dateAx>
        <c:axId val="441700416"/>
        <c:scaling>
          <c:orientation val="minMax"/>
        </c:scaling>
        <c:delete val="0"/>
        <c:axPos val="b"/>
        <c:numFmt formatCode="mmm\-yy" sourceLinked="1"/>
        <c:majorTickMark val="out"/>
        <c:minorTickMark val="none"/>
        <c:tickLblPos val="low"/>
        <c:spPr>
          <a:noFill/>
          <a:ln w="9525"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55181624"/>
        <c:crosses val="autoZero"/>
        <c:auto val="0"/>
        <c:lblOffset val="100"/>
        <c:baseTimeUnit val="months"/>
      </c:dateAx>
      <c:valAx>
        <c:axId val="455181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41700416"/>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Exportaciones Valor  vs Ton Métricas </a:t>
            </a:r>
          </a:p>
          <a:p>
            <a:pPr>
              <a:defRPr b="1"/>
            </a:pPr>
            <a:r>
              <a:rPr lang="es-CO" b="1"/>
              <a:t>2019 - 2023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4680045577620952E-2"/>
          <c:y val="0.213177563256782"/>
          <c:w val="0.88162363449677306"/>
          <c:h val="0.66096323019732428"/>
        </c:manualLayout>
      </c:layout>
      <c:areaChart>
        <c:grouping val="standard"/>
        <c:varyColors val="0"/>
        <c:ser>
          <c:idx val="0"/>
          <c:order val="0"/>
          <c:tx>
            <c:v>Valor</c:v>
          </c:tx>
          <c:spPr>
            <a:solidFill>
              <a:schemeClr val="accent5">
                <a:lumMod val="60000"/>
                <a:lumOff val="40000"/>
              </a:schemeClr>
            </a:solidFill>
            <a:ln>
              <a:solidFill>
                <a:srgbClr val="002060"/>
              </a:solidFill>
            </a:ln>
            <a:effectLst/>
          </c:spPr>
          <c:cat>
            <c:numRef>
              <c:f>'Datos E-I'!$A$109:$A$157</c:f>
              <c:numCache>
                <c:formatCode>mmm\-yy</c:formatCode>
                <c:ptCount val="49"/>
                <c:pt idx="0">
                  <c:v>43770</c:v>
                </c:pt>
                <c:pt idx="1">
                  <c:v>43800</c:v>
                </c:pt>
                <c:pt idx="2">
                  <c:v>43831</c:v>
                </c:pt>
                <c:pt idx="3">
                  <c:v>43862</c:v>
                </c:pt>
                <c:pt idx="4">
                  <c:v>43891</c:v>
                </c:pt>
                <c:pt idx="5">
                  <c:v>43922</c:v>
                </c:pt>
                <c:pt idx="6">
                  <c:v>43952</c:v>
                </c:pt>
                <c:pt idx="7">
                  <c:v>43983</c:v>
                </c:pt>
                <c:pt idx="8">
                  <c:v>44013</c:v>
                </c:pt>
                <c:pt idx="9">
                  <c:v>44044</c:v>
                </c:pt>
                <c:pt idx="10">
                  <c:v>44075</c:v>
                </c:pt>
                <c:pt idx="11">
                  <c:v>44105</c:v>
                </c:pt>
                <c:pt idx="12">
                  <c:v>44136</c:v>
                </c:pt>
                <c:pt idx="13">
                  <c:v>44166</c:v>
                </c:pt>
                <c:pt idx="14">
                  <c:v>44197</c:v>
                </c:pt>
                <c:pt idx="15">
                  <c:v>44228</c:v>
                </c:pt>
                <c:pt idx="16">
                  <c:v>44256</c:v>
                </c:pt>
                <c:pt idx="17">
                  <c:v>44287</c:v>
                </c:pt>
                <c:pt idx="18">
                  <c:v>44317</c:v>
                </c:pt>
                <c:pt idx="19">
                  <c:v>44348</c:v>
                </c:pt>
                <c:pt idx="20">
                  <c:v>44378</c:v>
                </c:pt>
                <c:pt idx="21">
                  <c:v>44409</c:v>
                </c:pt>
                <c:pt idx="22">
                  <c:v>44440</c:v>
                </c:pt>
                <c:pt idx="23">
                  <c:v>44470</c:v>
                </c:pt>
                <c:pt idx="24">
                  <c:v>44501</c:v>
                </c:pt>
                <c:pt idx="25">
                  <c:v>44531</c:v>
                </c:pt>
                <c:pt idx="26">
                  <c:v>44562</c:v>
                </c:pt>
                <c:pt idx="27">
                  <c:v>44593</c:v>
                </c:pt>
                <c:pt idx="28">
                  <c:v>44621</c:v>
                </c:pt>
                <c:pt idx="29">
                  <c:v>44652</c:v>
                </c:pt>
                <c:pt idx="30">
                  <c:v>44682</c:v>
                </c:pt>
                <c:pt idx="31">
                  <c:v>44713</c:v>
                </c:pt>
                <c:pt idx="32">
                  <c:v>44743</c:v>
                </c:pt>
                <c:pt idx="33">
                  <c:v>44774</c:v>
                </c:pt>
                <c:pt idx="34">
                  <c:v>44805</c:v>
                </c:pt>
                <c:pt idx="35">
                  <c:v>44835</c:v>
                </c:pt>
                <c:pt idx="36">
                  <c:v>44866</c:v>
                </c:pt>
                <c:pt idx="37">
                  <c:v>44896</c:v>
                </c:pt>
                <c:pt idx="38">
                  <c:v>44927</c:v>
                </c:pt>
                <c:pt idx="39">
                  <c:v>44958</c:v>
                </c:pt>
                <c:pt idx="40">
                  <c:v>44986</c:v>
                </c:pt>
                <c:pt idx="41">
                  <c:v>45017</c:v>
                </c:pt>
                <c:pt idx="42">
                  <c:v>45047</c:v>
                </c:pt>
                <c:pt idx="43">
                  <c:v>45078</c:v>
                </c:pt>
                <c:pt idx="44">
                  <c:v>45108</c:v>
                </c:pt>
                <c:pt idx="45">
                  <c:v>45139</c:v>
                </c:pt>
                <c:pt idx="46">
                  <c:v>45170</c:v>
                </c:pt>
                <c:pt idx="47">
                  <c:v>45200</c:v>
                </c:pt>
                <c:pt idx="48">
                  <c:v>45231</c:v>
                </c:pt>
              </c:numCache>
            </c:numRef>
          </c:cat>
          <c:val>
            <c:numRef>
              <c:f>'Datos E-I'!$B$99:$B$157</c:f>
              <c:numCache>
                <c:formatCode>#,##0.00</c:formatCode>
                <c:ptCount val="59"/>
                <c:pt idx="0">
                  <c:v>3064.1</c:v>
                </c:pt>
                <c:pt idx="1">
                  <c:v>3184.7031743299999</c:v>
                </c:pt>
                <c:pt idx="2">
                  <c:v>3337.5187763700001</c:v>
                </c:pt>
                <c:pt idx="3">
                  <c:v>3866.7040132299999</c:v>
                </c:pt>
                <c:pt idx="4">
                  <c:v>3765.0459534699999</c:v>
                </c:pt>
                <c:pt idx="5">
                  <c:v>3043.5282944400001</c:v>
                </c:pt>
                <c:pt idx="6">
                  <c:v>3271.1321407199998</c:v>
                </c:pt>
                <c:pt idx="7">
                  <c:v>3256.5881264199902</c:v>
                </c:pt>
                <c:pt idx="8">
                  <c:v>3079.7620382099999</c:v>
                </c:pt>
                <c:pt idx="9">
                  <c:v>3319.5483568</c:v>
                </c:pt>
                <c:pt idx="10">
                  <c:v>2887.4081359299998</c:v>
                </c:pt>
                <c:pt idx="11">
                  <c:v>3342.7797526899999</c:v>
                </c:pt>
                <c:pt idx="12">
                  <c:v>3423.6541016000001</c:v>
                </c:pt>
                <c:pt idx="13">
                  <c:v>3018.6792912000001</c:v>
                </c:pt>
                <c:pt idx="14">
                  <c:v>2393.1371409100002</c:v>
                </c:pt>
                <c:pt idx="15">
                  <c:v>1843.9390247700001</c:v>
                </c:pt>
                <c:pt idx="16">
                  <c:v>2237.33153722</c:v>
                </c:pt>
                <c:pt idx="17">
                  <c:v>2278.1198597100001</c:v>
                </c:pt>
                <c:pt idx="18">
                  <c:v>2548.92</c:v>
                </c:pt>
                <c:pt idx="19">
                  <c:v>2569.9638877500001</c:v>
                </c:pt>
                <c:pt idx="20">
                  <c:v>2531.5363750699998</c:v>
                </c:pt>
                <c:pt idx="21">
                  <c:v>2627.5921733300102</c:v>
                </c:pt>
                <c:pt idx="22">
                  <c:v>2527.3882889900001</c:v>
                </c:pt>
                <c:pt idx="23">
                  <c:v>3028.9727012799999</c:v>
                </c:pt>
                <c:pt idx="24">
                  <c:v>2594.5448231999999</c:v>
                </c:pt>
                <c:pt idx="25">
                  <c:v>2944.6753249899998</c:v>
                </c:pt>
                <c:pt idx="26">
                  <c:v>3326.6289731799998</c:v>
                </c:pt>
                <c:pt idx="27">
                  <c:v>2914.6547835599999</c:v>
                </c:pt>
                <c:pt idx="28">
                  <c:v>3097.04866911</c:v>
                </c:pt>
                <c:pt idx="29">
                  <c:v>3046.8622975399999</c:v>
                </c:pt>
                <c:pt idx="30">
                  <c:v>3252.4258460699998</c:v>
                </c:pt>
                <c:pt idx="31">
                  <c:v>3318.0562013899998</c:v>
                </c:pt>
                <c:pt idx="32">
                  <c:v>3572.52311078</c:v>
                </c:pt>
                <c:pt idx="33">
                  <c:v>3795.0475634300001</c:v>
                </c:pt>
                <c:pt idx="34">
                  <c:v>3987.5547288100001</c:v>
                </c:pt>
                <c:pt idx="35">
                  <c:v>4381.2954729700105</c:v>
                </c:pt>
                <c:pt idx="36">
                  <c:v>3781.6335482099998</c:v>
                </c:pt>
                <c:pt idx="37">
                  <c:v>4202.3404297699999</c:v>
                </c:pt>
                <c:pt idx="38">
                  <c:v>4968.7849681899997</c:v>
                </c:pt>
                <c:pt idx="39">
                  <c:v>5421.6071843</c:v>
                </c:pt>
                <c:pt idx="40">
                  <c:v>4552.7</c:v>
                </c:pt>
                <c:pt idx="41">
                  <c:v>5547.1</c:v>
                </c:pt>
                <c:pt idx="42">
                  <c:v>5913.9</c:v>
                </c:pt>
                <c:pt idx="43">
                  <c:v>4582.1000000000004</c:v>
                </c:pt>
                <c:pt idx="44">
                  <c:v>4778.6000000000004</c:v>
                </c:pt>
                <c:pt idx="45">
                  <c:v>4212.8</c:v>
                </c:pt>
                <c:pt idx="46">
                  <c:v>4519.5</c:v>
                </c:pt>
                <c:pt idx="47">
                  <c:v>4498.1015552499903</c:v>
                </c:pt>
                <c:pt idx="48">
                  <c:v>3694.9294045500001</c:v>
                </c:pt>
                <c:pt idx="49">
                  <c:v>4202.6365701899904</c:v>
                </c:pt>
                <c:pt idx="50">
                  <c:v>4462.8591111799997</c:v>
                </c:pt>
                <c:pt idx="51">
                  <c:v>3738.5723023999999</c:v>
                </c:pt>
                <c:pt idx="52">
                  <c:v>4531.1784042299996</c:v>
                </c:pt>
                <c:pt idx="53">
                  <c:v>3985.9814341400001</c:v>
                </c:pt>
                <c:pt idx="54">
                  <c:v>4094.7859822599999</c:v>
                </c:pt>
                <c:pt idx="55">
                  <c:v>3946.9176729599899</c:v>
                </c:pt>
                <c:pt idx="56">
                  <c:v>4127.6680877700001</c:v>
                </c:pt>
                <c:pt idx="57">
                  <c:v>4150.8279180999998</c:v>
                </c:pt>
                <c:pt idx="58">
                  <c:v>4151.8135640399996</c:v>
                </c:pt>
              </c:numCache>
            </c:numRef>
          </c:val>
          <c:extLst xmlns:c16r2="http://schemas.microsoft.com/office/drawing/2015/06/chart">
            <c:ext xmlns:c16="http://schemas.microsoft.com/office/drawing/2014/chart" uri="{C3380CC4-5D6E-409C-BE32-E72D297353CC}">
              <c16:uniqueId val="{00000038-B8CA-4CCA-88B9-BA43FFA12CF2}"/>
            </c:ext>
          </c:extLst>
        </c:ser>
        <c:dLbls>
          <c:showLegendKey val="0"/>
          <c:showVal val="0"/>
          <c:showCatName val="0"/>
          <c:showSerName val="0"/>
          <c:showPercent val="0"/>
          <c:showBubbleSize val="0"/>
        </c:dLbls>
        <c:axId val="489648760"/>
        <c:axId val="489650720"/>
      </c:areaChart>
      <c:lineChart>
        <c:grouping val="standard"/>
        <c:varyColors val="0"/>
        <c:ser>
          <c:idx val="1"/>
          <c:order val="1"/>
          <c:tx>
            <c:v>Ton Métricas</c:v>
          </c:tx>
          <c:spPr>
            <a:ln w="19050" cap="rnd">
              <a:solidFill>
                <a:srgbClr val="002060"/>
              </a:solidFill>
              <a:round/>
            </a:ln>
            <a:effectLst/>
          </c:spPr>
          <c:marker>
            <c:symbol val="none"/>
          </c:marker>
          <c:cat>
            <c:numRef>
              <c:f>'Datos E-I'!$A$106:$A$157</c:f>
              <c:numCache>
                <c:formatCode>mmm\-yy</c:formatCode>
                <c:ptCount val="52"/>
                <c:pt idx="0">
                  <c:v>43678</c:v>
                </c:pt>
                <c:pt idx="1">
                  <c:v>43709</c:v>
                </c:pt>
                <c:pt idx="2">
                  <c:v>43739</c:v>
                </c:pt>
                <c:pt idx="3">
                  <c:v>43770</c:v>
                </c:pt>
                <c:pt idx="4">
                  <c:v>43800</c:v>
                </c:pt>
                <c:pt idx="5">
                  <c:v>43831</c:v>
                </c:pt>
                <c:pt idx="6">
                  <c:v>43862</c:v>
                </c:pt>
                <c:pt idx="7">
                  <c:v>43891</c:v>
                </c:pt>
                <c:pt idx="8">
                  <c:v>43922</c:v>
                </c:pt>
                <c:pt idx="9">
                  <c:v>43952</c:v>
                </c:pt>
                <c:pt idx="10">
                  <c:v>43983</c:v>
                </c:pt>
                <c:pt idx="11">
                  <c:v>44013</c:v>
                </c:pt>
                <c:pt idx="12">
                  <c:v>44044</c:v>
                </c:pt>
                <c:pt idx="13">
                  <c:v>44075</c:v>
                </c:pt>
                <c:pt idx="14">
                  <c:v>44105</c:v>
                </c:pt>
                <c:pt idx="15">
                  <c:v>44136</c:v>
                </c:pt>
                <c:pt idx="16">
                  <c:v>44166</c:v>
                </c:pt>
                <c:pt idx="17">
                  <c:v>44197</c:v>
                </c:pt>
                <c:pt idx="18">
                  <c:v>44228</c:v>
                </c:pt>
                <c:pt idx="19">
                  <c:v>44256</c:v>
                </c:pt>
                <c:pt idx="20">
                  <c:v>44287</c:v>
                </c:pt>
                <c:pt idx="21">
                  <c:v>44317</c:v>
                </c:pt>
                <c:pt idx="22">
                  <c:v>44348</c:v>
                </c:pt>
                <c:pt idx="23">
                  <c:v>44378</c:v>
                </c:pt>
                <c:pt idx="24">
                  <c:v>44409</c:v>
                </c:pt>
                <c:pt idx="25">
                  <c:v>44440</c:v>
                </c:pt>
                <c:pt idx="26">
                  <c:v>44470</c:v>
                </c:pt>
                <c:pt idx="27">
                  <c:v>44501</c:v>
                </c:pt>
                <c:pt idx="28">
                  <c:v>44531</c:v>
                </c:pt>
                <c:pt idx="29">
                  <c:v>44562</c:v>
                </c:pt>
                <c:pt idx="30">
                  <c:v>44593</c:v>
                </c:pt>
                <c:pt idx="31">
                  <c:v>44621</c:v>
                </c:pt>
                <c:pt idx="32">
                  <c:v>44652</c:v>
                </c:pt>
                <c:pt idx="33">
                  <c:v>44682</c:v>
                </c:pt>
                <c:pt idx="34">
                  <c:v>44713</c:v>
                </c:pt>
                <c:pt idx="35">
                  <c:v>44743</c:v>
                </c:pt>
                <c:pt idx="36">
                  <c:v>44774</c:v>
                </c:pt>
                <c:pt idx="37">
                  <c:v>44805</c:v>
                </c:pt>
                <c:pt idx="38">
                  <c:v>44835</c:v>
                </c:pt>
                <c:pt idx="39">
                  <c:v>44866</c:v>
                </c:pt>
                <c:pt idx="40">
                  <c:v>44896</c:v>
                </c:pt>
                <c:pt idx="41">
                  <c:v>44927</c:v>
                </c:pt>
                <c:pt idx="42">
                  <c:v>44958</c:v>
                </c:pt>
                <c:pt idx="43">
                  <c:v>44986</c:v>
                </c:pt>
                <c:pt idx="44">
                  <c:v>45017</c:v>
                </c:pt>
                <c:pt idx="45">
                  <c:v>45047</c:v>
                </c:pt>
                <c:pt idx="46">
                  <c:v>45078</c:v>
                </c:pt>
                <c:pt idx="47">
                  <c:v>45108</c:v>
                </c:pt>
                <c:pt idx="48">
                  <c:v>45139</c:v>
                </c:pt>
                <c:pt idx="49">
                  <c:v>45170</c:v>
                </c:pt>
                <c:pt idx="50">
                  <c:v>45200</c:v>
                </c:pt>
                <c:pt idx="51">
                  <c:v>45231</c:v>
                </c:pt>
              </c:numCache>
            </c:numRef>
          </c:cat>
          <c:val>
            <c:numRef>
              <c:f>'Datos E-I'!$C$99:$C$157</c:f>
              <c:numCache>
                <c:formatCode>#,##0</c:formatCode>
                <c:ptCount val="59"/>
                <c:pt idx="0">
                  <c:v>9232316</c:v>
                </c:pt>
                <c:pt idx="1">
                  <c:v>10289193.767289998</c:v>
                </c:pt>
                <c:pt idx="2">
                  <c:v>9764617.3019899987</c:v>
                </c:pt>
                <c:pt idx="3">
                  <c:v>11706586.521780001</c:v>
                </c:pt>
                <c:pt idx="4">
                  <c:v>13573981.6196</c:v>
                </c:pt>
                <c:pt idx="5">
                  <c:v>8718418.3430299982</c:v>
                </c:pt>
                <c:pt idx="6">
                  <c:v>10008474.554079998</c:v>
                </c:pt>
                <c:pt idx="7">
                  <c:v>9654150.064960001</c:v>
                </c:pt>
                <c:pt idx="8">
                  <c:v>9948002.6044500005</c:v>
                </c:pt>
                <c:pt idx="9">
                  <c:v>11070866.381800001</c:v>
                </c:pt>
                <c:pt idx="10">
                  <c:v>8578903.5578000005</c:v>
                </c:pt>
                <c:pt idx="11">
                  <c:v>10469623.28033</c:v>
                </c:pt>
                <c:pt idx="12">
                  <c:v>17948367.376519997</c:v>
                </c:pt>
                <c:pt idx="13">
                  <c:v>11063861.165469998</c:v>
                </c:pt>
                <c:pt idx="14">
                  <c:v>9813518.8485700022</c:v>
                </c:pt>
                <c:pt idx="15">
                  <c:v>7825092.6866600001</c:v>
                </c:pt>
                <c:pt idx="16">
                  <c:v>11341445.916110003</c:v>
                </c:pt>
                <c:pt idx="17">
                  <c:v>10030653.584019998</c:v>
                </c:pt>
                <c:pt idx="18">
                  <c:v>9127072.2770499997</c:v>
                </c:pt>
                <c:pt idx="19">
                  <c:v>8840423.4154700004</c:v>
                </c:pt>
                <c:pt idx="20">
                  <c:v>7860048.4208899997</c:v>
                </c:pt>
                <c:pt idx="21">
                  <c:v>7099706.6528000003</c:v>
                </c:pt>
                <c:pt idx="22">
                  <c:v>5507734.5982999988</c:v>
                </c:pt>
                <c:pt idx="23">
                  <c:v>8221667.8554600002</c:v>
                </c:pt>
                <c:pt idx="24">
                  <c:v>7267288.9359200001</c:v>
                </c:pt>
                <c:pt idx="25">
                  <c:v>10120577.504140001</c:v>
                </c:pt>
                <c:pt idx="26">
                  <c:v>6962226.0751599995</c:v>
                </c:pt>
                <c:pt idx="27">
                  <c:v>6992562.3616399998</c:v>
                </c:pt>
                <c:pt idx="28">
                  <c:v>8324103.7921599997</c:v>
                </c:pt>
                <c:pt idx="29">
                  <c:v>8332013.8900800003</c:v>
                </c:pt>
                <c:pt idx="30">
                  <c:v>7600365.0739399996</c:v>
                </c:pt>
                <c:pt idx="31">
                  <c:v>7671546.1819399996</c:v>
                </c:pt>
                <c:pt idx="32">
                  <c:v>7906474.5598099995</c:v>
                </c:pt>
                <c:pt idx="33">
                  <c:v>9579654.0928000007</c:v>
                </c:pt>
                <c:pt idx="34">
                  <c:v>7676804.3036799999</c:v>
                </c:pt>
                <c:pt idx="35">
                  <c:v>10025143.04723</c:v>
                </c:pt>
                <c:pt idx="36">
                  <c:v>7996354.7008400001</c:v>
                </c:pt>
                <c:pt idx="37">
                  <c:v>7835537.0526400022</c:v>
                </c:pt>
                <c:pt idx="38">
                  <c:v>7732839.0766200004</c:v>
                </c:pt>
                <c:pt idx="39">
                  <c:v>11357978.4827</c:v>
                </c:pt>
                <c:pt idx="40">
                  <c:v>6136487.2963100011</c:v>
                </c:pt>
                <c:pt idx="41">
                  <c:v>9580441</c:v>
                </c:pt>
                <c:pt idx="42">
                  <c:v>10648582.54329</c:v>
                </c:pt>
                <c:pt idx="43">
                  <c:v>7077383</c:v>
                </c:pt>
                <c:pt idx="44">
                  <c:v>9077778.8802700005</c:v>
                </c:pt>
                <c:pt idx="45">
                  <c:v>7468945</c:v>
                </c:pt>
                <c:pt idx="46">
                  <c:v>8461152.1691100001</c:v>
                </c:pt>
                <c:pt idx="47">
                  <c:v>8859970.1884300001</c:v>
                </c:pt>
                <c:pt idx="48">
                  <c:v>7287047.0522999996</c:v>
                </c:pt>
                <c:pt idx="49">
                  <c:v>8208774.7946199998</c:v>
                </c:pt>
                <c:pt idx="50">
                  <c:v>8624379.3782199994</c:v>
                </c:pt>
                <c:pt idx="51">
                  <c:v>6756536.7281499999</c:v>
                </c:pt>
                <c:pt idx="52">
                  <c:v>9435186.1844599992</c:v>
                </c:pt>
                <c:pt idx="53">
                  <c:v>8762934.3778399993</c:v>
                </c:pt>
                <c:pt idx="54">
                  <c:v>8601934.5029700007</c:v>
                </c:pt>
                <c:pt idx="55">
                  <c:v>7172440.2732199999</c:v>
                </c:pt>
                <c:pt idx="56">
                  <c:v>8393436.0749699995</c:v>
                </c:pt>
                <c:pt idx="57">
                  <c:v>8500354.0131499991</c:v>
                </c:pt>
                <c:pt idx="58">
                  <c:v>10626247.09575</c:v>
                </c:pt>
              </c:numCache>
            </c:numRef>
          </c:val>
          <c:smooth val="0"/>
          <c:extLst xmlns:c16r2="http://schemas.microsoft.com/office/drawing/2015/06/chart">
            <c:ext xmlns:c16="http://schemas.microsoft.com/office/drawing/2014/chart" uri="{C3380CC4-5D6E-409C-BE32-E72D297353CC}">
              <c16:uniqueId val="{00000071-B8CA-4CCA-88B9-BA43FFA12CF2}"/>
            </c:ext>
          </c:extLst>
        </c:ser>
        <c:dLbls>
          <c:showLegendKey val="0"/>
          <c:showVal val="0"/>
          <c:showCatName val="0"/>
          <c:showSerName val="0"/>
          <c:showPercent val="0"/>
          <c:showBubbleSize val="0"/>
        </c:dLbls>
        <c:marker val="1"/>
        <c:smooth val="0"/>
        <c:axId val="489649544"/>
        <c:axId val="489646408"/>
      </c:lineChart>
      <c:valAx>
        <c:axId val="489646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49544"/>
        <c:crosses val="autoZero"/>
        <c:crossBetween val="between"/>
      </c:valAx>
      <c:dateAx>
        <c:axId val="48964954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46408"/>
        <c:crosses val="autoZero"/>
        <c:auto val="1"/>
        <c:lblOffset val="100"/>
        <c:baseTimeUnit val="months"/>
        <c:minorUnit val="1"/>
        <c:minorTimeUnit val="months"/>
      </c:dateAx>
      <c:valAx>
        <c:axId val="489650720"/>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48760"/>
        <c:crosses val="max"/>
        <c:crossBetween val="between"/>
      </c:valAx>
      <c:dateAx>
        <c:axId val="489648760"/>
        <c:scaling>
          <c:orientation val="minMax"/>
        </c:scaling>
        <c:delete val="1"/>
        <c:axPos val="b"/>
        <c:numFmt formatCode="mmm\-yy" sourceLinked="1"/>
        <c:majorTickMark val="out"/>
        <c:minorTickMark val="none"/>
        <c:tickLblPos val="nextTo"/>
        <c:crossAx val="489650720"/>
        <c:crosses val="autoZero"/>
        <c:auto val="1"/>
        <c:lblOffset val="100"/>
        <c:baseTimeUnit val="months"/>
        <c:majorUnit val="1"/>
        <c:minorUnit val="1"/>
      </c:date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Valor Importaciones - Exportaciones 2012 - 2023</a:t>
            </a: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5714014280811976E-2"/>
          <c:y val="0.1259478416261797"/>
          <c:w val="0.90353949817462897"/>
          <c:h val="0.654401647834707"/>
        </c:manualLayout>
      </c:layout>
      <c:lineChart>
        <c:grouping val="standard"/>
        <c:varyColors val="0"/>
        <c:ser>
          <c:idx val="0"/>
          <c:order val="0"/>
          <c:spPr>
            <a:ln w="22225" cap="rnd" cmpd="sng" algn="ctr">
              <a:solidFill>
                <a:srgbClr val="FFC000"/>
              </a:solidFill>
              <a:round/>
            </a:ln>
            <a:effectLst/>
          </c:spPr>
          <c:marker>
            <c:symbol val="none"/>
          </c:marker>
          <c:cat>
            <c:numRef>
              <c:f>'Datos E-I'!$I$17:$I$157</c:f>
              <c:numCache>
                <c:formatCode>mmm\-yy</c:formatCode>
                <c:ptCount val="14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numCache>
            </c:numRef>
          </c:cat>
          <c:val>
            <c:numRef>
              <c:f>'Datos E-I'!$J$17:$J$157</c:f>
              <c:numCache>
                <c:formatCode>#,##0.00</c:formatCode>
                <c:ptCount val="141"/>
                <c:pt idx="0">
                  <c:v>5687.4</c:v>
                </c:pt>
                <c:pt idx="1">
                  <c:v>4885.8999999999996</c:v>
                </c:pt>
                <c:pt idx="2">
                  <c:v>5208.2</c:v>
                </c:pt>
                <c:pt idx="3">
                  <c:v>4621.8999999999996</c:v>
                </c:pt>
                <c:pt idx="4">
                  <c:v>4693.5</c:v>
                </c:pt>
                <c:pt idx="5">
                  <c:v>4589.1000000000004</c:v>
                </c:pt>
                <c:pt idx="6">
                  <c:v>4823.2</c:v>
                </c:pt>
                <c:pt idx="7">
                  <c:v>4985.3</c:v>
                </c:pt>
                <c:pt idx="8">
                  <c:v>4732.3999999999996</c:v>
                </c:pt>
                <c:pt idx="9">
                  <c:v>4932.7</c:v>
                </c:pt>
                <c:pt idx="10">
                  <c:v>4849.2</c:v>
                </c:pt>
                <c:pt idx="11">
                  <c:v>4667.8</c:v>
                </c:pt>
                <c:pt idx="12">
                  <c:v>4617.8</c:v>
                </c:pt>
                <c:pt idx="13">
                  <c:v>4949.5</c:v>
                </c:pt>
                <c:pt idx="14">
                  <c:v>5332.5</c:v>
                </c:pt>
                <c:pt idx="15">
                  <c:v>4870.8</c:v>
                </c:pt>
                <c:pt idx="16">
                  <c:v>4652.3</c:v>
                </c:pt>
                <c:pt idx="17">
                  <c:v>4977.7</c:v>
                </c:pt>
                <c:pt idx="18">
                  <c:v>4850</c:v>
                </c:pt>
                <c:pt idx="19">
                  <c:v>4838</c:v>
                </c:pt>
                <c:pt idx="20">
                  <c:v>4946</c:v>
                </c:pt>
                <c:pt idx="21">
                  <c:v>5272.1</c:v>
                </c:pt>
                <c:pt idx="22">
                  <c:v>4775.2</c:v>
                </c:pt>
                <c:pt idx="23">
                  <c:v>4271.3999999999996</c:v>
                </c:pt>
                <c:pt idx="24">
                  <c:v>4407.8999999999996</c:v>
                </c:pt>
                <c:pt idx="25">
                  <c:v>4302.6000000000004</c:v>
                </c:pt>
                <c:pt idx="26">
                  <c:v>5486.1</c:v>
                </c:pt>
                <c:pt idx="27">
                  <c:v>4672.5</c:v>
                </c:pt>
                <c:pt idx="28">
                  <c:v>5048.8</c:v>
                </c:pt>
                <c:pt idx="29">
                  <c:v>4829.5</c:v>
                </c:pt>
                <c:pt idx="30">
                  <c:v>5088.7</c:v>
                </c:pt>
                <c:pt idx="31">
                  <c:v>4227.3999999999996</c:v>
                </c:pt>
                <c:pt idx="32">
                  <c:v>3828</c:v>
                </c:pt>
                <c:pt idx="33">
                  <c:v>3767.6</c:v>
                </c:pt>
                <c:pt idx="34">
                  <c:v>2902.8</c:v>
                </c:pt>
                <c:pt idx="35">
                  <c:v>3133.1</c:v>
                </c:pt>
                <c:pt idx="36">
                  <c:v>3457.4</c:v>
                </c:pt>
                <c:pt idx="37">
                  <c:v>3214.4</c:v>
                </c:pt>
                <c:pt idx="38">
                  <c:v>3355.7</c:v>
                </c:pt>
                <c:pt idx="39">
                  <c:v>3211.2</c:v>
                </c:pt>
                <c:pt idx="40">
                  <c:v>3001.9</c:v>
                </c:pt>
                <c:pt idx="41">
                  <c:v>2809.1</c:v>
                </c:pt>
                <c:pt idx="42">
                  <c:v>2867.1</c:v>
                </c:pt>
                <c:pt idx="43">
                  <c:v>2785.8</c:v>
                </c:pt>
                <c:pt idx="44">
                  <c:v>2362.3000000000002</c:v>
                </c:pt>
                <c:pt idx="45">
                  <c:v>2543</c:v>
                </c:pt>
                <c:pt idx="46">
                  <c:v>1840.4</c:v>
                </c:pt>
                <c:pt idx="47">
                  <c:v>2297.4</c:v>
                </c:pt>
                <c:pt idx="48">
                  <c:v>2301.3000000000002</c:v>
                </c:pt>
                <c:pt idx="49">
                  <c:v>2418.6</c:v>
                </c:pt>
                <c:pt idx="50">
                  <c:v>2683.5</c:v>
                </c:pt>
                <c:pt idx="51">
                  <c:v>2715.5</c:v>
                </c:pt>
                <c:pt idx="52">
                  <c:v>2188.6999999999998</c:v>
                </c:pt>
                <c:pt idx="53">
                  <c:v>3004.690794639997</c:v>
                </c:pt>
                <c:pt idx="54">
                  <c:v>2708.6</c:v>
                </c:pt>
                <c:pt idx="55">
                  <c:v>2679.9</c:v>
                </c:pt>
                <c:pt idx="56">
                  <c:v>2697.5</c:v>
                </c:pt>
                <c:pt idx="57">
                  <c:v>3374.3467903999999</c:v>
                </c:pt>
                <c:pt idx="58">
                  <c:v>2614.4</c:v>
                </c:pt>
                <c:pt idx="59">
                  <c:v>2659.843280250001</c:v>
                </c:pt>
                <c:pt idx="60">
                  <c:v>3209.6</c:v>
                </c:pt>
                <c:pt idx="61">
                  <c:v>2612.4071004799994</c:v>
                </c:pt>
                <c:pt idx="62">
                  <c:v>3385.0641246599994</c:v>
                </c:pt>
                <c:pt idx="63">
                  <c:v>2777.4393596999971</c:v>
                </c:pt>
                <c:pt idx="64">
                  <c:v>3064.9624374600012</c:v>
                </c:pt>
                <c:pt idx="65">
                  <c:v>3071.4741263399974</c:v>
                </c:pt>
                <c:pt idx="66">
                  <c:v>3282.8862867900029</c:v>
                </c:pt>
                <c:pt idx="67">
                  <c:v>3130.7317618399975</c:v>
                </c:pt>
                <c:pt idx="68">
                  <c:v>3011.3380010100054</c:v>
                </c:pt>
                <c:pt idx="69">
                  <c:v>3949.1192609799996</c:v>
                </c:pt>
                <c:pt idx="70">
                  <c:v>3192.3085563300001</c:v>
                </c:pt>
                <c:pt idx="71">
                  <c:v>2940.9118770499999</c:v>
                </c:pt>
                <c:pt idx="72">
                  <c:v>3344.3787052399998</c:v>
                </c:pt>
                <c:pt idx="73">
                  <c:v>3716.9162829299999</c:v>
                </c:pt>
                <c:pt idx="74">
                  <c:v>3681.6227624500002</c:v>
                </c:pt>
                <c:pt idx="75">
                  <c:v>3330.3644442499999</c:v>
                </c:pt>
                <c:pt idx="76">
                  <c:v>3604.1968114900001</c:v>
                </c:pt>
                <c:pt idx="77">
                  <c:v>3611.2362850899999</c:v>
                </c:pt>
                <c:pt idx="78">
                  <c:v>3499.3702663399999</c:v>
                </c:pt>
                <c:pt idx="79">
                  <c:v>3786.5612725000001</c:v>
                </c:pt>
                <c:pt idx="80">
                  <c:v>3348.9294035200001</c:v>
                </c:pt>
                <c:pt idx="81">
                  <c:v>3400.8571335199999</c:v>
                </c:pt>
                <c:pt idx="82">
                  <c:v>3064.1</c:v>
                </c:pt>
                <c:pt idx="83">
                  <c:v>3184.7031743299999</c:v>
                </c:pt>
                <c:pt idx="84">
                  <c:v>3337.5187763700001</c:v>
                </c:pt>
                <c:pt idx="85">
                  <c:v>3866.7040132299999</c:v>
                </c:pt>
                <c:pt idx="86">
                  <c:v>3765.0459534699999</c:v>
                </c:pt>
                <c:pt idx="87">
                  <c:v>3043.5282944400001</c:v>
                </c:pt>
                <c:pt idx="88">
                  <c:v>3271.1321407199998</c:v>
                </c:pt>
                <c:pt idx="89">
                  <c:v>3256.5881264199902</c:v>
                </c:pt>
                <c:pt idx="90">
                  <c:v>3079.7620382099999</c:v>
                </c:pt>
                <c:pt idx="91">
                  <c:v>3319.5483568</c:v>
                </c:pt>
                <c:pt idx="92">
                  <c:v>2887.4081359299998</c:v>
                </c:pt>
                <c:pt idx="93">
                  <c:v>3342.7797526899999</c:v>
                </c:pt>
                <c:pt idx="94">
                  <c:v>3423.6541016000001</c:v>
                </c:pt>
                <c:pt idx="95">
                  <c:v>3018.6792912000001</c:v>
                </c:pt>
                <c:pt idx="96">
                  <c:v>2393.1371409100002</c:v>
                </c:pt>
                <c:pt idx="97">
                  <c:v>1843.9390247700001</c:v>
                </c:pt>
                <c:pt idx="98">
                  <c:v>2237.33153722</c:v>
                </c:pt>
                <c:pt idx="99">
                  <c:v>2278.1198597100001</c:v>
                </c:pt>
                <c:pt idx="100">
                  <c:v>2548.92</c:v>
                </c:pt>
                <c:pt idx="101">
                  <c:v>2569.9638877500001</c:v>
                </c:pt>
                <c:pt idx="102">
                  <c:v>2531.5363750699998</c:v>
                </c:pt>
                <c:pt idx="103">
                  <c:v>2627.5921733300102</c:v>
                </c:pt>
                <c:pt idx="104">
                  <c:v>2527.3882889900001</c:v>
                </c:pt>
                <c:pt idx="105">
                  <c:v>3028.9727012799999</c:v>
                </c:pt>
                <c:pt idx="106">
                  <c:v>2594.5448231999999</c:v>
                </c:pt>
                <c:pt idx="107">
                  <c:v>2944.6753249899998</c:v>
                </c:pt>
                <c:pt idx="108">
                  <c:v>3326.6289731799998</c:v>
                </c:pt>
                <c:pt idx="109">
                  <c:v>2914.6547835599999</c:v>
                </c:pt>
                <c:pt idx="110">
                  <c:v>3097.04866911</c:v>
                </c:pt>
                <c:pt idx="111">
                  <c:v>3046.8622975399999</c:v>
                </c:pt>
                <c:pt idx="112">
                  <c:v>3252.4258460699998</c:v>
                </c:pt>
                <c:pt idx="113">
                  <c:v>3318.0562013899998</c:v>
                </c:pt>
                <c:pt idx="114">
                  <c:v>3572.52311078</c:v>
                </c:pt>
                <c:pt idx="115">
                  <c:v>3795.0475634300001</c:v>
                </c:pt>
                <c:pt idx="116">
                  <c:v>3987.5547288100001</c:v>
                </c:pt>
                <c:pt idx="117">
                  <c:v>4381.2954729700105</c:v>
                </c:pt>
                <c:pt idx="118">
                  <c:v>3781.6335482099998</c:v>
                </c:pt>
                <c:pt idx="119">
                  <c:v>4202.3404297699999</c:v>
                </c:pt>
                <c:pt idx="120">
                  <c:v>4968.7849681899997</c:v>
                </c:pt>
                <c:pt idx="121">
                  <c:v>5421.6071843</c:v>
                </c:pt>
                <c:pt idx="122">
                  <c:v>4552.7</c:v>
                </c:pt>
                <c:pt idx="123">
                  <c:v>5547.1</c:v>
                </c:pt>
                <c:pt idx="124">
                  <c:v>5913.9</c:v>
                </c:pt>
                <c:pt idx="125">
                  <c:v>4582.1000000000004</c:v>
                </c:pt>
                <c:pt idx="126">
                  <c:v>4778.6000000000004</c:v>
                </c:pt>
                <c:pt idx="127">
                  <c:v>4212.8</c:v>
                </c:pt>
                <c:pt idx="128">
                  <c:v>4519.5</c:v>
                </c:pt>
                <c:pt idx="129">
                  <c:v>4498.1015552499903</c:v>
                </c:pt>
                <c:pt idx="130">
                  <c:v>3694.9294045500001</c:v>
                </c:pt>
                <c:pt idx="131">
                  <c:v>4202.6365701899904</c:v>
                </c:pt>
                <c:pt idx="132">
                  <c:v>4462.8591111799997</c:v>
                </c:pt>
                <c:pt idx="133">
                  <c:v>3738.5723023999999</c:v>
                </c:pt>
                <c:pt idx="134">
                  <c:v>4531.1784042299996</c:v>
                </c:pt>
                <c:pt idx="135">
                  <c:v>3985.9814341400001</c:v>
                </c:pt>
                <c:pt idx="136">
                  <c:v>4094.7859822599999</c:v>
                </c:pt>
                <c:pt idx="137">
                  <c:v>3946.9176729599899</c:v>
                </c:pt>
                <c:pt idx="138">
                  <c:v>4127.6680877700001</c:v>
                </c:pt>
                <c:pt idx="139">
                  <c:v>4150.8279180999998</c:v>
                </c:pt>
                <c:pt idx="140">
                  <c:v>4151.8135640399996</c:v>
                </c:pt>
              </c:numCache>
            </c:numRef>
          </c:val>
          <c:smooth val="0"/>
          <c:extLst xmlns:c16r2="http://schemas.microsoft.com/office/drawing/2015/06/chart">
            <c:ext xmlns:c16="http://schemas.microsoft.com/office/drawing/2014/chart" uri="{C3380CC4-5D6E-409C-BE32-E72D297353CC}">
              <c16:uniqueId val="{0000000C-8BC1-469F-9AC7-A293316041CD}"/>
            </c:ext>
          </c:extLst>
        </c:ser>
        <c:ser>
          <c:idx val="1"/>
          <c:order val="1"/>
          <c:spPr>
            <a:ln w="22225" cap="rnd" cmpd="sng" algn="ctr">
              <a:solidFill>
                <a:srgbClr val="002060"/>
              </a:solidFill>
              <a:round/>
            </a:ln>
            <a:effectLst/>
          </c:spPr>
          <c:marker>
            <c:symbol val="none"/>
          </c:marker>
          <c:cat>
            <c:numRef>
              <c:f>'Datos E-I'!$I$17:$I$157</c:f>
              <c:numCache>
                <c:formatCode>mmm\-yy</c:formatCode>
                <c:ptCount val="14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numCache>
            </c:numRef>
          </c:cat>
          <c:val>
            <c:numRef>
              <c:f>'Datos E-I'!$K$17:$K$157</c:f>
              <c:numCache>
                <c:formatCode>#,##0.00</c:formatCode>
                <c:ptCount val="141"/>
                <c:pt idx="0">
                  <c:v>5001.5</c:v>
                </c:pt>
                <c:pt idx="1">
                  <c:v>4434.3999999999996</c:v>
                </c:pt>
                <c:pt idx="2">
                  <c:v>5547.3</c:v>
                </c:pt>
                <c:pt idx="3">
                  <c:v>5100.2</c:v>
                </c:pt>
                <c:pt idx="4">
                  <c:v>5193.8999999999996</c:v>
                </c:pt>
                <c:pt idx="5">
                  <c:v>5239.2</c:v>
                </c:pt>
                <c:pt idx="6">
                  <c:v>4679.1000000000004</c:v>
                </c:pt>
                <c:pt idx="7">
                  <c:v>5205.8</c:v>
                </c:pt>
                <c:pt idx="8">
                  <c:v>5125.5</c:v>
                </c:pt>
                <c:pt idx="9">
                  <c:v>4542.3</c:v>
                </c:pt>
                <c:pt idx="10">
                  <c:v>5185.1000000000004</c:v>
                </c:pt>
                <c:pt idx="11">
                  <c:v>4497.5</c:v>
                </c:pt>
                <c:pt idx="12">
                  <c:v>4488.1000000000004</c:v>
                </c:pt>
                <c:pt idx="13">
                  <c:v>5167.1000000000004</c:v>
                </c:pt>
                <c:pt idx="14">
                  <c:v>5181.3</c:v>
                </c:pt>
                <c:pt idx="15">
                  <c:v>4311.1000000000004</c:v>
                </c:pt>
                <c:pt idx="16">
                  <c:v>5111.8</c:v>
                </c:pt>
                <c:pt idx="17">
                  <c:v>4974.8999999999996</c:v>
                </c:pt>
                <c:pt idx="18">
                  <c:v>5147.7</c:v>
                </c:pt>
                <c:pt idx="19">
                  <c:v>5348.2</c:v>
                </c:pt>
                <c:pt idx="20">
                  <c:v>5033.1000000000004</c:v>
                </c:pt>
                <c:pt idx="21">
                  <c:v>4935.2</c:v>
                </c:pt>
                <c:pt idx="22">
                  <c:v>4844.1000000000004</c:v>
                </c:pt>
                <c:pt idx="23">
                  <c:v>5003.5</c:v>
                </c:pt>
                <c:pt idx="24">
                  <c:v>4911.8999999999996</c:v>
                </c:pt>
                <c:pt idx="25">
                  <c:v>5454.8</c:v>
                </c:pt>
                <c:pt idx="26">
                  <c:v>5423.4</c:v>
                </c:pt>
                <c:pt idx="27">
                  <c:v>4923.5</c:v>
                </c:pt>
                <c:pt idx="28">
                  <c:v>6084.2</c:v>
                </c:pt>
                <c:pt idx="29">
                  <c:v>4901.8999999999996</c:v>
                </c:pt>
                <c:pt idx="30">
                  <c:v>5791.3</c:v>
                </c:pt>
                <c:pt idx="31">
                  <c:v>5847.1</c:v>
                </c:pt>
                <c:pt idx="32">
                  <c:v>5354.3</c:v>
                </c:pt>
                <c:pt idx="33">
                  <c:v>5488.8</c:v>
                </c:pt>
                <c:pt idx="34">
                  <c:v>4885</c:v>
                </c:pt>
                <c:pt idx="35">
                  <c:v>4587.1000000000004</c:v>
                </c:pt>
                <c:pt idx="36">
                  <c:v>4641.2</c:v>
                </c:pt>
                <c:pt idx="37">
                  <c:v>4461.2</c:v>
                </c:pt>
                <c:pt idx="38">
                  <c:v>4439.6000000000004</c:v>
                </c:pt>
                <c:pt idx="39">
                  <c:v>4221.2</c:v>
                </c:pt>
                <c:pt idx="40">
                  <c:v>4967.8</c:v>
                </c:pt>
                <c:pt idx="41">
                  <c:v>4438.3</c:v>
                </c:pt>
                <c:pt idx="42">
                  <c:v>4498.3999999999996</c:v>
                </c:pt>
                <c:pt idx="43">
                  <c:v>4515.3999999999996</c:v>
                </c:pt>
                <c:pt idx="44">
                  <c:v>4243</c:v>
                </c:pt>
                <c:pt idx="45">
                  <c:v>4159.3999999999996</c:v>
                </c:pt>
                <c:pt idx="46">
                  <c:v>3519.6</c:v>
                </c:pt>
                <c:pt idx="47">
                  <c:v>3464.2</c:v>
                </c:pt>
                <c:pt idx="48">
                  <c:v>3592.3</c:v>
                </c:pt>
                <c:pt idx="49">
                  <c:v>3701.2</c:v>
                </c:pt>
                <c:pt idx="50">
                  <c:v>3584.4</c:v>
                </c:pt>
                <c:pt idx="51">
                  <c:v>3686.2</c:v>
                </c:pt>
                <c:pt idx="52">
                  <c:v>3353.7</c:v>
                </c:pt>
                <c:pt idx="53">
                  <c:v>4236.5016788199846</c:v>
                </c:pt>
                <c:pt idx="54">
                  <c:v>3952.7</c:v>
                </c:pt>
                <c:pt idx="55">
                  <c:v>3612.6</c:v>
                </c:pt>
                <c:pt idx="56">
                  <c:v>4164.8</c:v>
                </c:pt>
                <c:pt idx="57">
                  <c:v>4041.1</c:v>
                </c:pt>
                <c:pt idx="58">
                  <c:v>3530.2</c:v>
                </c:pt>
                <c:pt idx="59">
                  <c:v>3646.8</c:v>
                </c:pt>
                <c:pt idx="60">
                  <c:v>4123.2</c:v>
                </c:pt>
                <c:pt idx="61">
                  <c:v>4033.2601433199998</c:v>
                </c:pt>
                <c:pt idx="62">
                  <c:v>3727.5217405599874</c:v>
                </c:pt>
                <c:pt idx="63">
                  <c:v>3778.8167153200288</c:v>
                </c:pt>
                <c:pt idx="64">
                  <c:v>3750.2083089500079</c:v>
                </c:pt>
                <c:pt idx="65">
                  <c:v>4191.1028937899846</c:v>
                </c:pt>
                <c:pt idx="66">
                  <c:v>3732.5902883399976</c:v>
                </c:pt>
                <c:pt idx="67">
                  <c:v>3940.25863011</c:v>
                </c:pt>
                <c:pt idx="68">
                  <c:v>3986.2949171899759</c:v>
                </c:pt>
                <c:pt idx="69">
                  <c:v>3635.5441696900011</c:v>
                </c:pt>
                <c:pt idx="70">
                  <c:v>3895.9285525100058</c:v>
                </c:pt>
                <c:pt idx="71">
                  <c:v>3650.61140251999</c:v>
                </c:pt>
                <c:pt idx="72">
                  <c:v>3906.0806666500298</c:v>
                </c:pt>
                <c:pt idx="73">
                  <c:v>4238.34201700004</c:v>
                </c:pt>
                <c:pt idx="74">
                  <c:v>4513.3457110600002</c:v>
                </c:pt>
                <c:pt idx="75">
                  <c:v>4228.39545291998</c:v>
                </c:pt>
                <c:pt idx="76">
                  <c:v>4347.4364849900303</c:v>
                </c:pt>
                <c:pt idx="77">
                  <c:v>4580.7123564599897</c:v>
                </c:pt>
                <c:pt idx="78">
                  <c:v>4047.7900887200299</c:v>
                </c:pt>
                <c:pt idx="79">
                  <c:v>5165.5149208000003</c:v>
                </c:pt>
                <c:pt idx="80">
                  <c:v>4475.7455578700301</c:v>
                </c:pt>
                <c:pt idx="81">
                  <c:v>4182.9016513899896</c:v>
                </c:pt>
                <c:pt idx="82">
                  <c:v>4302.1948375600496</c:v>
                </c:pt>
                <c:pt idx="83">
                  <c:v>3951.25660290005</c:v>
                </c:pt>
                <c:pt idx="84">
                  <c:v>4301.0949784300001</c:v>
                </c:pt>
                <c:pt idx="85">
                  <c:v>4528.4804482600202</c:v>
                </c:pt>
                <c:pt idx="86">
                  <c:v>4788.9211703699903</c:v>
                </c:pt>
                <c:pt idx="87">
                  <c:v>3983.21961173001</c:v>
                </c:pt>
                <c:pt idx="88">
                  <c:v>4565.0190807500003</c:v>
                </c:pt>
                <c:pt idx="89">
                  <c:v>4913.0763786400003</c:v>
                </c:pt>
                <c:pt idx="90">
                  <c:v>4200.36975866999</c:v>
                </c:pt>
                <c:pt idx="91">
                  <c:v>4333.34122665003</c:v>
                </c:pt>
                <c:pt idx="92">
                  <c:v>4757.2802943400002</c:v>
                </c:pt>
                <c:pt idx="93">
                  <c:v>4078.3698837900001</c:v>
                </c:pt>
                <c:pt idx="94">
                  <c:v>4329.6182983600202</c:v>
                </c:pt>
                <c:pt idx="95">
                  <c:v>3968.4381801099698</c:v>
                </c:pt>
                <c:pt idx="96">
                  <c:v>3587.70008371003</c:v>
                </c:pt>
                <c:pt idx="97">
                  <c:v>3096.7674764400099</c:v>
                </c:pt>
                <c:pt idx="98">
                  <c:v>2877.3259832499998</c:v>
                </c:pt>
                <c:pt idx="99">
                  <c:v>2898.6506791199999</c:v>
                </c:pt>
                <c:pt idx="100">
                  <c:v>3646.1370000000002</c:v>
                </c:pt>
                <c:pt idx="101">
                  <c:v>3571.2405941400102</c:v>
                </c:pt>
                <c:pt idx="102">
                  <c:v>3475.8312908500102</c:v>
                </c:pt>
                <c:pt idx="103">
                  <c:v>3706.2573970899998</c:v>
                </c:pt>
                <c:pt idx="104">
                  <c:v>4188.16731317002</c:v>
                </c:pt>
                <c:pt idx="105">
                  <c:v>4142.5272749000096</c:v>
                </c:pt>
                <c:pt idx="106">
                  <c:v>3822.0252034200098</c:v>
                </c:pt>
                <c:pt idx="107">
                  <c:v>3904.24077510999</c:v>
                </c:pt>
                <c:pt idx="108">
                  <c:v>4934.7832136199904</c:v>
                </c:pt>
                <c:pt idx="109">
                  <c:v>4696.6627906400099</c:v>
                </c:pt>
                <c:pt idx="110">
                  <c:v>4372.1514794700097</c:v>
                </c:pt>
                <c:pt idx="111">
                  <c:v>4922.8543819200004</c:v>
                </c:pt>
                <c:pt idx="112">
                  <c:v>4801.4337675400302</c:v>
                </c:pt>
                <c:pt idx="113">
                  <c:v>5348.46600201</c:v>
                </c:pt>
                <c:pt idx="114">
                  <c:v>5733.2835482999699</c:v>
                </c:pt>
                <c:pt idx="115">
                  <c:v>5809.8856806800004</c:v>
                </c:pt>
                <c:pt idx="116">
                  <c:v>6545.2966234600299</c:v>
                </c:pt>
                <c:pt idx="117">
                  <c:v>6210.27878040001</c:v>
                </c:pt>
                <c:pt idx="118">
                  <c:v>6050.5775912000299</c:v>
                </c:pt>
                <c:pt idx="119">
                  <c:v>5826.68162020002</c:v>
                </c:pt>
                <c:pt idx="120">
                  <c:v>7063.3851783200698</c:v>
                </c:pt>
                <c:pt idx="121">
                  <c:v>6393.1044294400399</c:v>
                </c:pt>
                <c:pt idx="122">
                  <c:v>6804.6</c:v>
                </c:pt>
                <c:pt idx="123">
                  <c:v>6368</c:v>
                </c:pt>
                <c:pt idx="124">
                  <c:v>6890.9</c:v>
                </c:pt>
                <c:pt idx="125">
                  <c:v>7297.6</c:v>
                </c:pt>
                <c:pt idx="126">
                  <c:v>6695.8</c:v>
                </c:pt>
                <c:pt idx="127">
                  <c:v>6127.3</c:v>
                </c:pt>
                <c:pt idx="128">
                  <c:v>6043.8</c:v>
                </c:pt>
                <c:pt idx="129">
                  <c:v>5851.7787997000196</c:v>
                </c:pt>
                <c:pt idx="130">
                  <c:v>5529.6652307599898</c:v>
                </c:pt>
                <c:pt idx="131">
                  <c:v>5058.1454036599998</c:v>
                </c:pt>
                <c:pt idx="132">
                  <c:v>5856.7978522000103</c:v>
                </c:pt>
                <c:pt idx="133">
                  <c:v>4942.5849130999704</c:v>
                </c:pt>
                <c:pt idx="134">
                  <c:v>5418.5132803499901</c:v>
                </c:pt>
                <c:pt idx="135">
                  <c:v>5015.21167238</c:v>
                </c:pt>
                <c:pt idx="136">
                  <c:v>4945.20091855997</c:v>
                </c:pt>
                <c:pt idx="137">
                  <c:v>5288.1793517700098</c:v>
                </c:pt>
                <c:pt idx="138">
                  <c:v>4944.2073489099703</c:v>
                </c:pt>
                <c:pt idx="139">
                  <c:v>5375.73279318001</c:v>
                </c:pt>
              </c:numCache>
            </c:numRef>
          </c:val>
          <c:smooth val="0"/>
          <c:extLst xmlns:c16r2="http://schemas.microsoft.com/office/drawing/2015/06/chart">
            <c:ext xmlns:c16="http://schemas.microsoft.com/office/drawing/2014/chart" uri="{C3380CC4-5D6E-409C-BE32-E72D297353CC}">
              <c16:uniqueId val="{0000000E-8BC1-469F-9AC7-A293316041CD}"/>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489645624"/>
        <c:axId val="489646016"/>
      </c:lineChart>
      <c:dateAx>
        <c:axId val="489645624"/>
        <c:scaling>
          <c:orientation val="minMax"/>
        </c:scaling>
        <c:delete val="0"/>
        <c:axPos val="b"/>
        <c:numFmt formatCode="mmm\-yy"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46016"/>
        <c:crosses val="autoZero"/>
        <c:auto val="1"/>
        <c:lblOffset val="100"/>
        <c:baseTimeUnit val="months"/>
      </c:dateAx>
      <c:valAx>
        <c:axId val="489646016"/>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45624"/>
        <c:crosses val="autoZero"/>
        <c:crossBetween val="between"/>
      </c:valAx>
      <c:spPr>
        <a:gradFill>
          <a:gsLst>
            <a:gs pos="100000">
              <a:schemeClr val="lt1">
                <a:lumMod val="95000"/>
              </a:schemeClr>
            </a:gs>
            <a:gs pos="0">
              <a:schemeClr val="lt1"/>
            </a:gs>
          </a:gsLst>
          <a:lin ang="5400000" scaled="0"/>
        </a:gradFill>
        <a:ln>
          <a:noFill/>
        </a:ln>
        <a:effectLst/>
      </c:spPr>
    </c:plotArea>
    <c:legend>
      <c:legendPos val="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lt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s-CO" sz="1400" b="1" i="0" u="none" strike="noStrike" kern="1200" cap="all" spc="2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400" b="1"/>
              <a:t>Toneladas Importaciones - Exportaciones 2012 - 2023</a:t>
            </a:r>
          </a:p>
        </c:rich>
      </c:tx>
      <c:overlay val="0"/>
      <c:spPr>
        <a:noFill/>
        <a:ln>
          <a:noFill/>
        </a:ln>
        <a:effectLst/>
      </c:spPr>
      <c:txPr>
        <a:bodyPr rot="0" spcFirstLastPara="1" vertOverflow="ellipsis" vert="horz" wrap="square" anchor="ctr" anchorCtr="1"/>
        <a:lstStyle/>
        <a:p>
          <a:pPr>
            <a:defRPr lang="es-CO" sz="1400" b="1" i="0" u="none" strike="noStrike" kern="1200" cap="all"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1114191054143974E-2"/>
          <c:y val="0.19798345122113972"/>
          <c:w val="0.91638092514871949"/>
          <c:h val="0.61351394634992662"/>
        </c:manualLayout>
      </c:layout>
      <c:areaChart>
        <c:grouping val="stacked"/>
        <c:varyColors val="0"/>
        <c:ser>
          <c:idx val="0"/>
          <c:order val="0"/>
          <c:spPr>
            <a:solidFill>
              <a:srgbClr val="FFE98B"/>
            </a:solidFill>
            <a:ln w="28575">
              <a:solidFill>
                <a:schemeClr val="accent6">
                  <a:lumMod val="75000"/>
                </a:schemeClr>
              </a:solidFill>
            </a:ln>
            <a:effectLst>
              <a:innerShdw blurRad="114300">
                <a:schemeClr val="accent6"/>
              </a:innerShdw>
            </a:effectLst>
          </c:spPr>
          <c:cat>
            <c:numRef>
              <c:f>'Datos E-I'!$M$17:$M$157</c:f>
              <c:numCache>
                <c:formatCode>mmm\-yy</c:formatCode>
                <c:ptCount val="14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numCache>
            </c:numRef>
          </c:cat>
          <c:val>
            <c:numRef>
              <c:f>'Datos E-I'!$N$17:$N$157</c:f>
              <c:numCache>
                <c:formatCode>#,##0</c:formatCode>
                <c:ptCount val="141"/>
                <c:pt idx="0">
                  <c:v>2566410.2872199998</c:v>
                </c:pt>
                <c:pt idx="1">
                  <c:v>2032252.3425300005</c:v>
                </c:pt>
                <c:pt idx="2">
                  <c:v>2815334.6180099985</c:v>
                </c:pt>
                <c:pt idx="3">
                  <c:v>2845776.3441099981</c:v>
                </c:pt>
                <c:pt idx="4">
                  <c:v>2680779.6459899978</c:v>
                </c:pt>
                <c:pt idx="5">
                  <c:v>2717991.7460999982</c:v>
                </c:pt>
                <c:pt idx="6">
                  <c:v>2393957.5697300015</c:v>
                </c:pt>
                <c:pt idx="7">
                  <c:v>2486834.4635500005</c:v>
                </c:pt>
                <c:pt idx="8">
                  <c:v>2555691.8995800014</c:v>
                </c:pt>
                <c:pt idx="9">
                  <c:v>2200105.745589999</c:v>
                </c:pt>
                <c:pt idx="10">
                  <c:v>2920297.6861400008</c:v>
                </c:pt>
                <c:pt idx="11">
                  <c:v>2307475.2263399968</c:v>
                </c:pt>
                <c:pt idx="12">
                  <c:v>2146268.5233299984</c:v>
                </c:pt>
                <c:pt idx="13">
                  <c:v>2725993.1200100002</c:v>
                </c:pt>
                <c:pt idx="14">
                  <c:v>2677349.0564099993</c:v>
                </c:pt>
                <c:pt idx="15">
                  <c:v>2307496.3511699997</c:v>
                </c:pt>
                <c:pt idx="16">
                  <c:v>2944188.1241699997</c:v>
                </c:pt>
                <c:pt idx="17">
                  <c:v>2689959.8372300002</c:v>
                </c:pt>
                <c:pt idx="18">
                  <c:v>2829731.8335200013</c:v>
                </c:pt>
                <c:pt idx="19">
                  <c:v>2880351.576359997</c:v>
                </c:pt>
                <c:pt idx="20">
                  <c:v>2571833.5447299988</c:v>
                </c:pt>
                <c:pt idx="21">
                  <c:v>2310444.9309999989</c:v>
                </c:pt>
                <c:pt idx="22">
                  <c:v>2759652.8917299998</c:v>
                </c:pt>
                <c:pt idx="23">
                  <c:v>2896345.0460500009</c:v>
                </c:pt>
                <c:pt idx="24">
                  <c:v>2935342.2562000002</c:v>
                </c:pt>
                <c:pt idx="25">
                  <c:v>3325011.9569399995</c:v>
                </c:pt>
                <c:pt idx="26">
                  <c:v>3246027.5841599996</c:v>
                </c:pt>
                <c:pt idx="27">
                  <c:v>3072070.1353399991</c:v>
                </c:pt>
                <c:pt idx="28">
                  <c:v>2974997.889349998</c:v>
                </c:pt>
                <c:pt idx="29">
                  <c:v>2547925.863559999</c:v>
                </c:pt>
                <c:pt idx="30">
                  <c:v>3204842.4492599997</c:v>
                </c:pt>
                <c:pt idx="31">
                  <c:v>3123576.6788699999</c:v>
                </c:pt>
                <c:pt idx="32">
                  <c:v>2525305.1042699991</c:v>
                </c:pt>
                <c:pt idx="33">
                  <c:v>2819498.6777600013</c:v>
                </c:pt>
                <c:pt idx="34">
                  <c:v>3158707.3077799981</c:v>
                </c:pt>
                <c:pt idx="35">
                  <c:v>2739000.7752700001</c:v>
                </c:pt>
                <c:pt idx="36">
                  <c:v>3382299.812599998</c:v>
                </c:pt>
                <c:pt idx="37">
                  <c:v>3078971.4294400001</c:v>
                </c:pt>
                <c:pt idx="38">
                  <c:v>3604711.8382400046</c:v>
                </c:pt>
                <c:pt idx="39">
                  <c:v>2853597.6056300001</c:v>
                </c:pt>
                <c:pt idx="40">
                  <c:v>3288529.7496900004</c:v>
                </c:pt>
                <c:pt idx="41">
                  <c:v>3253545.3643300007</c:v>
                </c:pt>
                <c:pt idx="42">
                  <c:v>3420296.1018599984</c:v>
                </c:pt>
                <c:pt idx="43">
                  <c:v>3172009.0223500002</c:v>
                </c:pt>
                <c:pt idx="44">
                  <c:v>3231893.8014099998</c:v>
                </c:pt>
                <c:pt idx="45">
                  <c:v>3511159.6937900018</c:v>
                </c:pt>
                <c:pt idx="46">
                  <c:v>3213294.0368300001</c:v>
                </c:pt>
                <c:pt idx="47">
                  <c:v>3350618.5140999975</c:v>
                </c:pt>
                <c:pt idx="48">
                  <c:v>3660975.2601399994</c:v>
                </c:pt>
                <c:pt idx="49">
                  <c:v>3771438.6241099997</c:v>
                </c:pt>
                <c:pt idx="50">
                  <c:v>3250122.798709997</c:v>
                </c:pt>
                <c:pt idx="51">
                  <c:v>2972979.3442599992</c:v>
                </c:pt>
                <c:pt idx="52">
                  <c:v>2651390.9291299987</c:v>
                </c:pt>
                <c:pt idx="53">
                  <c:v>3596823.0452399999</c:v>
                </c:pt>
                <c:pt idx="54">
                  <c:v>3228268.8401800003</c:v>
                </c:pt>
                <c:pt idx="55">
                  <c:v>3018826</c:v>
                </c:pt>
                <c:pt idx="56">
                  <c:v>3168900.262970001</c:v>
                </c:pt>
                <c:pt idx="57">
                  <c:v>3172047.5</c:v>
                </c:pt>
                <c:pt idx="58">
                  <c:v>3081358.8104900005</c:v>
                </c:pt>
                <c:pt idx="59">
                  <c:v>3453065.012409999</c:v>
                </c:pt>
                <c:pt idx="60">
                  <c:v>3770752.1298500011</c:v>
                </c:pt>
                <c:pt idx="61">
                  <c:v>3763133.2918200009</c:v>
                </c:pt>
                <c:pt idx="62">
                  <c:v>2863811.2791899997</c:v>
                </c:pt>
                <c:pt idx="63">
                  <c:v>3392134.9832300008</c:v>
                </c:pt>
                <c:pt idx="64">
                  <c:v>2886484.8494299999</c:v>
                </c:pt>
                <c:pt idx="65">
                  <c:v>3175926.1364399991</c:v>
                </c:pt>
                <c:pt idx="66">
                  <c:v>2854484.1520400005</c:v>
                </c:pt>
                <c:pt idx="67">
                  <c:v>2751247.1943199998</c:v>
                </c:pt>
                <c:pt idx="68">
                  <c:v>2743959.6616499997</c:v>
                </c:pt>
                <c:pt idx="69">
                  <c:v>2625011.7133399998</c:v>
                </c:pt>
                <c:pt idx="70">
                  <c:v>3277826.8557300004</c:v>
                </c:pt>
                <c:pt idx="71">
                  <c:v>2438226.2553599994</c:v>
                </c:pt>
                <c:pt idx="72">
                  <c:v>2952193.5385999992</c:v>
                </c:pt>
                <c:pt idx="73">
                  <c:v>3120196.6353200008</c:v>
                </c:pt>
                <c:pt idx="74">
                  <c:v>3296615.9693900007</c:v>
                </c:pt>
                <c:pt idx="75">
                  <c:v>2903369.4802599992</c:v>
                </c:pt>
                <c:pt idx="76">
                  <c:v>2960038.9838099997</c:v>
                </c:pt>
                <c:pt idx="77">
                  <c:v>3044859.4203899987</c:v>
                </c:pt>
                <c:pt idx="78">
                  <c:v>2511250.0086299996</c:v>
                </c:pt>
                <c:pt idx="79">
                  <c:v>3098445.4825199996</c:v>
                </c:pt>
                <c:pt idx="80">
                  <c:v>2875676.8532999996</c:v>
                </c:pt>
                <c:pt idx="81">
                  <c:v>2796362.6555699995</c:v>
                </c:pt>
                <c:pt idx="82">
                  <c:v>3515915.1344900043</c:v>
                </c:pt>
                <c:pt idx="83">
                  <c:v>2721905.4596899995</c:v>
                </c:pt>
                <c:pt idx="84">
                  <c:v>3149223.8151799995</c:v>
                </c:pt>
                <c:pt idx="85">
                  <c:v>3408634.0586299994</c:v>
                </c:pt>
                <c:pt idx="86">
                  <c:v>3423083.6210000012</c:v>
                </c:pt>
                <c:pt idx="87">
                  <c:v>2721312.2032599999</c:v>
                </c:pt>
                <c:pt idx="88">
                  <c:v>3249533.4762199996</c:v>
                </c:pt>
                <c:pt idx="89">
                  <c:v>4057247.9523600005</c:v>
                </c:pt>
                <c:pt idx="90">
                  <c:v>3296591.7450499996</c:v>
                </c:pt>
                <c:pt idx="91">
                  <c:v>2717474.0354299992</c:v>
                </c:pt>
                <c:pt idx="92">
                  <c:v>3472974.8047500006</c:v>
                </c:pt>
                <c:pt idx="93">
                  <c:v>2713918.9067000006</c:v>
                </c:pt>
                <c:pt idx="94">
                  <c:v>3498415.4909700011</c:v>
                </c:pt>
                <c:pt idx="95">
                  <c:v>3214460.8916499992</c:v>
                </c:pt>
                <c:pt idx="96">
                  <c:v>2739590.4040399999</c:v>
                </c:pt>
                <c:pt idx="97">
                  <c:v>3080089.2428000001</c:v>
                </c:pt>
                <c:pt idx="98">
                  <c:v>2705890.5354999998</c:v>
                </c:pt>
                <c:pt idx="99">
                  <c:v>2265781</c:v>
                </c:pt>
                <c:pt idx="100">
                  <c:v>2657798</c:v>
                </c:pt>
                <c:pt idx="101">
                  <c:v>2788475.7976500001</c:v>
                </c:pt>
                <c:pt idx="102">
                  <c:v>2583305.11613</c:v>
                </c:pt>
                <c:pt idx="103">
                  <c:v>2781214.7360299998</c:v>
                </c:pt>
                <c:pt idx="104">
                  <c:v>2706661.59088</c:v>
                </c:pt>
                <c:pt idx="105">
                  <c:v>2789924</c:v>
                </c:pt>
                <c:pt idx="106">
                  <c:v>2918335.9514000001</c:v>
                </c:pt>
                <c:pt idx="107">
                  <c:v>2748118.9752799999</c:v>
                </c:pt>
                <c:pt idx="108">
                  <c:v>3364127.8025199999</c:v>
                </c:pt>
                <c:pt idx="109">
                  <c:v>3198818.9219300002</c:v>
                </c:pt>
                <c:pt idx="110">
                  <c:v>2768125.1029699999</c:v>
                </c:pt>
                <c:pt idx="111">
                  <c:v>3032939.4703700002</c:v>
                </c:pt>
                <c:pt idx="112">
                  <c:v>2766901.6456399998</c:v>
                </c:pt>
                <c:pt idx="113">
                  <c:v>3187058.5939000002</c:v>
                </c:pt>
                <c:pt idx="114">
                  <c:v>3131965.1423800001</c:v>
                </c:pt>
                <c:pt idx="115">
                  <c:v>3543459.8875799999</c:v>
                </c:pt>
                <c:pt idx="116">
                  <c:v>3525649.39964</c:v>
                </c:pt>
                <c:pt idx="117">
                  <c:v>3114893.7209000001</c:v>
                </c:pt>
                <c:pt idx="118">
                  <c:v>3438997.7164599984</c:v>
                </c:pt>
                <c:pt idx="119">
                  <c:v>3034957.294160001</c:v>
                </c:pt>
                <c:pt idx="120">
                  <c:v>3760604.6946499995</c:v>
                </c:pt>
                <c:pt idx="121">
                  <c:v>3392549.0258700005</c:v>
                </c:pt>
                <c:pt idx="122">
                  <c:v>3555575.8240200006</c:v>
                </c:pt>
                <c:pt idx="123">
                  <c:v>3268960.0470199995</c:v>
                </c:pt>
                <c:pt idx="124">
                  <c:v>3334805.4610099993</c:v>
                </c:pt>
                <c:pt idx="125">
                  <c:v>3627579</c:v>
                </c:pt>
                <c:pt idx="126">
                  <c:v>3291356.3576799999</c:v>
                </c:pt>
                <c:pt idx="127">
                  <c:v>3169550.1637699995</c:v>
                </c:pt>
                <c:pt idx="128">
                  <c:v>3125680.464459999</c:v>
                </c:pt>
                <c:pt idx="129">
                  <c:v>3160384.6555300001</c:v>
                </c:pt>
                <c:pt idx="130">
                  <c:v>3384293.23171</c:v>
                </c:pt>
                <c:pt idx="131">
                  <c:v>2946086.2992500002</c:v>
                </c:pt>
                <c:pt idx="132">
                  <c:v>3264239.9314199998</c:v>
                </c:pt>
                <c:pt idx="133">
                  <c:v>3322148.1591599998</c:v>
                </c:pt>
                <c:pt idx="134">
                  <c:v>3266003.9290300002</c:v>
                </c:pt>
                <c:pt idx="135">
                  <c:v>2824169.8582299999</c:v>
                </c:pt>
                <c:pt idx="136">
                  <c:v>2765710.7042</c:v>
                </c:pt>
                <c:pt idx="137">
                  <c:v>3558686.5799699998</c:v>
                </c:pt>
                <c:pt idx="138">
                  <c:v>2870150.0747000002</c:v>
                </c:pt>
                <c:pt idx="139">
                  <c:v>3275621.6414700001</c:v>
                </c:pt>
              </c:numCache>
            </c:numRef>
          </c:val>
          <c:extLst xmlns:c16r2="http://schemas.microsoft.com/office/drawing/2015/06/chart">
            <c:ext xmlns:c16="http://schemas.microsoft.com/office/drawing/2014/chart" uri="{C3380CC4-5D6E-409C-BE32-E72D297353CC}">
              <c16:uniqueId val="{00000002-ABED-44C8-8DBD-ED1AC4688035}"/>
            </c:ext>
          </c:extLst>
        </c:ser>
        <c:ser>
          <c:idx val="1"/>
          <c:order val="1"/>
          <c:spPr>
            <a:pattFill prst="ltUpDiag">
              <a:fgClr>
                <a:schemeClr val="accent5"/>
              </a:fgClr>
              <a:bgClr>
                <a:schemeClr val="accent5">
                  <a:lumMod val="20000"/>
                  <a:lumOff val="80000"/>
                </a:schemeClr>
              </a:bgClr>
            </a:pattFill>
            <a:ln>
              <a:noFill/>
            </a:ln>
            <a:effectLst>
              <a:innerShdw blurRad="114300">
                <a:schemeClr val="accent5"/>
              </a:innerShdw>
            </a:effectLst>
          </c:spPr>
          <c:cat>
            <c:numRef>
              <c:f>'Datos E-I'!$M$17:$M$157</c:f>
              <c:numCache>
                <c:formatCode>mmm\-yy</c:formatCode>
                <c:ptCount val="141"/>
                <c:pt idx="0">
                  <c:v>40969</c:v>
                </c:pt>
                <c:pt idx="1">
                  <c:v>41000</c:v>
                </c:pt>
                <c:pt idx="2">
                  <c:v>41030</c:v>
                </c:pt>
                <c:pt idx="3">
                  <c:v>41061</c:v>
                </c:pt>
                <c:pt idx="4">
                  <c:v>41091</c:v>
                </c:pt>
                <c:pt idx="5">
                  <c:v>41122</c:v>
                </c:pt>
                <c:pt idx="6">
                  <c:v>41153</c:v>
                </c:pt>
                <c:pt idx="7">
                  <c:v>41183</c:v>
                </c:pt>
                <c:pt idx="8">
                  <c:v>41214</c:v>
                </c:pt>
                <c:pt idx="9">
                  <c:v>41244</c:v>
                </c:pt>
                <c:pt idx="10">
                  <c:v>41275</c:v>
                </c:pt>
                <c:pt idx="11">
                  <c:v>41306</c:v>
                </c:pt>
                <c:pt idx="12">
                  <c:v>41334</c:v>
                </c:pt>
                <c:pt idx="13">
                  <c:v>41365</c:v>
                </c:pt>
                <c:pt idx="14">
                  <c:v>41395</c:v>
                </c:pt>
                <c:pt idx="15">
                  <c:v>41426</c:v>
                </c:pt>
                <c:pt idx="16">
                  <c:v>41456</c:v>
                </c:pt>
                <c:pt idx="17">
                  <c:v>41487</c:v>
                </c:pt>
                <c:pt idx="18">
                  <c:v>41518</c:v>
                </c:pt>
                <c:pt idx="19">
                  <c:v>41548</c:v>
                </c:pt>
                <c:pt idx="20">
                  <c:v>41579</c:v>
                </c:pt>
                <c:pt idx="21">
                  <c:v>41609</c:v>
                </c:pt>
                <c:pt idx="22">
                  <c:v>41640</c:v>
                </c:pt>
                <c:pt idx="23">
                  <c:v>41671</c:v>
                </c:pt>
                <c:pt idx="24">
                  <c:v>41699</c:v>
                </c:pt>
                <c:pt idx="25">
                  <c:v>41730</c:v>
                </c:pt>
                <c:pt idx="26">
                  <c:v>41760</c:v>
                </c:pt>
                <c:pt idx="27">
                  <c:v>41791</c:v>
                </c:pt>
                <c:pt idx="28">
                  <c:v>41821</c:v>
                </c:pt>
                <c:pt idx="29">
                  <c:v>41852</c:v>
                </c:pt>
                <c:pt idx="30">
                  <c:v>41883</c:v>
                </c:pt>
                <c:pt idx="31">
                  <c:v>41913</c:v>
                </c:pt>
                <c:pt idx="32">
                  <c:v>41944</c:v>
                </c:pt>
                <c:pt idx="33">
                  <c:v>41974</c:v>
                </c:pt>
                <c:pt idx="34">
                  <c:v>42005</c:v>
                </c:pt>
                <c:pt idx="35">
                  <c:v>42036</c:v>
                </c:pt>
                <c:pt idx="36">
                  <c:v>42064</c:v>
                </c:pt>
                <c:pt idx="37">
                  <c:v>42095</c:v>
                </c:pt>
                <c:pt idx="38">
                  <c:v>42125</c:v>
                </c:pt>
                <c:pt idx="39">
                  <c:v>42156</c:v>
                </c:pt>
                <c:pt idx="40">
                  <c:v>42186</c:v>
                </c:pt>
                <c:pt idx="41">
                  <c:v>42217</c:v>
                </c:pt>
                <c:pt idx="42">
                  <c:v>42248</c:v>
                </c:pt>
                <c:pt idx="43">
                  <c:v>42278</c:v>
                </c:pt>
                <c:pt idx="44">
                  <c:v>42309</c:v>
                </c:pt>
                <c:pt idx="45">
                  <c:v>42339</c:v>
                </c:pt>
                <c:pt idx="46">
                  <c:v>42370</c:v>
                </c:pt>
                <c:pt idx="47">
                  <c:v>42401</c:v>
                </c:pt>
                <c:pt idx="48">
                  <c:v>42430</c:v>
                </c:pt>
                <c:pt idx="49">
                  <c:v>42461</c:v>
                </c:pt>
                <c:pt idx="50">
                  <c:v>42491</c:v>
                </c:pt>
                <c:pt idx="51">
                  <c:v>42522</c:v>
                </c:pt>
                <c:pt idx="52">
                  <c:v>42552</c:v>
                </c:pt>
                <c:pt idx="53">
                  <c:v>42583</c:v>
                </c:pt>
                <c:pt idx="54">
                  <c:v>42614</c:v>
                </c:pt>
                <c:pt idx="55">
                  <c:v>42644</c:v>
                </c:pt>
                <c:pt idx="56">
                  <c:v>42675</c:v>
                </c:pt>
                <c:pt idx="57">
                  <c:v>42705</c:v>
                </c:pt>
                <c:pt idx="58">
                  <c:v>42736</c:v>
                </c:pt>
                <c:pt idx="59">
                  <c:v>42767</c:v>
                </c:pt>
                <c:pt idx="60">
                  <c:v>42795</c:v>
                </c:pt>
                <c:pt idx="61">
                  <c:v>42826</c:v>
                </c:pt>
                <c:pt idx="62">
                  <c:v>42856</c:v>
                </c:pt>
                <c:pt idx="63">
                  <c:v>42887</c:v>
                </c:pt>
                <c:pt idx="64">
                  <c:v>42917</c:v>
                </c:pt>
                <c:pt idx="65">
                  <c:v>42948</c:v>
                </c:pt>
                <c:pt idx="66">
                  <c:v>42979</c:v>
                </c:pt>
                <c:pt idx="67">
                  <c:v>43009</c:v>
                </c:pt>
                <c:pt idx="68">
                  <c:v>43040</c:v>
                </c:pt>
                <c:pt idx="69">
                  <c:v>43070</c:v>
                </c:pt>
                <c:pt idx="70">
                  <c:v>43101</c:v>
                </c:pt>
                <c:pt idx="71">
                  <c:v>43132</c:v>
                </c:pt>
                <c:pt idx="72">
                  <c:v>43160</c:v>
                </c:pt>
                <c:pt idx="73">
                  <c:v>43191</c:v>
                </c:pt>
                <c:pt idx="74">
                  <c:v>43221</c:v>
                </c:pt>
                <c:pt idx="75">
                  <c:v>43252</c:v>
                </c:pt>
                <c:pt idx="76">
                  <c:v>43282</c:v>
                </c:pt>
                <c:pt idx="77">
                  <c:v>43313</c:v>
                </c:pt>
                <c:pt idx="78">
                  <c:v>43344</c:v>
                </c:pt>
                <c:pt idx="79">
                  <c:v>43374</c:v>
                </c:pt>
                <c:pt idx="80">
                  <c:v>43405</c:v>
                </c:pt>
                <c:pt idx="81">
                  <c:v>43435</c:v>
                </c:pt>
                <c:pt idx="82">
                  <c:v>43466</c:v>
                </c:pt>
                <c:pt idx="83">
                  <c:v>43497</c:v>
                </c:pt>
                <c:pt idx="84">
                  <c:v>43525</c:v>
                </c:pt>
                <c:pt idx="85">
                  <c:v>43556</c:v>
                </c:pt>
                <c:pt idx="86">
                  <c:v>43586</c:v>
                </c:pt>
                <c:pt idx="87">
                  <c:v>43617</c:v>
                </c:pt>
                <c:pt idx="88">
                  <c:v>43647</c:v>
                </c:pt>
                <c:pt idx="89">
                  <c:v>43678</c:v>
                </c:pt>
                <c:pt idx="90">
                  <c:v>43709</c:v>
                </c:pt>
                <c:pt idx="91">
                  <c:v>43739</c:v>
                </c:pt>
                <c:pt idx="92">
                  <c:v>43770</c:v>
                </c:pt>
                <c:pt idx="93">
                  <c:v>43800</c:v>
                </c:pt>
                <c:pt idx="94">
                  <c:v>43831</c:v>
                </c:pt>
                <c:pt idx="95">
                  <c:v>43862</c:v>
                </c:pt>
                <c:pt idx="96">
                  <c:v>43891</c:v>
                </c:pt>
                <c:pt idx="97">
                  <c:v>43922</c:v>
                </c:pt>
                <c:pt idx="98">
                  <c:v>43952</c:v>
                </c:pt>
                <c:pt idx="99">
                  <c:v>43983</c:v>
                </c:pt>
                <c:pt idx="100">
                  <c:v>44013</c:v>
                </c:pt>
                <c:pt idx="101">
                  <c:v>44044</c:v>
                </c:pt>
                <c:pt idx="102">
                  <c:v>44075</c:v>
                </c:pt>
                <c:pt idx="103">
                  <c:v>44105</c:v>
                </c:pt>
                <c:pt idx="104">
                  <c:v>44136</c:v>
                </c:pt>
                <c:pt idx="105">
                  <c:v>44166</c:v>
                </c:pt>
                <c:pt idx="106">
                  <c:v>44197</c:v>
                </c:pt>
                <c:pt idx="107">
                  <c:v>44228</c:v>
                </c:pt>
                <c:pt idx="108">
                  <c:v>44256</c:v>
                </c:pt>
                <c:pt idx="109">
                  <c:v>44287</c:v>
                </c:pt>
                <c:pt idx="110">
                  <c:v>44317</c:v>
                </c:pt>
                <c:pt idx="111">
                  <c:v>44348</c:v>
                </c:pt>
                <c:pt idx="112">
                  <c:v>44378</c:v>
                </c:pt>
                <c:pt idx="113">
                  <c:v>44409</c:v>
                </c:pt>
                <c:pt idx="114">
                  <c:v>44440</c:v>
                </c:pt>
                <c:pt idx="115">
                  <c:v>44470</c:v>
                </c:pt>
                <c:pt idx="116">
                  <c:v>44501</c:v>
                </c:pt>
                <c:pt idx="117">
                  <c:v>44531</c:v>
                </c:pt>
                <c:pt idx="118">
                  <c:v>44562</c:v>
                </c:pt>
                <c:pt idx="119">
                  <c:v>44593</c:v>
                </c:pt>
                <c:pt idx="120">
                  <c:v>44621</c:v>
                </c:pt>
                <c:pt idx="121">
                  <c:v>44652</c:v>
                </c:pt>
                <c:pt idx="122">
                  <c:v>44682</c:v>
                </c:pt>
                <c:pt idx="123">
                  <c:v>44713</c:v>
                </c:pt>
                <c:pt idx="124">
                  <c:v>44743</c:v>
                </c:pt>
                <c:pt idx="125">
                  <c:v>44774</c:v>
                </c:pt>
                <c:pt idx="126">
                  <c:v>44805</c:v>
                </c:pt>
                <c:pt idx="127">
                  <c:v>44835</c:v>
                </c:pt>
                <c:pt idx="128">
                  <c:v>44866</c:v>
                </c:pt>
                <c:pt idx="129">
                  <c:v>44896</c:v>
                </c:pt>
                <c:pt idx="130">
                  <c:v>44927</c:v>
                </c:pt>
                <c:pt idx="131">
                  <c:v>44958</c:v>
                </c:pt>
                <c:pt idx="132">
                  <c:v>44986</c:v>
                </c:pt>
                <c:pt idx="133">
                  <c:v>45017</c:v>
                </c:pt>
                <c:pt idx="134">
                  <c:v>45047</c:v>
                </c:pt>
                <c:pt idx="135">
                  <c:v>45078</c:v>
                </c:pt>
                <c:pt idx="136">
                  <c:v>45108</c:v>
                </c:pt>
                <c:pt idx="137">
                  <c:v>45139</c:v>
                </c:pt>
                <c:pt idx="138">
                  <c:v>45170</c:v>
                </c:pt>
                <c:pt idx="139">
                  <c:v>45200</c:v>
                </c:pt>
                <c:pt idx="140">
                  <c:v>45231</c:v>
                </c:pt>
              </c:numCache>
            </c:numRef>
          </c:cat>
          <c:val>
            <c:numRef>
              <c:f>'Datos E-I'!$O$17:$O$157</c:f>
              <c:numCache>
                <c:formatCode>#,##0</c:formatCode>
                <c:ptCount val="141"/>
                <c:pt idx="0">
                  <c:v>12001380.775509998</c:v>
                </c:pt>
                <c:pt idx="1">
                  <c:v>9038290.6236899998</c:v>
                </c:pt>
                <c:pt idx="2">
                  <c:v>12363532.164359991</c:v>
                </c:pt>
                <c:pt idx="3">
                  <c:v>11823018.960260008</c:v>
                </c:pt>
                <c:pt idx="4">
                  <c:v>12162830.562860005</c:v>
                </c:pt>
                <c:pt idx="5">
                  <c:v>7629976.000310001</c:v>
                </c:pt>
                <c:pt idx="6">
                  <c:v>8261707.0312100006</c:v>
                </c:pt>
                <c:pt idx="7">
                  <c:v>12374269.477310002</c:v>
                </c:pt>
                <c:pt idx="8">
                  <c:v>10060113.647039998</c:v>
                </c:pt>
                <c:pt idx="9">
                  <c:v>10384380.921197699</c:v>
                </c:pt>
                <c:pt idx="10">
                  <c:v>10983451.97144</c:v>
                </c:pt>
                <c:pt idx="11">
                  <c:v>7732369.6401700005</c:v>
                </c:pt>
                <c:pt idx="12">
                  <c:v>6701351.3108900003</c:v>
                </c:pt>
                <c:pt idx="13">
                  <c:v>10584228.034859998</c:v>
                </c:pt>
                <c:pt idx="14">
                  <c:v>12865722.622410001</c:v>
                </c:pt>
                <c:pt idx="15">
                  <c:v>11068973.442530001</c:v>
                </c:pt>
                <c:pt idx="16">
                  <c:v>10497510.477440001</c:v>
                </c:pt>
                <c:pt idx="17">
                  <c:v>12133517.295449998</c:v>
                </c:pt>
                <c:pt idx="18">
                  <c:v>12753296.44565</c:v>
                </c:pt>
                <c:pt idx="19">
                  <c:v>10961853.38143</c:v>
                </c:pt>
                <c:pt idx="20">
                  <c:v>11597135.440529998</c:v>
                </c:pt>
                <c:pt idx="21">
                  <c:v>14087437.863950003</c:v>
                </c:pt>
                <c:pt idx="22">
                  <c:v>12315564.005689999</c:v>
                </c:pt>
                <c:pt idx="23">
                  <c:v>8393497.0769599993</c:v>
                </c:pt>
                <c:pt idx="24">
                  <c:v>7961343.1581000006</c:v>
                </c:pt>
                <c:pt idx="25">
                  <c:v>9740665.473009998</c:v>
                </c:pt>
                <c:pt idx="26">
                  <c:v>17700332.708269998</c:v>
                </c:pt>
                <c:pt idx="27">
                  <c:v>11355113.048199998</c:v>
                </c:pt>
                <c:pt idx="28">
                  <c:v>13710922.336530002</c:v>
                </c:pt>
                <c:pt idx="29">
                  <c:v>13467714.336480001</c:v>
                </c:pt>
                <c:pt idx="30">
                  <c:v>15648389.547769997</c:v>
                </c:pt>
                <c:pt idx="31">
                  <c:v>12659315.05133</c:v>
                </c:pt>
                <c:pt idx="32">
                  <c:v>9642942.7942400016</c:v>
                </c:pt>
                <c:pt idx="33">
                  <c:v>13331819.024540002</c:v>
                </c:pt>
                <c:pt idx="34">
                  <c:v>10501382.214089999</c:v>
                </c:pt>
                <c:pt idx="35">
                  <c:v>10939870.49034</c:v>
                </c:pt>
                <c:pt idx="36">
                  <c:v>12808860.753700001</c:v>
                </c:pt>
                <c:pt idx="37">
                  <c:v>11347461.072009999</c:v>
                </c:pt>
                <c:pt idx="38">
                  <c:v>9867664.8292100001</c:v>
                </c:pt>
                <c:pt idx="39">
                  <c:v>10651733.839550002</c:v>
                </c:pt>
                <c:pt idx="40">
                  <c:v>10165970.589649998</c:v>
                </c:pt>
                <c:pt idx="41">
                  <c:v>11401818.667149998</c:v>
                </c:pt>
                <c:pt idx="42">
                  <c:v>10985320.730389999</c:v>
                </c:pt>
                <c:pt idx="43">
                  <c:v>9788578</c:v>
                </c:pt>
                <c:pt idx="44">
                  <c:v>9770235.7399899997</c:v>
                </c:pt>
                <c:pt idx="45">
                  <c:v>11773428.385070002</c:v>
                </c:pt>
                <c:pt idx="46">
                  <c:v>8741019.3508400004</c:v>
                </c:pt>
                <c:pt idx="47">
                  <c:v>11426808.10313</c:v>
                </c:pt>
                <c:pt idx="48">
                  <c:v>9849170.4982200004</c:v>
                </c:pt>
                <c:pt idx="49">
                  <c:v>9444730.0507500004</c:v>
                </c:pt>
                <c:pt idx="50">
                  <c:v>12106316.923660001</c:v>
                </c:pt>
                <c:pt idx="51">
                  <c:v>11759420.206149999</c:v>
                </c:pt>
                <c:pt idx="52">
                  <c:v>10123575.528890001</c:v>
                </c:pt>
                <c:pt idx="53">
                  <c:v>15790296.593430003</c:v>
                </c:pt>
                <c:pt idx="54">
                  <c:v>10602215.17044</c:v>
                </c:pt>
                <c:pt idx="55">
                  <c:v>10130017</c:v>
                </c:pt>
                <c:pt idx="56">
                  <c:v>9338548.4024199992</c:v>
                </c:pt>
                <c:pt idx="57">
                  <c:v>13916809.28534</c:v>
                </c:pt>
                <c:pt idx="58">
                  <c:v>10162136.754169999</c:v>
                </c:pt>
                <c:pt idx="59">
                  <c:v>9598980.5749600008</c:v>
                </c:pt>
                <c:pt idx="60">
                  <c:v>12535646.915549999</c:v>
                </c:pt>
                <c:pt idx="61">
                  <c:v>9266593.2141299993</c:v>
                </c:pt>
                <c:pt idx="62">
                  <c:v>16357572.741010001</c:v>
                </c:pt>
                <c:pt idx="63">
                  <c:v>8892466.7434899993</c:v>
                </c:pt>
                <c:pt idx="64">
                  <c:v>14030741.347590001</c:v>
                </c:pt>
                <c:pt idx="65">
                  <c:v>12501883.33171</c:v>
                </c:pt>
                <c:pt idx="66">
                  <c:v>15811716.231139999</c:v>
                </c:pt>
                <c:pt idx="67">
                  <c:v>11589018.457279999</c:v>
                </c:pt>
                <c:pt idx="68">
                  <c:v>10395392.110250002</c:v>
                </c:pt>
                <c:pt idx="69">
                  <c:v>18951712.783910003</c:v>
                </c:pt>
                <c:pt idx="70">
                  <c:v>11784686.891440002</c:v>
                </c:pt>
                <c:pt idx="71">
                  <c:v>9720201.3855700009</c:v>
                </c:pt>
                <c:pt idx="72">
                  <c:v>12143134.20806</c:v>
                </c:pt>
                <c:pt idx="73">
                  <c:v>13596742.479579998</c:v>
                </c:pt>
                <c:pt idx="74">
                  <c:v>11114909.442799998</c:v>
                </c:pt>
                <c:pt idx="75">
                  <c:v>9684880.3751599994</c:v>
                </c:pt>
                <c:pt idx="76">
                  <c:v>12221370.24446</c:v>
                </c:pt>
                <c:pt idx="77">
                  <c:v>10239673.741109999</c:v>
                </c:pt>
                <c:pt idx="78">
                  <c:v>9910703.9997300003</c:v>
                </c:pt>
                <c:pt idx="79">
                  <c:v>11730638.158730002</c:v>
                </c:pt>
                <c:pt idx="80">
                  <c:v>9743966.4024899993</c:v>
                </c:pt>
                <c:pt idx="81">
                  <c:v>11928879.021910001</c:v>
                </c:pt>
                <c:pt idx="82">
                  <c:v>9232316</c:v>
                </c:pt>
                <c:pt idx="83">
                  <c:v>10289193.767289998</c:v>
                </c:pt>
                <c:pt idx="84">
                  <c:v>9764617.3019899987</c:v>
                </c:pt>
                <c:pt idx="85">
                  <c:v>11706586.521780001</c:v>
                </c:pt>
                <c:pt idx="86">
                  <c:v>13573981.6196</c:v>
                </c:pt>
                <c:pt idx="87">
                  <c:v>8718418.3430299982</c:v>
                </c:pt>
                <c:pt idx="88">
                  <c:v>10008474.554079998</c:v>
                </c:pt>
                <c:pt idx="89">
                  <c:v>9654150.064960001</c:v>
                </c:pt>
                <c:pt idx="90">
                  <c:v>9948002.6044500005</c:v>
                </c:pt>
                <c:pt idx="91">
                  <c:v>11070866.381800001</c:v>
                </c:pt>
                <c:pt idx="92">
                  <c:v>8578903.5578000005</c:v>
                </c:pt>
                <c:pt idx="93">
                  <c:v>10469623.28033</c:v>
                </c:pt>
                <c:pt idx="94">
                  <c:v>17948367.376519997</c:v>
                </c:pt>
                <c:pt idx="95">
                  <c:v>11063861.165469998</c:v>
                </c:pt>
                <c:pt idx="96">
                  <c:v>9813518.8485700022</c:v>
                </c:pt>
                <c:pt idx="97">
                  <c:v>7825092.6866600001</c:v>
                </c:pt>
                <c:pt idx="98">
                  <c:v>11341445.916110003</c:v>
                </c:pt>
                <c:pt idx="99">
                  <c:v>10030653.584019998</c:v>
                </c:pt>
                <c:pt idx="100">
                  <c:v>9127072.2770499997</c:v>
                </c:pt>
                <c:pt idx="101">
                  <c:v>8840423.4154700004</c:v>
                </c:pt>
                <c:pt idx="102">
                  <c:v>7860048.4208899997</c:v>
                </c:pt>
                <c:pt idx="103">
                  <c:v>7099706.6528000003</c:v>
                </c:pt>
                <c:pt idx="104">
                  <c:v>5507734.5982999988</c:v>
                </c:pt>
                <c:pt idx="105">
                  <c:v>8221667.8554600002</c:v>
                </c:pt>
                <c:pt idx="106">
                  <c:v>7267288.9359200001</c:v>
                </c:pt>
                <c:pt idx="107">
                  <c:v>10120577.504140001</c:v>
                </c:pt>
                <c:pt idx="108">
                  <c:v>6962226.0751599995</c:v>
                </c:pt>
                <c:pt idx="109">
                  <c:v>6992562.3616399998</c:v>
                </c:pt>
                <c:pt idx="110">
                  <c:v>8324103.7921599997</c:v>
                </c:pt>
                <c:pt idx="111">
                  <c:v>8332013.8900800003</c:v>
                </c:pt>
                <c:pt idx="112">
                  <c:v>7600365.0739399996</c:v>
                </c:pt>
                <c:pt idx="113">
                  <c:v>7671546.1819399996</c:v>
                </c:pt>
                <c:pt idx="114">
                  <c:v>7906474.5598099995</c:v>
                </c:pt>
                <c:pt idx="115">
                  <c:v>9579654.0928000007</c:v>
                </c:pt>
                <c:pt idx="116">
                  <c:v>7676804.3036799999</c:v>
                </c:pt>
                <c:pt idx="117">
                  <c:v>10025143.04723</c:v>
                </c:pt>
                <c:pt idx="118">
                  <c:v>7996354.7008400001</c:v>
                </c:pt>
                <c:pt idx="119">
                  <c:v>7835537.0526400022</c:v>
                </c:pt>
                <c:pt idx="120">
                  <c:v>7732839.0766200004</c:v>
                </c:pt>
                <c:pt idx="121">
                  <c:v>11357978.4827</c:v>
                </c:pt>
                <c:pt idx="122">
                  <c:v>6136487.2963100011</c:v>
                </c:pt>
                <c:pt idx="123">
                  <c:v>9580441</c:v>
                </c:pt>
                <c:pt idx="124">
                  <c:v>10648582.54329</c:v>
                </c:pt>
                <c:pt idx="125">
                  <c:v>7077383</c:v>
                </c:pt>
                <c:pt idx="126">
                  <c:v>9077778.8802700005</c:v>
                </c:pt>
                <c:pt idx="127">
                  <c:v>7468945</c:v>
                </c:pt>
                <c:pt idx="128">
                  <c:v>8461152.1691100001</c:v>
                </c:pt>
                <c:pt idx="129">
                  <c:v>8859970.1884300001</c:v>
                </c:pt>
                <c:pt idx="130">
                  <c:v>7287047.0522999996</c:v>
                </c:pt>
                <c:pt idx="131">
                  <c:v>8208774.7946199998</c:v>
                </c:pt>
                <c:pt idx="132">
                  <c:v>8624379.3782199994</c:v>
                </c:pt>
                <c:pt idx="133">
                  <c:v>6756536.7281499999</c:v>
                </c:pt>
                <c:pt idx="134">
                  <c:v>9435186.1844599992</c:v>
                </c:pt>
                <c:pt idx="135">
                  <c:v>8762934.3778399993</c:v>
                </c:pt>
                <c:pt idx="136">
                  <c:v>8601934.5029700007</c:v>
                </c:pt>
                <c:pt idx="137">
                  <c:v>7172440.2732199999</c:v>
                </c:pt>
                <c:pt idx="138">
                  <c:v>8393436.0749699995</c:v>
                </c:pt>
                <c:pt idx="139">
                  <c:v>8500354.0131499991</c:v>
                </c:pt>
                <c:pt idx="140">
                  <c:v>10626247.09575</c:v>
                </c:pt>
              </c:numCache>
            </c:numRef>
          </c:val>
          <c:extLst xmlns:c16r2="http://schemas.microsoft.com/office/drawing/2015/06/chart">
            <c:ext xmlns:c16="http://schemas.microsoft.com/office/drawing/2014/chart" uri="{C3380CC4-5D6E-409C-BE32-E72D297353CC}">
              <c16:uniqueId val="{00000004-ABED-44C8-8DBD-ED1AC4688035}"/>
            </c:ext>
          </c:extLst>
        </c:ser>
        <c:dLbls>
          <c:showLegendKey val="0"/>
          <c:showVal val="0"/>
          <c:showCatName val="0"/>
          <c:showSerName val="0"/>
          <c:showPercent val="0"/>
          <c:showBubbleSize val="0"/>
        </c:dLbls>
        <c:axId val="489651896"/>
        <c:axId val="489649936"/>
      </c:areaChart>
      <c:dateAx>
        <c:axId val="489651896"/>
        <c:scaling>
          <c:orientation val="minMax"/>
        </c:scaling>
        <c:delete val="0"/>
        <c:axPos val="b"/>
        <c:numFmt formatCode="mmm\-yy" sourceLinked="1"/>
        <c:majorTickMark val="out"/>
        <c:minorTickMark val="none"/>
        <c:tickLblPos val="nextTo"/>
        <c:spPr>
          <a:noFill/>
          <a:ln>
            <a:noFill/>
          </a:ln>
          <a:effectLst/>
        </c:spPr>
        <c:txPr>
          <a:bodyPr rot="-5400000" spcFirstLastPara="1" vertOverflow="ellipsis" wrap="square" anchor="ctr" anchorCtr="1"/>
          <a:lstStyle/>
          <a:p>
            <a:pPr>
              <a:defRPr lang="es-CO" sz="800" b="0" i="0" u="none" strike="noStrike" kern="1200" cap="all" spc="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49936"/>
        <c:crosses val="autoZero"/>
        <c:auto val="1"/>
        <c:lblOffset val="100"/>
        <c:baseTimeUnit val="months"/>
      </c:dateAx>
      <c:valAx>
        <c:axId val="48964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s-CO" sz="8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89651896"/>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lang="es-CO" sz="105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chart>
  <c:spPr>
    <a:solidFill>
      <a:schemeClr val="bg1"/>
    </a:solidFill>
    <a:ln w="9525" cap="flat" cmpd="sng" algn="ctr">
      <a:noFill/>
      <a:round/>
    </a:ln>
    <a:effectLst/>
  </c:spPr>
  <c:txPr>
    <a:bodyPr/>
    <a:lstStyle/>
    <a:p>
      <a:pPr algn="ctr">
        <a:defRPr lang="es-CO" sz="800" b="0" i="0" u="none" strike="noStrike" kern="1200" spc="2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baseline="0">
                <a:effectLst/>
              </a:rPr>
              <a:t>Variación Trimestral PIB - Industrias Manufactureras - Comercio</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2"/>
          <c:order val="0"/>
          <c:tx>
            <c:strRef>
              <c:f>'Datos PIB'!$J$1</c:f>
              <c:strCache>
                <c:ptCount val="1"/>
                <c:pt idx="0">
                  <c:v>Industrias manufactureras</c:v>
                </c:pt>
              </c:strCache>
            </c:strRef>
          </c:tx>
          <c:spPr>
            <a:ln w="28575" cap="rnd">
              <a:solidFill>
                <a:schemeClr val="accent3"/>
              </a:solidFill>
              <a:round/>
            </a:ln>
            <a:effectLst/>
          </c:spPr>
          <c:marker>
            <c:symbol val="none"/>
          </c:marker>
          <c:cat>
            <c:strRef>
              <c:f>'Datos PIB'!$I$2:$I$29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PIB'!$J$2:$J$29</c:f>
              <c:numCache>
                <c:formatCode>_(* #,##0.0_);_(* \(#,##0.0\);_(* "-"??_);_(@_)</c:formatCode>
                <c:ptCount val="28"/>
                <c:pt idx="0">
                  <c:v>4.9362463649243153</c:v>
                </c:pt>
                <c:pt idx="1">
                  <c:v>3.2686939914793527</c:v>
                </c:pt>
                <c:pt idx="2">
                  <c:v>6.5906875609207418</c:v>
                </c:pt>
                <c:pt idx="3">
                  <c:v>4.2326497847186602</c:v>
                </c:pt>
                <c:pt idx="4">
                  <c:v>1.0800056842404473</c:v>
                </c:pt>
                <c:pt idx="5">
                  <c:v>0.66842067837586683</c:v>
                </c:pt>
                <c:pt idx="6">
                  <c:v>-0.37276691517794802</c:v>
                </c:pt>
                <c:pt idx="7">
                  <c:v>-1.0297001961333621</c:v>
                </c:pt>
                <c:pt idx="8">
                  <c:v>-2.9734289329396972</c:v>
                </c:pt>
                <c:pt idx="9">
                  <c:v>3.3199124108215017</c:v>
                </c:pt>
                <c:pt idx="10">
                  <c:v>1.7225555947758551</c:v>
                </c:pt>
                <c:pt idx="11">
                  <c:v>1.5853917474697425</c:v>
                </c:pt>
                <c:pt idx="12">
                  <c:v>5.6799246540607129</c:v>
                </c:pt>
                <c:pt idx="13">
                  <c:v>-0.9024406918711918</c:v>
                </c:pt>
                <c:pt idx="14">
                  <c:v>-0.34700534388230153</c:v>
                </c:pt>
                <c:pt idx="15">
                  <c:v>-2.7868738242872837E-2</c:v>
                </c:pt>
                <c:pt idx="16">
                  <c:v>-1.5561801604168153</c:v>
                </c:pt>
                <c:pt idx="17">
                  <c:v>0.4622283546050312</c:v>
                </c:pt>
                <c:pt idx="18">
                  <c:v>3.4055296329827911</c:v>
                </c:pt>
                <c:pt idx="19">
                  <c:v>4.6275001742281745</c:v>
                </c:pt>
                <c:pt idx="20">
                  <c:v>4.4359331476323121</c:v>
                </c:pt>
                <c:pt idx="21">
                  <c:v>5.9126493613514555</c:v>
                </c:pt>
                <c:pt idx="22">
                  <c:v>2.0878232758620783</c:v>
                </c:pt>
                <c:pt idx="23">
                  <c:v>1.4587357623393018</c:v>
                </c:pt>
                <c:pt idx="24">
                  <c:v>1.2469160498766314</c:v>
                </c:pt>
                <c:pt idx="25">
                  <c:v>-3.0668482137067912</c:v>
                </c:pt>
                <c:pt idx="26">
                  <c:v>-0.93679905000659858</c:v>
                </c:pt>
                <c:pt idx="27">
                  <c:v>-1.378676470588232</c:v>
                </c:pt>
              </c:numCache>
            </c:numRef>
          </c:val>
          <c:smooth val="0"/>
          <c:extLst xmlns:c16r2="http://schemas.microsoft.com/office/drawing/2015/06/chart">
            <c:ext xmlns:c16="http://schemas.microsoft.com/office/drawing/2014/chart" uri="{C3380CC4-5D6E-409C-BE32-E72D297353CC}">
              <c16:uniqueId val="{00000000-0B56-425F-9502-C43D96717809}"/>
            </c:ext>
          </c:extLst>
        </c:ser>
        <c:ser>
          <c:idx val="4"/>
          <c:order val="1"/>
          <c:tx>
            <c:strRef>
              <c:f>'Datos PIB'!$K$1</c:f>
              <c:strCache>
                <c:ptCount val="1"/>
                <c:pt idx="0">
                  <c:v>Comercio, reparación, restaurantes y hoteles</c:v>
                </c:pt>
              </c:strCache>
            </c:strRef>
          </c:tx>
          <c:spPr>
            <a:ln w="28575" cap="rnd">
              <a:solidFill>
                <a:schemeClr val="accent5"/>
              </a:solidFill>
              <a:round/>
            </a:ln>
            <a:effectLst/>
          </c:spPr>
          <c:marker>
            <c:symbol val="none"/>
          </c:marker>
          <c:cat>
            <c:strRef>
              <c:f>'Datos PIB'!$I$2:$I$29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PIB'!$K$2:$K$29</c:f>
              <c:numCache>
                <c:formatCode>_(* #,##0.0_);_(* \(#,##0.0\);_(* "-"??_);_(@_)</c:formatCode>
                <c:ptCount val="28"/>
                <c:pt idx="0">
                  <c:v>6.5306450317294633</c:v>
                </c:pt>
                <c:pt idx="1">
                  <c:v>7.4077021005728909</c:v>
                </c:pt>
                <c:pt idx="2">
                  <c:v>7.0800591301641589</c:v>
                </c:pt>
                <c:pt idx="3">
                  <c:v>5.883250667684095</c:v>
                </c:pt>
                <c:pt idx="4">
                  <c:v>5.376263007087914</c:v>
                </c:pt>
                <c:pt idx="5">
                  <c:v>4.4521816430846712</c:v>
                </c:pt>
                <c:pt idx="6">
                  <c:v>3.0661919639613444</c:v>
                </c:pt>
                <c:pt idx="7">
                  <c:v>2.7889881810319963</c:v>
                </c:pt>
                <c:pt idx="8">
                  <c:v>3.234347048300549</c:v>
                </c:pt>
                <c:pt idx="9">
                  <c:v>4.5106382978723474</c:v>
                </c:pt>
                <c:pt idx="10">
                  <c:v>4.7585477617201377</c:v>
                </c:pt>
                <c:pt idx="11">
                  <c:v>5.665007361705122</c:v>
                </c:pt>
                <c:pt idx="12">
                  <c:v>5.406529423996659</c:v>
                </c:pt>
                <c:pt idx="13">
                  <c:v>4.9402823018458264</c:v>
                </c:pt>
                <c:pt idx="14">
                  <c:v>4.5760430686406579</c:v>
                </c:pt>
                <c:pt idx="15">
                  <c:v>5.2219494393205537</c:v>
                </c:pt>
                <c:pt idx="16">
                  <c:v>5.1818241599263359</c:v>
                </c:pt>
                <c:pt idx="17">
                  <c:v>4.2227108122090016</c:v>
                </c:pt>
                <c:pt idx="18">
                  <c:v>5.3861003861003951</c:v>
                </c:pt>
                <c:pt idx="19">
                  <c:v>3.6763778534493667</c:v>
                </c:pt>
                <c:pt idx="20">
                  <c:v>3.4260706470772107</c:v>
                </c:pt>
                <c:pt idx="21">
                  <c:v>2.6121486629025412</c:v>
                </c:pt>
                <c:pt idx="22">
                  <c:v>1.5143188618184098</c:v>
                </c:pt>
                <c:pt idx="23">
                  <c:v>2.9864363481540153</c:v>
                </c:pt>
                <c:pt idx="24">
                  <c:v>0.3989602853170453</c:v>
                </c:pt>
                <c:pt idx="25">
                  <c:v>1.8805175958398905</c:v>
                </c:pt>
                <c:pt idx="26">
                  <c:v>2.2075187969924741</c:v>
                </c:pt>
                <c:pt idx="27">
                  <c:v>0.30120481927711751</c:v>
                </c:pt>
              </c:numCache>
            </c:numRef>
          </c:val>
          <c:smooth val="0"/>
          <c:extLst xmlns:c16r2="http://schemas.microsoft.com/office/drawing/2015/06/chart">
            <c:ext xmlns:c16="http://schemas.microsoft.com/office/drawing/2014/chart" uri="{C3380CC4-5D6E-409C-BE32-E72D297353CC}">
              <c16:uniqueId val="{00000001-0B56-425F-9502-C43D96717809}"/>
            </c:ext>
          </c:extLst>
        </c:ser>
        <c:ser>
          <c:idx val="6"/>
          <c:order val="2"/>
          <c:tx>
            <c:strRef>
              <c:f>'Datos PIB'!$L$1</c:f>
              <c:strCache>
                <c:ptCount val="1"/>
                <c:pt idx="0">
                  <c:v>PRODUCTO INTERNO BRUTO</c:v>
                </c:pt>
              </c:strCache>
            </c:strRef>
          </c:tx>
          <c:spPr>
            <a:ln w="28575" cap="rnd">
              <a:solidFill>
                <a:schemeClr val="accent1">
                  <a:lumMod val="60000"/>
                </a:schemeClr>
              </a:solidFill>
              <a:round/>
            </a:ln>
            <a:effectLst/>
          </c:spPr>
          <c:marker>
            <c:symbol val="none"/>
          </c:marker>
          <c:cat>
            <c:strRef>
              <c:f>'Datos PIB'!$I$2:$I$29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PIB'!$L$2:$L$29</c:f>
              <c:numCache>
                <c:formatCode>_(* #,##0.0_);_(* \(#,##0.0\);_(* "-"??_);_(@_)</c:formatCode>
                <c:ptCount val="28"/>
                <c:pt idx="0">
                  <c:v>5.6593837964115323</c:v>
                </c:pt>
                <c:pt idx="1">
                  <c:v>6.4005845456011912</c:v>
                </c:pt>
                <c:pt idx="2">
                  <c:v>7.925610170130895</c:v>
                </c:pt>
                <c:pt idx="3">
                  <c:v>6.3631180105944622</c:v>
                </c:pt>
                <c:pt idx="4">
                  <c:v>5.7896692005907369</c:v>
                </c:pt>
                <c:pt idx="5">
                  <c:v>4.976056074266296</c:v>
                </c:pt>
                <c:pt idx="6">
                  <c:v>2.5990369405822094</c:v>
                </c:pt>
                <c:pt idx="7">
                  <c:v>2.9037139521812492</c:v>
                </c:pt>
                <c:pt idx="8">
                  <c:v>2.9411009001447468</c:v>
                </c:pt>
                <c:pt idx="9">
                  <c:v>4.7223425673437163</c:v>
                </c:pt>
                <c:pt idx="10">
                  <c:v>6.0493522201684868</c:v>
                </c:pt>
                <c:pt idx="11">
                  <c:v>5.7611992974967023</c:v>
                </c:pt>
                <c:pt idx="12">
                  <c:v>6.4512908405647522</c:v>
                </c:pt>
                <c:pt idx="13">
                  <c:v>4.0137577468444761</c:v>
                </c:pt>
                <c:pt idx="14">
                  <c:v>3.9075363645855816</c:v>
                </c:pt>
                <c:pt idx="15">
                  <c:v>3.2814498764490452</c:v>
                </c:pt>
                <c:pt idx="16">
                  <c:v>2.6143637599943759</c:v>
                </c:pt>
                <c:pt idx="17">
                  <c:v>3.0360930870975835</c:v>
                </c:pt>
                <c:pt idx="18">
                  <c:v>3.2001731494651011</c:v>
                </c:pt>
                <c:pt idx="19">
                  <c:v>3.3510527813891855</c:v>
                </c:pt>
                <c:pt idx="20">
                  <c:v>2.4860616031441225</c:v>
                </c:pt>
                <c:pt idx="21">
                  <c:v>2.3554879387209837</c:v>
                </c:pt>
                <c:pt idx="22">
                  <c:v>1.5032807022800085</c:v>
                </c:pt>
                <c:pt idx="23">
                  <c:v>1.8392943540883664</c:v>
                </c:pt>
                <c:pt idx="24">
                  <c:v>1.5458247867059072</c:v>
                </c:pt>
                <c:pt idx="25">
                  <c:v>1.6919447751591719</c:v>
                </c:pt>
                <c:pt idx="26">
                  <c:v>2.2587905397926278</c:v>
                </c:pt>
                <c:pt idx="27">
                  <c:v>1.5758390831481819</c:v>
                </c:pt>
              </c:numCache>
            </c:numRef>
          </c:val>
          <c:smooth val="0"/>
          <c:extLst xmlns:c16r2="http://schemas.microsoft.com/office/drawing/2015/06/chart">
            <c:ext xmlns:c16="http://schemas.microsoft.com/office/drawing/2014/chart" uri="{C3380CC4-5D6E-409C-BE32-E72D297353CC}">
              <c16:uniqueId val="{00000002-0B56-425F-9502-C43D96717809}"/>
            </c:ext>
          </c:extLst>
        </c:ser>
        <c:dLbls>
          <c:showLegendKey val="0"/>
          <c:showVal val="0"/>
          <c:showCatName val="0"/>
          <c:showSerName val="0"/>
          <c:showPercent val="0"/>
          <c:showBubbleSize val="0"/>
        </c:dLbls>
        <c:smooth val="0"/>
        <c:axId val="489647976"/>
        <c:axId val="489646800"/>
      </c:lineChart>
      <c:catAx>
        <c:axId val="48964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9646800"/>
        <c:crosses val="autoZero"/>
        <c:auto val="1"/>
        <c:lblAlgn val="ctr"/>
        <c:lblOffset val="100"/>
        <c:noMultiLvlLbl val="0"/>
      </c:catAx>
      <c:valAx>
        <c:axId val="489646800"/>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9647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Variación Trimestral PIB - Agricultura - Minas y Cantera - Construcción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tx>
            <c:strRef>
              <c:f>'Datos PIB'!$P$1</c:f>
              <c:strCache>
                <c:ptCount val="1"/>
                <c:pt idx="0">
                  <c:v>Explotación de minas y canteras</c:v>
                </c:pt>
              </c:strCache>
            </c:strRef>
          </c:tx>
          <c:spPr>
            <a:ln w="28575" cap="rnd">
              <a:solidFill>
                <a:schemeClr val="accent1"/>
              </a:solidFill>
              <a:round/>
            </a:ln>
            <a:effectLst/>
          </c:spPr>
          <c:marker>
            <c:symbol val="none"/>
          </c:marker>
          <c:cat>
            <c:strRef>
              <c:f>'Datos PIB'!$O$2:$O$29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PIB'!$P$2:$P$29</c:f>
              <c:numCache>
                <c:formatCode>_(* #,##0.0_);_(* \(#,##0.0\);_(* "-"??_);_(@_)</c:formatCode>
                <c:ptCount val="28"/>
                <c:pt idx="0">
                  <c:v>9.1392715864138552</c:v>
                </c:pt>
                <c:pt idx="1">
                  <c:v>11.115553778488604</c:v>
                </c:pt>
                <c:pt idx="2">
                  <c:v>19.292820650712557</c:v>
                </c:pt>
                <c:pt idx="3">
                  <c:v>18.373294476089555</c:v>
                </c:pt>
                <c:pt idx="4">
                  <c:v>12.235970503687028</c:v>
                </c:pt>
                <c:pt idx="5">
                  <c:v>7.8565431210267462</c:v>
                </c:pt>
                <c:pt idx="6">
                  <c:v>0.48461625154965304</c:v>
                </c:pt>
                <c:pt idx="7">
                  <c:v>1.3876454789615025</c:v>
                </c:pt>
                <c:pt idx="8">
                  <c:v>1.6035634743875278</c:v>
                </c:pt>
                <c:pt idx="9">
                  <c:v>4.7820284697508839</c:v>
                </c:pt>
                <c:pt idx="10">
                  <c:v>6.6509645580977974</c:v>
                </c:pt>
                <c:pt idx="11">
                  <c:v>6.9315673289183337</c:v>
                </c:pt>
                <c:pt idx="12">
                  <c:v>4.2854011398509471</c:v>
                </c:pt>
                <c:pt idx="13">
                  <c:v>-3.3220123116111182</c:v>
                </c:pt>
                <c:pt idx="14">
                  <c:v>-2.0506888211168359</c:v>
                </c:pt>
                <c:pt idx="15">
                  <c:v>-3.5920726672171668</c:v>
                </c:pt>
                <c:pt idx="16">
                  <c:v>2.1019442984766101E-2</c:v>
                </c:pt>
                <c:pt idx="17">
                  <c:v>3.9082226369524733</c:v>
                </c:pt>
                <c:pt idx="18">
                  <c:v>-1.0629160403693305</c:v>
                </c:pt>
                <c:pt idx="19">
                  <c:v>-1.841541755888656</c:v>
                </c:pt>
                <c:pt idx="20">
                  <c:v>-5.1802038457497019</c:v>
                </c:pt>
                <c:pt idx="21">
                  <c:v>-7.3217115689381984</c:v>
                </c:pt>
                <c:pt idx="22">
                  <c:v>-6.890938686923505</c:v>
                </c:pt>
                <c:pt idx="23">
                  <c:v>-8.6714659685863893</c:v>
                </c:pt>
                <c:pt idx="24">
                  <c:v>-8.5438829787234027</c:v>
                </c:pt>
                <c:pt idx="25">
                  <c:v>-4.9361605107159079</c:v>
                </c:pt>
                <c:pt idx="26">
                  <c:v>-0.97902097902098717</c:v>
                </c:pt>
                <c:pt idx="27">
                  <c:v>0.48966917472830573</c:v>
                </c:pt>
              </c:numCache>
            </c:numRef>
          </c:val>
          <c:smooth val="0"/>
          <c:extLst xmlns:c16r2="http://schemas.microsoft.com/office/drawing/2015/06/chart">
            <c:ext xmlns:c16="http://schemas.microsoft.com/office/drawing/2014/chart" uri="{C3380CC4-5D6E-409C-BE32-E72D297353CC}">
              <c16:uniqueId val="{00000000-419E-45A3-B69C-4D9550A82491}"/>
            </c:ext>
          </c:extLst>
        </c:ser>
        <c:ser>
          <c:idx val="1"/>
          <c:order val="1"/>
          <c:tx>
            <c:strRef>
              <c:f>'Datos PIB'!$Q$1</c:f>
              <c:strCache>
                <c:ptCount val="1"/>
                <c:pt idx="0">
                  <c:v>Construcción</c:v>
                </c:pt>
              </c:strCache>
            </c:strRef>
          </c:tx>
          <c:spPr>
            <a:ln w="28575" cap="rnd">
              <a:solidFill>
                <a:schemeClr val="accent3"/>
              </a:solidFill>
              <a:round/>
            </a:ln>
            <a:effectLst/>
          </c:spPr>
          <c:marker>
            <c:symbol val="none"/>
          </c:marker>
          <c:cat>
            <c:strRef>
              <c:f>'Datos PIB'!$O$2:$O$29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PIB'!$Q$2:$Q$29</c:f>
              <c:numCache>
                <c:formatCode>_(* #,##0.0_);_(* \(#,##0.0\);_(* "-"??_);_(@_)</c:formatCode>
                <c:ptCount val="28"/>
                <c:pt idx="0">
                  <c:v>0.99100472633023173</c:v>
                </c:pt>
                <c:pt idx="1">
                  <c:v>10.544703827219308</c:v>
                </c:pt>
                <c:pt idx="2">
                  <c:v>14.220972026879195</c:v>
                </c:pt>
                <c:pt idx="3">
                  <c:v>7.4925500212856662</c:v>
                </c:pt>
                <c:pt idx="4">
                  <c:v>14.492753623188406</c:v>
                </c:pt>
                <c:pt idx="5">
                  <c:v>16.190202557103859</c:v>
                </c:pt>
                <c:pt idx="6">
                  <c:v>-4.4192091941442015</c:v>
                </c:pt>
                <c:pt idx="7">
                  <c:v>-0.9768976897689754</c:v>
                </c:pt>
                <c:pt idx="8">
                  <c:v>6.1445147679324918</c:v>
                </c:pt>
                <c:pt idx="9">
                  <c:v>3.041543026706222</c:v>
                </c:pt>
                <c:pt idx="10">
                  <c:v>22.573718866304034</c:v>
                </c:pt>
                <c:pt idx="11">
                  <c:v>15.544594054126122</c:v>
                </c:pt>
                <c:pt idx="12">
                  <c:v>14.770186335403722</c:v>
                </c:pt>
                <c:pt idx="13">
                  <c:v>9.0352771778257761</c:v>
                </c:pt>
                <c:pt idx="14">
                  <c:v>11.14095527268482</c:v>
                </c:pt>
                <c:pt idx="15">
                  <c:v>6.5189800392292625</c:v>
                </c:pt>
                <c:pt idx="16">
                  <c:v>2.3379153588050769</c:v>
                </c:pt>
                <c:pt idx="17">
                  <c:v>7.8683834048640904</c:v>
                </c:pt>
                <c:pt idx="18">
                  <c:v>-0.2626878217925821</c:v>
                </c:pt>
                <c:pt idx="19">
                  <c:v>4.9935008665511305</c:v>
                </c:pt>
                <c:pt idx="20">
                  <c:v>6.1872025383395055</c:v>
                </c:pt>
                <c:pt idx="21">
                  <c:v>1.1528259538869747</c:v>
                </c:pt>
                <c:pt idx="22">
                  <c:v>7.2376738305941899</c:v>
                </c:pt>
                <c:pt idx="23">
                  <c:v>3.7449705973382947</c:v>
                </c:pt>
                <c:pt idx="24">
                  <c:v>-1.4143426294820642</c:v>
                </c:pt>
                <c:pt idx="25">
                  <c:v>0.86737266767525512</c:v>
                </c:pt>
                <c:pt idx="26">
                  <c:v>-1.7879948914431623</c:v>
                </c:pt>
                <c:pt idx="27">
                  <c:v>-0.62649164677803526</c:v>
                </c:pt>
              </c:numCache>
            </c:numRef>
          </c:val>
          <c:smooth val="0"/>
          <c:extLst xmlns:c16r2="http://schemas.microsoft.com/office/drawing/2015/06/chart">
            <c:ext xmlns:c16="http://schemas.microsoft.com/office/drawing/2014/chart" uri="{C3380CC4-5D6E-409C-BE32-E72D297353CC}">
              <c16:uniqueId val="{00000001-419E-45A3-B69C-4D9550A82491}"/>
            </c:ext>
          </c:extLst>
        </c:ser>
        <c:ser>
          <c:idx val="2"/>
          <c:order val="2"/>
          <c:tx>
            <c:strRef>
              <c:f>'Datos PIB'!$R$1</c:f>
              <c:strCache>
                <c:ptCount val="1"/>
                <c:pt idx="0">
                  <c:v>PRODUCTO INTERNO BRUTO</c:v>
                </c:pt>
              </c:strCache>
            </c:strRef>
          </c:tx>
          <c:spPr>
            <a:ln w="28575" cap="rnd">
              <a:solidFill>
                <a:schemeClr val="accent5"/>
              </a:solidFill>
              <a:round/>
            </a:ln>
            <a:effectLst/>
          </c:spPr>
          <c:marker>
            <c:symbol val="none"/>
          </c:marker>
          <c:cat>
            <c:strRef>
              <c:f>'Datos PIB'!$O$2:$O$29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PIB'!$R$2:$R$29</c:f>
              <c:numCache>
                <c:formatCode>_(* #,##0.0_);_(* \(#,##0.0\);_(* "-"??_);_(@_)</c:formatCode>
                <c:ptCount val="28"/>
                <c:pt idx="0">
                  <c:v>5.6593837964115323</c:v>
                </c:pt>
                <c:pt idx="1">
                  <c:v>6.4005845456011912</c:v>
                </c:pt>
                <c:pt idx="2">
                  <c:v>7.925610170130895</c:v>
                </c:pt>
                <c:pt idx="3">
                  <c:v>6.3631180105944622</c:v>
                </c:pt>
                <c:pt idx="4">
                  <c:v>5.7896692005907369</c:v>
                </c:pt>
                <c:pt idx="5">
                  <c:v>4.976056074266296</c:v>
                </c:pt>
                <c:pt idx="6">
                  <c:v>2.5990369405822094</c:v>
                </c:pt>
                <c:pt idx="7">
                  <c:v>2.9037139521812492</c:v>
                </c:pt>
                <c:pt idx="8">
                  <c:v>2.9411009001447468</c:v>
                </c:pt>
                <c:pt idx="9">
                  <c:v>4.7223425673437163</c:v>
                </c:pt>
                <c:pt idx="10">
                  <c:v>6.0493522201684868</c:v>
                </c:pt>
                <c:pt idx="11">
                  <c:v>5.7611992974967023</c:v>
                </c:pt>
                <c:pt idx="12">
                  <c:v>6.4512908405647522</c:v>
                </c:pt>
                <c:pt idx="13">
                  <c:v>4.0137577468444761</c:v>
                </c:pt>
                <c:pt idx="14">
                  <c:v>3.9075363645855816</c:v>
                </c:pt>
                <c:pt idx="15">
                  <c:v>3.2814498764490452</c:v>
                </c:pt>
                <c:pt idx="16">
                  <c:v>2.6143637599943759</c:v>
                </c:pt>
                <c:pt idx="17">
                  <c:v>3.0360930870975835</c:v>
                </c:pt>
                <c:pt idx="18">
                  <c:v>3.2001731494651011</c:v>
                </c:pt>
                <c:pt idx="19">
                  <c:v>3.3510527813891855</c:v>
                </c:pt>
                <c:pt idx="20">
                  <c:v>2.4860616031441225</c:v>
                </c:pt>
                <c:pt idx="21">
                  <c:v>2.3554879387209837</c:v>
                </c:pt>
                <c:pt idx="22">
                  <c:v>1.5032807022800085</c:v>
                </c:pt>
                <c:pt idx="23">
                  <c:v>1.8392943540883664</c:v>
                </c:pt>
                <c:pt idx="24">
                  <c:v>1.5458247867059072</c:v>
                </c:pt>
                <c:pt idx="25">
                  <c:v>1.6919447751591719</c:v>
                </c:pt>
                <c:pt idx="26">
                  <c:v>2.2587905397926278</c:v>
                </c:pt>
                <c:pt idx="27">
                  <c:v>1.5758390831481819</c:v>
                </c:pt>
              </c:numCache>
            </c:numRef>
          </c:val>
          <c:smooth val="0"/>
          <c:extLst xmlns:c16r2="http://schemas.microsoft.com/office/drawing/2015/06/chart">
            <c:ext xmlns:c16="http://schemas.microsoft.com/office/drawing/2014/chart" uri="{C3380CC4-5D6E-409C-BE32-E72D297353CC}">
              <c16:uniqueId val="{00000002-419E-45A3-B69C-4D9550A82491}"/>
            </c:ext>
          </c:extLst>
        </c:ser>
        <c:dLbls>
          <c:showLegendKey val="0"/>
          <c:showVal val="0"/>
          <c:showCatName val="0"/>
          <c:showSerName val="0"/>
          <c:showPercent val="0"/>
          <c:showBubbleSize val="0"/>
        </c:dLbls>
        <c:smooth val="0"/>
        <c:axId val="489652288"/>
        <c:axId val="489649152"/>
      </c:lineChart>
      <c:catAx>
        <c:axId val="489652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9649152"/>
        <c:crosses val="autoZero"/>
        <c:auto val="1"/>
        <c:lblAlgn val="ctr"/>
        <c:lblOffset val="100"/>
        <c:noMultiLvlLbl val="0"/>
      </c:catAx>
      <c:valAx>
        <c:axId val="489649152"/>
        <c:scaling>
          <c:orientation val="minMax"/>
        </c:scaling>
        <c:delete val="0"/>
        <c:axPos val="l"/>
        <c:majorGridlines>
          <c:spPr>
            <a:ln w="9525" cap="flat" cmpd="sng" algn="ctr">
              <a:solidFill>
                <a:schemeClr val="tx1">
                  <a:lumMod val="15000"/>
                  <a:lumOff val="85000"/>
                </a:schemeClr>
              </a:solidFill>
              <a:round/>
            </a:ln>
            <a:effectLst/>
          </c:spPr>
        </c:majorGridlines>
        <c:numFmt formatCode="_(* #,##0.0_);_(* \(#,##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896522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O" sz="1600"/>
              <a:t>Variación Trimestral PIB Total - Transporte, Almacenamiento y Telec</a:t>
            </a:r>
            <a:r>
              <a:rPr lang="es-CO" sz="1600" baseline="0"/>
              <a:t> - Transporte Terrestre</a:t>
            </a:r>
            <a:endParaRPr lang="es-CO" sz="1600"/>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plotArea>
      <c:layout/>
      <c:lineChart>
        <c:grouping val="standard"/>
        <c:varyColors val="0"/>
        <c:ser>
          <c:idx val="0"/>
          <c:order val="0"/>
          <c:tx>
            <c:strRef>
              <c:f>'Datos PIB'!$C$1</c:f>
              <c:strCache>
                <c:ptCount val="1"/>
                <c:pt idx="0">
                  <c:v>PIB Transporte Terrestre</c:v>
                </c:pt>
              </c:strCache>
            </c:strRef>
          </c:tx>
          <c:spPr>
            <a:ln w="31750" cap="rnd">
              <a:solidFill>
                <a:schemeClr val="accent1"/>
              </a:solidFill>
              <a:round/>
            </a:ln>
            <a:effectLst/>
          </c:spPr>
          <c:marker>
            <c:symbol val="circle"/>
            <c:size val="17"/>
            <c:spPr>
              <a:solidFill>
                <a:schemeClr val="accent1"/>
              </a:solidFill>
              <a:ln>
                <a:noFill/>
              </a:ln>
              <a:effectLst/>
            </c:spPr>
          </c:marker>
          <c:dLbls>
            <c:dLbl>
              <c:idx val="13"/>
              <c:layout>
                <c:manualLayout>
                  <c:x val="-2.5472572903780931E-2"/>
                  <c:y val="6.168807846387622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708-40D1-AE79-76F8EB88C0B0}"/>
                </c:ext>
                <c:ext xmlns:c15="http://schemas.microsoft.com/office/drawing/2012/chart" uri="{CE6537A1-D6FC-4f65-9D91-7224C49458BB}"/>
              </c:extLst>
            </c:dLbl>
            <c:dLbl>
              <c:idx val="14"/>
              <c:layout>
                <c:manualLayout>
                  <c:x val="-2.4206508969390313E-2"/>
                  <c:y val="5.614035087719297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538-449E-925D-4B32C9C146E1}"/>
                </c:ext>
                <c:ext xmlns:c15="http://schemas.microsoft.com/office/drawing/2012/chart" uri="{CE6537A1-D6FC-4f65-9D91-7224C49458BB}"/>
              </c:extLst>
            </c:dLbl>
            <c:dLbl>
              <c:idx val="16"/>
              <c:layout>
                <c:manualLayout>
                  <c:x val="-2.668780098424637E-2"/>
                  <c:y val="-1.13688000138466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538-449E-925D-4B32C9C146E1}"/>
                </c:ext>
                <c:ext xmlns:c15="http://schemas.microsoft.com/office/drawing/2012/chart" uri="{CE6537A1-D6FC-4f65-9D91-7224C49458BB}"/>
              </c:extLst>
            </c:dLbl>
            <c:dLbl>
              <c:idx val="17"/>
              <c:layout>
                <c:manualLayout>
                  <c:x val="-2.476559058616281E-2"/>
                  <c:y val="-1.1566238430722476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708-40D1-AE79-76F8EB88C0B0}"/>
                </c:ext>
                <c:ext xmlns:c15="http://schemas.microsoft.com/office/drawing/2012/chart" uri="{CE6537A1-D6FC-4f65-9D91-7224C49458BB}"/>
              </c:extLst>
            </c:dLbl>
            <c:dLbl>
              <c:idx val="18"/>
              <c:layout>
                <c:manualLayout>
                  <c:x val="-2.476559058616281E-2"/>
                  <c:y val="2.8916701201822429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708-40D1-AE79-76F8EB88C0B0}"/>
                </c:ext>
                <c:ext xmlns:c15="http://schemas.microsoft.com/office/drawing/2012/chart" uri="{CE6537A1-D6FC-4f65-9D91-7224C49458BB}"/>
              </c:extLst>
            </c:dLbl>
            <c:dLbl>
              <c:idx val="19"/>
              <c:layout>
                <c:manualLayout>
                  <c:x val="-2.4216103217327908E-2"/>
                  <c:y val="-5.6253557373091749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538-449E-925D-4B32C9C146E1}"/>
                </c:ext>
                <c:ext xmlns:c15="http://schemas.microsoft.com/office/drawing/2012/chart" uri="{CE6537A1-D6FC-4f65-9D91-7224C49458BB}"/>
              </c:extLst>
            </c:dLbl>
            <c:dLbl>
              <c:idx val="20"/>
              <c:layout>
                <c:manualLayout>
                  <c:x val="-2.4726918025439405E-2"/>
                  <c:y val="-1.175696804306311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9708-40D1-AE79-76F8EB88C0B0}"/>
                </c:ext>
                <c:ext xmlns:c15="http://schemas.microsoft.com/office/drawing/2012/chart" uri="{CE6537A1-D6FC-4f65-9D91-7224C49458BB}"/>
              </c:extLst>
            </c:dLbl>
            <c:dLbl>
              <c:idx val="22"/>
              <c:layout>
                <c:manualLayout>
                  <c:x val="-2.827336135002485E-2"/>
                  <c:y val="6.2552285564280233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538-449E-925D-4B32C9C146E1}"/>
                </c:ext>
                <c:ext xmlns:c15="http://schemas.microsoft.com/office/drawing/2012/chart" uri="{CE6537A1-D6FC-4f65-9D91-7224C49458BB}"/>
              </c:extLst>
            </c:dLbl>
            <c:dLbl>
              <c:idx val="23"/>
              <c:layout>
                <c:manualLayout>
                  <c:x val="-2.4250296282982919E-2"/>
                  <c:y val="-2.279621755410293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538-449E-925D-4B32C9C146E1}"/>
                </c:ext>
                <c:ext xmlns:c15="http://schemas.microsoft.com/office/drawing/2012/chart" uri="{CE6537A1-D6FC-4f65-9D91-7224C49458BB}"/>
              </c:extLst>
            </c:dLbl>
            <c:dLbl>
              <c:idx val="25"/>
              <c:layout>
                <c:manualLayout>
                  <c:x val="-2.7238280607985624E-2"/>
                  <c:y val="2.9308763204809406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538-449E-925D-4B32C9C146E1}"/>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'Datos PIB'!$B$2:$B$29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PIB'!$C$2:$C$29</c:f>
              <c:numCache>
                <c:formatCode>_(* #,##0.0_);_(* \(#,##0.0\);_(* "-"??_);_(@_)</c:formatCode>
                <c:ptCount val="28"/>
                <c:pt idx="0">
                  <c:v>4.3859649122806985</c:v>
                </c:pt>
                <c:pt idx="1">
                  <c:v>4.4011976047904255</c:v>
                </c:pt>
                <c:pt idx="2">
                  <c:v>5.1940298507462614</c:v>
                </c:pt>
                <c:pt idx="3">
                  <c:v>3.552554315913099</c:v>
                </c:pt>
                <c:pt idx="4">
                  <c:v>4.1437264560996852</c:v>
                </c:pt>
                <c:pt idx="5">
                  <c:v>2.4376254660166268</c:v>
                </c:pt>
                <c:pt idx="6">
                  <c:v>1.8444948921679867</c:v>
                </c:pt>
                <c:pt idx="7">
                  <c:v>2.0697476609016263</c:v>
                </c:pt>
                <c:pt idx="8">
                  <c:v>-0.86278875591428061</c:v>
                </c:pt>
                <c:pt idx="9">
                  <c:v>1.5401848221786594</c:v>
                </c:pt>
                <c:pt idx="10">
                  <c:v>1.4488715519643307</c:v>
                </c:pt>
                <c:pt idx="11">
                  <c:v>1.4991671293725659</c:v>
                </c:pt>
                <c:pt idx="12">
                  <c:v>3.0600786075238631</c:v>
                </c:pt>
                <c:pt idx="13">
                  <c:v>3.7506894649751814</c:v>
                </c:pt>
                <c:pt idx="14">
                  <c:v>3.762702554243333</c:v>
                </c:pt>
                <c:pt idx="15">
                  <c:v>3.0361050328227606</c:v>
                </c:pt>
                <c:pt idx="16">
                  <c:v>3.7864342141105993</c:v>
                </c:pt>
                <c:pt idx="17">
                  <c:v>0.79744816586921274</c:v>
                </c:pt>
                <c:pt idx="18">
                  <c:v>2.0381154049761818</c:v>
                </c:pt>
                <c:pt idx="19">
                  <c:v>2.1502521900716829</c:v>
                </c:pt>
                <c:pt idx="20">
                  <c:v>1.4435695538057729</c:v>
                </c:pt>
                <c:pt idx="21">
                  <c:v>1.7141350210970501</c:v>
                </c:pt>
                <c:pt idx="22">
                  <c:v>-0.59662775616082797</c:v>
                </c:pt>
                <c:pt idx="23">
                  <c:v>0.51975051975053077</c:v>
                </c:pt>
                <c:pt idx="24">
                  <c:v>0.569210866752897</c:v>
                </c:pt>
                <c:pt idx="25">
                  <c:v>-0.44075706507648249</c:v>
                </c:pt>
                <c:pt idx="26">
                  <c:v>-0.15657620041753262</c:v>
                </c:pt>
                <c:pt idx="27">
                  <c:v>-0.87900723888314758</c:v>
                </c:pt>
              </c:numCache>
            </c:numRef>
          </c:val>
          <c:smooth val="0"/>
          <c:extLst xmlns:c16r2="http://schemas.microsoft.com/office/drawing/2015/06/chart">
            <c:ext xmlns:c16="http://schemas.microsoft.com/office/drawing/2014/chart" uri="{C3380CC4-5D6E-409C-BE32-E72D297353CC}">
              <c16:uniqueId val="{00000004-9708-40D1-AE79-76F8EB88C0B0}"/>
            </c:ext>
          </c:extLst>
        </c:ser>
        <c:ser>
          <c:idx val="1"/>
          <c:order val="1"/>
          <c:tx>
            <c:strRef>
              <c:f>'Datos PIB'!$D$1</c:f>
              <c:strCache>
                <c:ptCount val="1"/>
                <c:pt idx="0">
                  <c:v>Transporte y almacenamiento</c:v>
                </c:pt>
              </c:strCache>
            </c:strRef>
          </c:tx>
          <c:spPr>
            <a:ln w="31750" cap="rnd">
              <a:solidFill>
                <a:schemeClr val="accent3"/>
              </a:solidFill>
              <a:round/>
            </a:ln>
            <a:effectLst/>
          </c:spPr>
          <c:marker>
            <c:symbol val="circle"/>
            <c:size val="17"/>
            <c:spPr>
              <a:solidFill>
                <a:schemeClr val="accent3"/>
              </a:solidFill>
              <a:ln>
                <a:noFill/>
              </a:ln>
              <a:effectLst/>
            </c:spPr>
          </c:marker>
          <c:dLbls>
            <c:dLbl>
              <c:idx val="2"/>
              <c:layout>
                <c:manualLayout>
                  <c:x val="-2.377990234606301E-2"/>
                  <c:y val="-1.134318369325035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708-40D1-AE79-76F8EB88C0B0}"/>
                </c:ext>
                <c:ext xmlns:c15="http://schemas.microsoft.com/office/drawing/2012/chart" uri="{CE6537A1-D6FC-4f65-9D91-7224C49458BB}"/>
              </c:extLst>
            </c:dLbl>
            <c:dLbl>
              <c:idx val="4"/>
              <c:layout>
                <c:manualLayout>
                  <c:x val="-2.4324056854804477E-2"/>
                  <c:y val="-1.161019344937603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7182-4668-B77D-25028FEBD8EC}"/>
                </c:ext>
                <c:ext xmlns:c15="http://schemas.microsoft.com/office/drawing/2012/chart" uri="{CE6537A1-D6FC-4f65-9D91-7224C49458BB}"/>
              </c:extLst>
            </c:dLbl>
            <c:dLbl>
              <c:idx val="16"/>
              <c:layout>
                <c:manualLayout>
                  <c:x val="-2.530317994047963E-2"/>
                  <c:y val="9.3239397706865595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9708-40D1-AE79-76F8EB88C0B0}"/>
                </c:ext>
                <c:ext xmlns:c15="http://schemas.microsoft.com/office/drawing/2012/chart" uri="{CE6537A1-D6FC-4f65-9D91-7224C49458BB}"/>
              </c:extLst>
            </c:dLbl>
            <c:dLbl>
              <c:idx val="17"/>
              <c:layout>
                <c:manualLayout>
                  <c:x val="-2.6330286022673299E-2"/>
                  <c:y val="6.0002192387798788E-6"/>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9708-40D1-AE79-76F8EB88C0B0}"/>
                </c:ext>
                <c:ext xmlns:c15="http://schemas.microsoft.com/office/drawing/2012/chart" uri="{CE6537A1-D6FC-4f65-9D91-7224C49458BB}"/>
              </c:extLst>
            </c:dLbl>
            <c:dLbl>
              <c:idx val="18"/>
              <c:layout>
                <c:manualLayout>
                  <c:x val="-2.4206507025305139E-2"/>
                  <c:y val="-8.792628961442821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538-449E-925D-4B32C9C146E1}"/>
                </c:ext>
                <c:ext xmlns:c15="http://schemas.microsoft.com/office/drawing/2012/chart" uri="{CE6537A1-D6FC-4f65-9D91-7224C49458BB}"/>
              </c:extLst>
            </c:dLbl>
            <c:dLbl>
              <c:idx val="20"/>
              <c:layout>
                <c:manualLayout>
                  <c:x val="-2.505572669586794E-2"/>
                  <c:y val="-6.0002192388873427E-6"/>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9708-40D1-AE79-76F8EB88C0B0}"/>
                </c:ext>
                <c:ext xmlns:c15="http://schemas.microsoft.com/office/drawing/2012/chart" uri="{CE6537A1-D6FC-4f65-9D91-7224C49458BB}"/>
              </c:extLst>
            </c:dLbl>
            <c:dLbl>
              <c:idx val="22"/>
              <c:layout>
                <c:manualLayout>
                  <c:x val="-2.7037531188898872E-2"/>
                  <c:y val="-8.877555141437860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538-449E-925D-4B32C9C146E1}"/>
                </c:ext>
                <c:ext xmlns:c15="http://schemas.microsoft.com/office/drawing/2012/chart" uri="{CE6537A1-D6FC-4f65-9D91-7224C49458BB}"/>
              </c:extLst>
            </c:dLbl>
            <c:dLbl>
              <c:idx val="23"/>
              <c:layout>
                <c:manualLayout>
                  <c:x val="-2.8703177241496687E-2"/>
                  <c:y val="-5.861752640961988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538-449E-925D-4B32C9C146E1}"/>
                </c:ext>
                <c:ext xmlns:c15="http://schemas.microsoft.com/office/drawing/2012/chart" uri="{CE6537A1-D6FC-4f65-9D91-7224C49458BB}"/>
              </c:extLst>
            </c:dLbl>
            <c:dLbl>
              <c:idx val="24"/>
              <c:layout>
                <c:manualLayout>
                  <c:x val="-2.6750760205840649E-2"/>
                  <c:y val="0"/>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538-449E-925D-4B32C9C146E1}"/>
                </c:ext>
                <c:ext xmlns:c15="http://schemas.microsoft.com/office/drawing/2012/chart" uri="{CE6537A1-D6FC-4f65-9D91-7224C49458BB}"/>
              </c:extLst>
            </c:dLbl>
            <c:dLbl>
              <c:idx val="27"/>
              <c:layout>
                <c:manualLayout>
                  <c:x val="-1.8487046115829592E-2"/>
                  <c:y val="8.7926289614427139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4F3-4FE7-B5BC-F05D227BA9D3}"/>
                </c:ext>
                <c:ext xmlns:c15="http://schemas.microsoft.com/office/drawing/2012/chart" uri="{CE6537A1-D6FC-4f65-9D91-7224C49458BB}"/>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'Datos PIB'!$B$2:$B$29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PIB'!$D$2:$D$29</c:f>
              <c:numCache>
                <c:formatCode>_(* #,##0.0_);_(* \(#,##0.0\);_(* "-"??_);_(@_)</c:formatCode>
                <c:ptCount val="28"/>
                <c:pt idx="0">
                  <c:v>6.5445026178010437</c:v>
                </c:pt>
                <c:pt idx="1">
                  <c:v>7.0952014370028138</c:v>
                </c:pt>
                <c:pt idx="2">
                  <c:v>7.9409518961567755</c:v>
                </c:pt>
                <c:pt idx="3">
                  <c:v>5.0637612975114479</c:v>
                </c:pt>
                <c:pt idx="4">
                  <c:v>6.0442260442260505</c:v>
                </c:pt>
                <c:pt idx="5">
                  <c:v>3.2466754522583017</c:v>
                </c:pt>
                <c:pt idx="6">
                  <c:v>2.5819382221174294</c:v>
                </c:pt>
                <c:pt idx="7">
                  <c:v>3.7709168041480012</c:v>
                </c:pt>
                <c:pt idx="8">
                  <c:v>2.1895273401297572</c:v>
                </c:pt>
                <c:pt idx="9">
                  <c:v>3.9220236713854746</c:v>
                </c:pt>
                <c:pt idx="10">
                  <c:v>3.5743018043902879</c:v>
                </c:pt>
                <c:pt idx="11">
                  <c:v>3.6338859868271669</c:v>
                </c:pt>
                <c:pt idx="12">
                  <c:v>5.0447795034576473</c:v>
                </c:pt>
                <c:pt idx="13">
                  <c:v>4.7119249665029059</c:v>
                </c:pt>
                <c:pt idx="14">
                  <c:v>4.4940079893475371</c:v>
                </c:pt>
                <c:pt idx="15">
                  <c:v>4.0324348016655733</c:v>
                </c:pt>
                <c:pt idx="16">
                  <c:v>3.6261601554068648</c:v>
                </c:pt>
                <c:pt idx="17">
                  <c:v>1.9300490509703678</c:v>
                </c:pt>
                <c:pt idx="18">
                  <c:v>3.3343952426462664</c:v>
                </c:pt>
                <c:pt idx="19">
                  <c:v>1.6431430377080289</c:v>
                </c:pt>
                <c:pt idx="20">
                  <c:v>1.1143511768381558</c:v>
                </c:pt>
                <c:pt idx="21">
                  <c:v>0.43937650381839433</c:v>
                </c:pt>
                <c:pt idx="22">
                  <c:v>-0.23635803103483966</c:v>
                </c:pt>
                <c:pt idx="23">
                  <c:v>1.2642487046632169</c:v>
                </c:pt>
                <c:pt idx="24">
                  <c:v>-0.64888248017304306</c:v>
                </c:pt>
                <c:pt idx="25">
                  <c:v>0.76033746484741016</c:v>
                </c:pt>
                <c:pt idx="26">
                  <c:v>0.54594149155336424</c:v>
                </c:pt>
                <c:pt idx="27">
                  <c:v>-1.0335652885796236</c:v>
                </c:pt>
              </c:numCache>
            </c:numRef>
          </c:val>
          <c:smooth val="0"/>
          <c:extLst xmlns:c16r2="http://schemas.microsoft.com/office/drawing/2015/06/chart">
            <c:ext xmlns:c16="http://schemas.microsoft.com/office/drawing/2014/chart" uri="{C3380CC4-5D6E-409C-BE32-E72D297353CC}">
              <c16:uniqueId val="{00000009-9708-40D1-AE79-76F8EB88C0B0}"/>
            </c:ext>
          </c:extLst>
        </c:ser>
        <c:ser>
          <c:idx val="2"/>
          <c:order val="2"/>
          <c:tx>
            <c:strRef>
              <c:f>'Datos PIB'!$E$1</c:f>
              <c:strCache>
                <c:ptCount val="1"/>
                <c:pt idx="0">
                  <c:v>PRODUCTO INTERNO BRUTO</c:v>
                </c:pt>
              </c:strCache>
            </c:strRef>
          </c:tx>
          <c:spPr>
            <a:ln w="31750" cap="rnd">
              <a:solidFill>
                <a:schemeClr val="accent5"/>
              </a:solidFill>
              <a:round/>
            </a:ln>
            <a:effectLst/>
          </c:spPr>
          <c:marker>
            <c:symbol val="circle"/>
            <c:size val="17"/>
            <c:spPr>
              <a:solidFill>
                <a:schemeClr val="accent5"/>
              </a:solidFill>
              <a:ln>
                <a:noFill/>
              </a:ln>
              <a:effectLst/>
            </c:spPr>
          </c:marker>
          <c:dLbls>
            <c:dLbl>
              <c:idx val="2"/>
              <c:layout>
                <c:manualLayout>
                  <c:x val="-2.6615110664619128E-2"/>
                  <c:y val="1.116603520686069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538-449E-925D-4B32C9C146E1}"/>
                </c:ext>
                <c:ext xmlns:c15="http://schemas.microsoft.com/office/drawing/2012/chart" uri="{CE6537A1-D6FC-4f65-9D91-7224C49458BB}"/>
              </c:extLst>
            </c:dLbl>
            <c:dLbl>
              <c:idx val="13"/>
              <c:layout>
                <c:manualLayout>
                  <c:x val="-2.6246016029009119E-2"/>
                  <c:y val="-5.861752640961988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538-449E-925D-4B32C9C146E1}"/>
                </c:ext>
                <c:ext xmlns:c15="http://schemas.microsoft.com/office/drawing/2012/chart" uri="{CE6537A1-D6FC-4f65-9D91-7224C49458BB}"/>
              </c:extLst>
            </c:dLbl>
            <c:dLbl>
              <c:idx val="14"/>
              <c:layout>
                <c:manualLayout>
                  <c:x val="-2.7481846190135096E-2"/>
                  <c:y val="-8.792628961442767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4F3-4FE7-B5BC-F05D227BA9D3}"/>
                </c:ext>
                <c:ext xmlns:c15="http://schemas.microsoft.com/office/drawing/2012/chart" uri="{CE6537A1-D6FC-4f65-9D91-7224C49458BB}"/>
              </c:extLst>
            </c:dLbl>
            <c:dLbl>
              <c:idx val="15"/>
              <c:layout>
                <c:manualLayout>
                  <c:x val="-2.6246016029009119E-2"/>
                  <c:y val="-8.7926289614428214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538-449E-925D-4B32C9C146E1}"/>
                </c:ext>
                <c:ext xmlns:c15="http://schemas.microsoft.com/office/drawing/2012/chart" uri="{CE6537A1-D6FC-4f65-9D91-7224C49458BB}"/>
              </c:extLst>
            </c:dLbl>
            <c:dLbl>
              <c:idx val="16"/>
              <c:layout>
                <c:manualLayout>
                  <c:x val="-2.8717676351261167E-2"/>
                  <c:y val="-5.8617526409619888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538-449E-925D-4B32C9C146E1}"/>
                </c:ext>
                <c:ext xmlns:c15="http://schemas.microsoft.com/office/drawing/2012/chart" uri="{CE6537A1-D6FC-4f65-9D91-7224C49458BB}"/>
              </c:extLst>
            </c:dLbl>
            <c:dLbl>
              <c:idx val="18"/>
              <c:layout>
                <c:manualLayout>
                  <c:x val="-2.6246016029009209E-2"/>
                  <c:y val="5.8617526409617737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538-449E-925D-4B32C9C146E1}"/>
                </c:ext>
                <c:ext xmlns:c15="http://schemas.microsoft.com/office/drawing/2012/chart" uri="{CE6537A1-D6FC-4f65-9D91-7224C49458BB}"/>
              </c:extLst>
            </c:dLbl>
            <c:dLbl>
              <c:idx val="19"/>
              <c:layout>
                <c:manualLayout>
                  <c:x val="-2.8717676351261077E-2"/>
                  <c:y val="-1.0746422364841928E-16"/>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538-449E-925D-4B32C9C146E1}"/>
                </c:ext>
                <c:ext xmlns:c15="http://schemas.microsoft.com/office/drawing/2012/chart" uri="{CE6537A1-D6FC-4f65-9D91-7224C49458BB}"/>
              </c:extLst>
            </c:dLbl>
            <c:dLbl>
              <c:idx val="20"/>
              <c:layout>
                <c:manualLayout>
                  <c:x val="-2.8717676351261077E-2"/>
                  <c:y val="0"/>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D538-449E-925D-4B32C9C146E1}"/>
                </c:ext>
                <c:ext xmlns:c15="http://schemas.microsoft.com/office/drawing/2012/chart" uri="{CE6537A1-D6FC-4f65-9D91-7224C49458BB}"/>
              </c:extLst>
            </c:dLbl>
            <c:dLbl>
              <c:idx val="21"/>
              <c:layout>
                <c:manualLayout>
                  <c:x val="-2.9953506512387148E-2"/>
                  <c:y val="0"/>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D538-449E-925D-4B32C9C146E1}"/>
                </c:ext>
                <c:ext xmlns:c15="http://schemas.microsoft.com/office/drawing/2012/chart" uri="{CE6537A1-D6FC-4f65-9D91-7224C49458BB}"/>
              </c:extLst>
            </c:dLbl>
            <c:dLbl>
              <c:idx val="22"/>
              <c:layout>
                <c:manualLayout>
                  <c:x val="-2.6246016029009299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D538-449E-925D-4B32C9C146E1}"/>
                </c:ext>
                <c:ext xmlns:c15="http://schemas.microsoft.com/office/drawing/2012/chart" uri="{CE6537A1-D6FC-4f65-9D91-7224C49458BB}"/>
              </c:extLst>
            </c:dLbl>
            <c:dLbl>
              <c:idx val="23"/>
              <c:layout>
                <c:manualLayout>
                  <c:x val="-2.7481846190135096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D538-449E-925D-4B32C9C146E1}"/>
                </c:ext>
                <c:ext xmlns:c15="http://schemas.microsoft.com/office/drawing/2012/chart" uri="{CE6537A1-D6FC-4f65-9D91-7224C49458BB}"/>
              </c:extLst>
            </c:dLbl>
            <c:dLbl>
              <c:idx val="24"/>
              <c:layout>
                <c:manualLayout>
                  <c:x val="-2.7481846190135096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D538-449E-925D-4B32C9C146E1}"/>
                </c:ext>
                <c:ext xmlns:c15="http://schemas.microsoft.com/office/drawing/2012/chart" uri="{CE6537A1-D6FC-4f65-9D91-7224C49458BB}"/>
              </c:extLst>
            </c:dLbl>
            <c:dLbl>
              <c:idx val="25"/>
              <c:layout>
                <c:manualLayout>
                  <c:x val="-2.6246016029009119E-2"/>
                  <c:y val="-5.8617526409618812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D538-449E-925D-4B32C9C146E1}"/>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'Datos PIB'!$B$2:$B$29</c:f>
              <c:strCache>
                <c:ptCount val="28"/>
                <c:pt idx="0">
                  <c:v>2011 I</c:v>
                </c:pt>
                <c:pt idx="1">
                  <c:v>2011 II</c:v>
                </c:pt>
                <c:pt idx="2">
                  <c:v>2011 III</c:v>
                </c:pt>
                <c:pt idx="3">
                  <c:v>2011 IV</c:v>
                </c:pt>
                <c:pt idx="4">
                  <c:v>2012 I</c:v>
                </c:pt>
                <c:pt idx="5">
                  <c:v>2012 II</c:v>
                </c:pt>
                <c:pt idx="6">
                  <c:v>2012 III</c:v>
                </c:pt>
                <c:pt idx="7">
                  <c:v>2012 IV</c:v>
                </c:pt>
                <c:pt idx="8">
                  <c:v>2013 I</c:v>
                </c:pt>
                <c:pt idx="9">
                  <c:v>2013 II</c:v>
                </c:pt>
                <c:pt idx="10">
                  <c:v>2013 III</c:v>
                </c:pt>
                <c:pt idx="11">
                  <c:v>2013 IV</c:v>
                </c:pt>
                <c:pt idx="12">
                  <c:v>2014 I</c:v>
                </c:pt>
                <c:pt idx="13">
                  <c:v>2014 II</c:v>
                </c:pt>
                <c:pt idx="14">
                  <c:v>2014 III</c:v>
                </c:pt>
                <c:pt idx="15">
                  <c:v>2014 IV</c:v>
                </c:pt>
                <c:pt idx="16">
                  <c:v>2015 I</c:v>
                </c:pt>
                <c:pt idx="17">
                  <c:v>2015 II</c:v>
                </c:pt>
                <c:pt idx="18">
                  <c:v>2015 III</c:v>
                </c:pt>
                <c:pt idx="19">
                  <c:v>2015 IV</c:v>
                </c:pt>
                <c:pt idx="20">
                  <c:v>2016 I</c:v>
                </c:pt>
                <c:pt idx="21">
                  <c:v>2016 II</c:v>
                </c:pt>
                <c:pt idx="22">
                  <c:v>2016 III</c:v>
                </c:pt>
                <c:pt idx="23">
                  <c:v>2016 IV</c:v>
                </c:pt>
                <c:pt idx="24">
                  <c:v>2017 I</c:v>
                </c:pt>
                <c:pt idx="25">
                  <c:v>2017 II</c:v>
                </c:pt>
                <c:pt idx="26">
                  <c:v>2017 III</c:v>
                </c:pt>
                <c:pt idx="27">
                  <c:v>2017 IV</c:v>
                </c:pt>
              </c:strCache>
            </c:strRef>
          </c:cat>
          <c:val>
            <c:numRef>
              <c:f>'Datos PIB'!$E$2:$E$29</c:f>
              <c:numCache>
                <c:formatCode>_(* #,##0.0_);_(* \(#,##0.0\);_(* "-"??_);_(@_)</c:formatCode>
                <c:ptCount val="28"/>
                <c:pt idx="0">
                  <c:v>5.6593837964115323</c:v>
                </c:pt>
                <c:pt idx="1">
                  <c:v>6.4005845456011912</c:v>
                </c:pt>
                <c:pt idx="2">
                  <c:v>7.925610170130895</c:v>
                </c:pt>
                <c:pt idx="3">
                  <c:v>6.3631180105944622</c:v>
                </c:pt>
                <c:pt idx="4">
                  <c:v>5.7896692005907369</c:v>
                </c:pt>
                <c:pt idx="5">
                  <c:v>4.976056074266296</c:v>
                </c:pt>
                <c:pt idx="6">
                  <c:v>2.5990369405822094</c:v>
                </c:pt>
                <c:pt idx="7">
                  <c:v>2.9037139521812492</c:v>
                </c:pt>
                <c:pt idx="8">
                  <c:v>2.9411009001447468</c:v>
                </c:pt>
                <c:pt idx="9">
                  <c:v>4.7223425673437163</c:v>
                </c:pt>
                <c:pt idx="10">
                  <c:v>6.0493522201684868</c:v>
                </c:pt>
                <c:pt idx="11">
                  <c:v>5.7611992974967023</c:v>
                </c:pt>
                <c:pt idx="12">
                  <c:v>6.4512908405647522</c:v>
                </c:pt>
                <c:pt idx="13">
                  <c:v>4.0137577468444761</c:v>
                </c:pt>
                <c:pt idx="14">
                  <c:v>3.9075363645855816</c:v>
                </c:pt>
                <c:pt idx="15">
                  <c:v>3.2814498764490452</c:v>
                </c:pt>
                <c:pt idx="16">
                  <c:v>2.6143637599943759</c:v>
                </c:pt>
                <c:pt idx="17">
                  <c:v>3.0360930870975835</c:v>
                </c:pt>
                <c:pt idx="18">
                  <c:v>3.2001731494651011</c:v>
                </c:pt>
                <c:pt idx="19">
                  <c:v>3.3510527813891855</c:v>
                </c:pt>
                <c:pt idx="20">
                  <c:v>2.4860616031441225</c:v>
                </c:pt>
                <c:pt idx="21">
                  <c:v>2.3554879387209837</c:v>
                </c:pt>
                <c:pt idx="22">
                  <c:v>1.5032807022800085</c:v>
                </c:pt>
                <c:pt idx="23">
                  <c:v>1.8392943540883664</c:v>
                </c:pt>
                <c:pt idx="24">
                  <c:v>1.5458247867059072</c:v>
                </c:pt>
                <c:pt idx="25">
                  <c:v>1.6919447751591719</c:v>
                </c:pt>
                <c:pt idx="26">
                  <c:v>2.2587905397926278</c:v>
                </c:pt>
                <c:pt idx="27">
                  <c:v>1.5758390831481819</c:v>
                </c:pt>
              </c:numCache>
            </c:numRef>
          </c:val>
          <c:smooth val="0"/>
          <c:extLst xmlns:c16r2="http://schemas.microsoft.com/office/drawing/2015/06/chart">
            <c:ext xmlns:c16="http://schemas.microsoft.com/office/drawing/2014/chart" uri="{C3380CC4-5D6E-409C-BE32-E72D297353CC}">
              <c16:uniqueId val="{00000016-D538-449E-925D-4B32C9C146E1}"/>
            </c:ext>
          </c:extLst>
        </c:ser>
        <c:dLbls>
          <c:dLblPos val="ctr"/>
          <c:showLegendKey val="0"/>
          <c:showVal val="1"/>
          <c:showCatName val="0"/>
          <c:showSerName val="0"/>
          <c:showPercent val="0"/>
          <c:showBubbleSize val="0"/>
        </c:dLbls>
        <c:marker val="1"/>
        <c:smooth val="0"/>
        <c:axId val="489652680"/>
        <c:axId val="489645232"/>
      </c:lineChart>
      <c:catAx>
        <c:axId val="4896526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489645232"/>
        <c:crosses val="autoZero"/>
        <c:auto val="1"/>
        <c:lblAlgn val="ctr"/>
        <c:lblOffset val="100"/>
        <c:noMultiLvlLbl val="0"/>
      </c:catAx>
      <c:valAx>
        <c:axId val="4896452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_(* #,##0.0_);_(* \(#,##0.0\);_(* &quot;-&quot;??_);_(@_)" sourceLinked="1"/>
        <c:majorTickMark val="none"/>
        <c:minorTickMark val="none"/>
        <c:tickLblPos val="nextTo"/>
        <c:crossAx val="489652680"/>
        <c:crosses val="autoZero"/>
        <c:crossBetween val="between"/>
      </c:valAx>
      <c:spPr>
        <a:noFill/>
        <a:ln>
          <a:noFill/>
        </a:ln>
        <a:effectLst/>
      </c:spPr>
    </c:plotArea>
    <c:legend>
      <c:legendPos val="b"/>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none" spc="15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400" kern="0" cap="none" baseline="0">
                <a:solidFill>
                  <a:schemeClr val="tx1"/>
                </a:solidFill>
              </a:rPr>
              <a:t>Importaciones valor (miles </a:t>
            </a:r>
            <a:r>
              <a:rPr lang="es-CO" sz="1400" b="1" i="0" u="none" strike="noStrike" kern="0" cap="none" spc="20" baseline="0">
                <a:solidFill>
                  <a:sysClr val="windowText" lastClr="000000">
                    <a:lumMod val="95000"/>
                    <a:lumOff val="5000"/>
                  </a:sysClr>
                </a:solidFill>
                <a:latin typeface="Arial" panose="020B0604020202020204" pitchFamily="34" charset="0"/>
                <a:ea typeface="+mn-ea"/>
                <a:cs typeface="Arial" panose="020B0604020202020204" pitchFamily="34" charset="0"/>
              </a:rPr>
              <a:t>de</a:t>
            </a:r>
            <a:r>
              <a:rPr lang="es-CO" sz="1400" kern="0" cap="none" baseline="0">
                <a:solidFill>
                  <a:schemeClr val="tx1"/>
                </a:solidFill>
              </a:rPr>
              <a:t> dólares CIF)</a:t>
            </a:r>
          </a:p>
          <a:p>
            <a:pPr>
              <a:defRPr sz="1200" cap="none"/>
            </a:pPr>
            <a:r>
              <a:rPr lang="es-CO" sz="1400" kern="0" cap="none" baseline="0">
                <a:solidFill>
                  <a:schemeClr val="tx1"/>
                </a:solidFill>
              </a:rPr>
              <a:t>2017 - 2023</a:t>
            </a:r>
          </a:p>
        </c:rich>
      </c:tx>
      <c:layout>
        <c:manualLayout>
          <c:xMode val="edge"/>
          <c:yMode val="edge"/>
          <c:x val="0.22715110781223596"/>
          <c:y val="2.113297131795415E-2"/>
        </c:manualLayout>
      </c:layout>
      <c:overlay val="0"/>
      <c:spPr>
        <a:noFill/>
        <a:ln>
          <a:noFill/>
        </a:ln>
        <a:effectLst/>
      </c:spPr>
      <c:txPr>
        <a:bodyPr rot="0" spcFirstLastPara="1" vertOverflow="ellipsis" vert="horz" wrap="square" anchor="ctr" anchorCtr="1"/>
        <a:lstStyle/>
        <a:p>
          <a:pPr>
            <a:defRPr sz="1200" b="1" i="0" u="none" strike="noStrike" kern="1200" cap="none" spc="15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5.954070948951825E-2"/>
          <c:y val="0.16734323607964771"/>
          <c:w val="0.93074110615478167"/>
          <c:h val="0.69475961629276817"/>
        </c:manualLayout>
      </c:layout>
      <c:areaChart>
        <c:grouping val="standard"/>
        <c:varyColors val="0"/>
        <c:ser>
          <c:idx val="0"/>
          <c:order val="0"/>
          <c:spPr>
            <a:solidFill>
              <a:schemeClr val="accent5">
                <a:lumMod val="60000"/>
                <a:lumOff val="40000"/>
              </a:schemeClr>
            </a:solidFill>
            <a:ln w="15875">
              <a:solidFill>
                <a:srgbClr val="002060"/>
              </a:solidFill>
            </a:ln>
            <a:effectLst>
              <a:innerShdw blurRad="114300">
                <a:schemeClr val="accent1"/>
              </a:innerShdw>
            </a:effectLst>
          </c:spPr>
          <c:cat>
            <c:numRef>
              <c:extLst>
                <c:ext xmlns:c15="http://schemas.microsoft.com/office/drawing/2012/chart" uri="{02D57815-91ED-43cb-92C2-25804820EDAC}">
                  <c15:fullRef>
                    <c15:sqref>'Datos E-I'!$E$77:$E$156</c15:sqref>
                  </c15:fullRef>
                </c:ext>
              </c:extLst>
              <c:f>'Datos E-I'!$E$85:$E$156</c:f>
              <c:numCache>
                <c:formatCode>mmm\-yy</c:formatCode>
                <c:ptCount val="72"/>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pt idx="65">
                  <c:v>45017</c:v>
                </c:pt>
                <c:pt idx="66">
                  <c:v>45047</c:v>
                </c:pt>
                <c:pt idx="67">
                  <c:v>45078</c:v>
                </c:pt>
                <c:pt idx="68">
                  <c:v>45108</c:v>
                </c:pt>
                <c:pt idx="69">
                  <c:v>45139</c:v>
                </c:pt>
                <c:pt idx="70">
                  <c:v>45170</c:v>
                </c:pt>
                <c:pt idx="71">
                  <c:v>45200</c:v>
                </c:pt>
              </c:numCache>
            </c:numRef>
          </c:cat>
          <c:val>
            <c:numRef>
              <c:extLst>
                <c:ext xmlns:c15="http://schemas.microsoft.com/office/drawing/2012/chart" uri="{02D57815-91ED-43cb-92C2-25804820EDAC}">
                  <c15:fullRef>
                    <c15:sqref>'Datos E-I'!$F$77:$F$156</c15:sqref>
                  </c15:fullRef>
                </c:ext>
              </c:extLst>
              <c:f>'Datos E-I'!$F$85:$F$156</c:f>
              <c:numCache>
                <c:formatCode>#,##0.00</c:formatCode>
                <c:ptCount val="72"/>
                <c:pt idx="0">
                  <c:v>3986.2949171899759</c:v>
                </c:pt>
                <c:pt idx="1">
                  <c:v>3635.5441696900011</c:v>
                </c:pt>
                <c:pt idx="2">
                  <c:v>3895.9285525100058</c:v>
                </c:pt>
                <c:pt idx="3">
                  <c:v>3650.61140251999</c:v>
                </c:pt>
                <c:pt idx="4">
                  <c:v>3906.0806666500298</c:v>
                </c:pt>
                <c:pt idx="5">
                  <c:v>4238.34201700004</c:v>
                </c:pt>
                <c:pt idx="6">
                  <c:v>4513.3457110600002</c:v>
                </c:pt>
                <c:pt idx="7">
                  <c:v>4228.39545291998</c:v>
                </c:pt>
                <c:pt idx="8">
                  <c:v>4347.4364849900303</c:v>
                </c:pt>
                <c:pt idx="9">
                  <c:v>4580.7123564599897</c:v>
                </c:pt>
                <c:pt idx="10">
                  <c:v>4047.7900887200299</c:v>
                </c:pt>
                <c:pt idx="11">
                  <c:v>5165.5149208000003</c:v>
                </c:pt>
                <c:pt idx="12">
                  <c:v>4475.7455578700301</c:v>
                </c:pt>
                <c:pt idx="13">
                  <c:v>4182.9016513899896</c:v>
                </c:pt>
                <c:pt idx="14">
                  <c:v>4302.1948375600496</c:v>
                </c:pt>
                <c:pt idx="15">
                  <c:v>3951.25660290005</c:v>
                </c:pt>
                <c:pt idx="16">
                  <c:v>4301.0949784300001</c:v>
                </c:pt>
                <c:pt idx="17">
                  <c:v>4528.4804482600202</c:v>
                </c:pt>
                <c:pt idx="18">
                  <c:v>4788.9211703699903</c:v>
                </c:pt>
                <c:pt idx="19">
                  <c:v>3983.21961173001</c:v>
                </c:pt>
                <c:pt idx="20">
                  <c:v>4565.0190807500003</c:v>
                </c:pt>
                <c:pt idx="21">
                  <c:v>4913.0763786400003</c:v>
                </c:pt>
                <c:pt idx="22">
                  <c:v>4200.36975866999</c:v>
                </c:pt>
                <c:pt idx="23">
                  <c:v>4333.34122665003</c:v>
                </c:pt>
                <c:pt idx="24">
                  <c:v>4757.2802943400002</c:v>
                </c:pt>
                <c:pt idx="25">
                  <c:v>4078.3698837900001</c:v>
                </c:pt>
                <c:pt idx="26">
                  <c:v>4329.6182983600202</c:v>
                </c:pt>
                <c:pt idx="27">
                  <c:v>3968.4381801099698</c:v>
                </c:pt>
                <c:pt idx="28">
                  <c:v>3587.70008371003</c:v>
                </c:pt>
                <c:pt idx="29">
                  <c:v>3096.7674764400099</c:v>
                </c:pt>
                <c:pt idx="30">
                  <c:v>2877.3259832499998</c:v>
                </c:pt>
                <c:pt idx="31">
                  <c:v>2898.6506791199999</c:v>
                </c:pt>
                <c:pt idx="32">
                  <c:v>3646.1370000000002</c:v>
                </c:pt>
                <c:pt idx="33">
                  <c:v>3571.2405941400102</c:v>
                </c:pt>
                <c:pt idx="34">
                  <c:v>3475.8312908500102</c:v>
                </c:pt>
                <c:pt idx="35">
                  <c:v>3706.2573970899998</c:v>
                </c:pt>
                <c:pt idx="36">
                  <c:v>4188.16731317002</c:v>
                </c:pt>
                <c:pt idx="37">
                  <c:v>4142.5272749000096</c:v>
                </c:pt>
                <c:pt idx="38">
                  <c:v>3822.0252034200098</c:v>
                </c:pt>
                <c:pt idx="39">
                  <c:v>3904.24077510999</c:v>
                </c:pt>
                <c:pt idx="40">
                  <c:v>4934.7832136199904</c:v>
                </c:pt>
                <c:pt idx="41">
                  <c:v>4696.6627906400099</c:v>
                </c:pt>
                <c:pt idx="42">
                  <c:v>4372.1514794700097</c:v>
                </c:pt>
                <c:pt idx="43">
                  <c:v>4922.8543819200004</c:v>
                </c:pt>
                <c:pt idx="44">
                  <c:v>4801.4337675400302</c:v>
                </c:pt>
                <c:pt idx="45">
                  <c:v>5348.46600201</c:v>
                </c:pt>
                <c:pt idx="46">
                  <c:v>5733.2835482999699</c:v>
                </c:pt>
                <c:pt idx="47">
                  <c:v>5809.8856806800004</c:v>
                </c:pt>
                <c:pt idx="48">
                  <c:v>6545.2966234600299</c:v>
                </c:pt>
                <c:pt idx="49">
                  <c:v>6210.27878040001</c:v>
                </c:pt>
                <c:pt idx="50">
                  <c:v>6050.5775912000299</c:v>
                </c:pt>
                <c:pt idx="51">
                  <c:v>5826.68162020002</c:v>
                </c:pt>
                <c:pt idx="52">
                  <c:v>7063.3851783200698</c:v>
                </c:pt>
                <c:pt idx="53">
                  <c:v>6393.1044294400399</c:v>
                </c:pt>
                <c:pt idx="54">
                  <c:v>6804.6</c:v>
                </c:pt>
                <c:pt idx="55">
                  <c:v>6368</c:v>
                </c:pt>
                <c:pt idx="56">
                  <c:v>6890.9</c:v>
                </c:pt>
                <c:pt idx="57">
                  <c:v>7297.6</c:v>
                </c:pt>
                <c:pt idx="58">
                  <c:v>6695.8</c:v>
                </c:pt>
                <c:pt idx="59">
                  <c:v>6127.3</c:v>
                </c:pt>
                <c:pt idx="60">
                  <c:v>6043.8</c:v>
                </c:pt>
                <c:pt idx="61">
                  <c:v>5851.7787997000196</c:v>
                </c:pt>
                <c:pt idx="62">
                  <c:v>5529.6652307599898</c:v>
                </c:pt>
                <c:pt idx="63">
                  <c:v>5058.1454036599998</c:v>
                </c:pt>
                <c:pt idx="64">
                  <c:v>5856.7978522000103</c:v>
                </c:pt>
                <c:pt idx="65">
                  <c:v>4942.5849130999704</c:v>
                </c:pt>
                <c:pt idx="66">
                  <c:v>5418.5132803499901</c:v>
                </c:pt>
                <c:pt idx="67">
                  <c:v>5015.21167238</c:v>
                </c:pt>
                <c:pt idx="68">
                  <c:v>4945.20091855997</c:v>
                </c:pt>
                <c:pt idx="69">
                  <c:v>5288.1793517700098</c:v>
                </c:pt>
                <c:pt idx="70">
                  <c:v>4944.2073489099703</c:v>
                </c:pt>
                <c:pt idx="71">
                  <c:v>5375.73279318001</c:v>
                </c:pt>
              </c:numCache>
            </c:numRef>
          </c:val>
          <c:extLst xmlns:c16r2="http://schemas.microsoft.com/office/drawing/2015/06/chart">
            <c:ext xmlns:c16="http://schemas.microsoft.com/office/drawing/2014/chart" uri="{C3380CC4-5D6E-409C-BE32-E72D297353CC}">
              <c16:uniqueId val="{00000001-45C2-440D-A3E2-725611EC6798}"/>
            </c:ext>
          </c:extLst>
        </c:ser>
        <c:dLbls>
          <c:showLegendKey val="0"/>
          <c:showVal val="0"/>
          <c:showCatName val="0"/>
          <c:showSerName val="0"/>
          <c:showPercent val="0"/>
          <c:showBubbleSize val="0"/>
        </c:dLbls>
        <c:axId val="495622952"/>
        <c:axId val="495623736"/>
      </c:areaChart>
      <c:dateAx>
        <c:axId val="495622952"/>
        <c:scaling>
          <c:orientation val="minMax"/>
        </c:scaling>
        <c:delete val="0"/>
        <c:axPos val="b"/>
        <c:numFmt formatCode="mmm\-yy" sourceLinked="1"/>
        <c:majorTickMark val="out"/>
        <c:minorTickMark val="none"/>
        <c:tickLblPos val="low"/>
        <c:spPr>
          <a:noFill/>
          <a:ln>
            <a:noFill/>
          </a:ln>
          <a:effectLst/>
        </c:spPr>
        <c:txPr>
          <a:bodyPr rot="-5400000" spcFirstLastPara="1" vertOverflow="ellipsis" wrap="square" anchor="ctr" anchorCtr="1"/>
          <a:lstStyle/>
          <a:p>
            <a:pPr>
              <a:defRPr sz="900" b="0"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3736"/>
        <c:crosses val="autoZero"/>
        <c:auto val="0"/>
        <c:lblOffset val="100"/>
        <c:baseTimeUnit val="months"/>
      </c:dateAx>
      <c:valAx>
        <c:axId val="495623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2952"/>
        <c:crosses val="autoZero"/>
        <c:crossBetween val="midCat"/>
      </c:valAx>
      <c:spPr>
        <a:noFill/>
        <a:ln>
          <a:noFill/>
        </a:ln>
        <a:effectLst/>
      </c:spPr>
    </c:plotArea>
    <c:plotVisOnly val="1"/>
    <c:dispBlanksAs val="zero"/>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419" sz="900" b="1"/>
              <a:t>EMS</a:t>
            </a:r>
          </a:p>
          <a:p>
            <a:pPr>
              <a:defRPr sz="900" b="1"/>
            </a:pPr>
            <a:r>
              <a:rPr lang="es-419" sz="900" b="1"/>
              <a:t>Variación año corrido</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spPr>
            <a:solidFill>
              <a:srgbClr val="FFC000"/>
            </a:solidFill>
            <a:ln>
              <a:noFill/>
            </a:ln>
            <a:effectLst/>
          </c:spPr>
          <c:invertIfNegative val="0"/>
          <c:dPt>
            <c:idx val="0"/>
            <c:invertIfNegative val="0"/>
            <c:bubble3D val="0"/>
            <c:spPr>
              <a:solidFill>
                <a:srgbClr val="025E73"/>
              </a:solidFill>
              <a:ln>
                <a:noFill/>
              </a:ln>
              <a:effectLst/>
            </c:spPr>
            <c:extLst xmlns:c16r2="http://schemas.microsoft.com/office/drawing/2015/06/chart">
              <c:ext xmlns:c16="http://schemas.microsoft.com/office/drawing/2014/chart" uri="{C3380CC4-5D6E-409C-BE32-E72D297353CC}">
                <c16:uniqueId val="{00000001-9BC8-43CC-B060-624B2D2639DF}"/>
              </c:ext>
            </c:extLst>
          </c:dPt>
          <c:dPt>
            <c:idx val="1"/>
            <c:invertIfNegative val="0"/>
            <c:bubble3D val="0"/>
            <c:spPr>
              <a:solidFill>
                <a:srgbClr val="025E73"/>
              </a:solidFill>
              <a:ln>
                <a:noFill/>
              </a:ln>
              <a:effectLst/>
            </c:spPr>
            <c:extLst xmlns:c16r2="http://schemas.microsoft.com/office/drawing/2015/06/chart">
              <c:ext xmlns:c16="http://schemas.microsoft.com/office/drawing/2014/chart" uri="{C3380CC4-5D6E-409C-BE32-E72D297353CC}">
                <c16:uniqueId val="{00000003-9BC8-43CC-B060-624B2D2639DF}"/>
              </c:ext>
            </c:extLst>
          </c:dPt>
          <c:dPt>
            <c:idx val="2"/>
            <c:invertIfNegative val="0"/>
            <c:bubble3D val="0"/>
            <c:spPr>
              <a:solidFill>
                <a:srgbClr val="025E73"/>
              </a:solidFill>
              <a:ln>
                <a:noFill/>
              </a:ln>
              <a:effectLst/>
            </c:spPr>
            <c:extLst xmlns:c16r2="http://schemas.microsoft.com/office/drawing/2015/06/chart">
              <c:ext xmlns:c16="http://schemas.microsoft.com/office/drawing/2014/chart" uri="{C3380CC4-5D6E-409C-BE32-E72D297353CC}">
                <c16:uniqueId val="{00000005-9BC8-43CC-B060-624B2D2639DF}"/>
              </c:ext>
            </c:extLst>
          </c:dPt>
          <c:dPt>
            <c:idx val="3"/>
            <c:invertIfNegative val="0"/>
            <c:bubble3D val="0"/>
            <c:spPr>
              <a:solidFill>
                <a:srgbClr val="025E73"/>
              </a:solidFill>
              <a:ln>
                <a:noFill/>
              </a:ln>
              <a:effectLst/>
            </c:spPr>
            <c:extLst xmlns:c16r2="http://schemas.microsoft.com/office/drawing/2015/06/chart">
              <c:ext xmlns:c16="http://schemas.microsoft.com/office/drawing/2014/chart" uri="{C3380CC4-5D6E-409C-BE32-E72D297353CC}">
                <c16:uniqueId val="{00000007-9BC8-43CC-B060-624B2D2639DF}"/>
              </c:ext>
            </c:extLst>
          </c:dPt>
          <c:dPt>
            <c:idx val="4"/>
            <c:invertIfNegative val="0"/>
            <c:bubble3D val="0"/>
            <c:spPr>
              <a:solidFill>
                <a:srgbClr val="025E73"/>
              </a:solidFill>
              <a:ln>
                <a:noFill/>
              </a:ln>
              <a:effectLst/>
            </c:spPr>
            <c:extLst xmlns:c16r2="http://schemas.microsoft.com/office/drawing/2015/06/chart">
              <c:ext xmlns:c16="http://schemas.microsoft.com/office/drawing/2014/chart" uri="{C3380CC4-5D6E-409C-BE32-E72D297353CC}">
                <c16:uniqueId val="{00000009-9BC8-43CC-B060-624B2D2639DF}"/>
              </c:ext>
            </c:extLst>
          </c:dPt>
          <c:dLbls>
            <c:dLbl>
              <c:idx val="2"/>
              <c:layout>
                <c:manualLayout>
                  <c:x val="0"/>
                  <c:y val="0.1437740499430186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9BC8-43CC-B060-624B2D2639DF}"/>
                </c:ext>
                <c:ext xmlns:c15="http://schemas.microsoft.com/office/drawing/2012/chart" uri="{CE6537A1-D6FC-4f65-9D91-7224C49458BB}">
                  <c15:layout/>
                </c:ext>
              </c:extLst>
            </c:dLbl>
            <c:dLbl>
              <c:idx val="4"/>
              <c:layout>
                <c:manualLayout>
                  <c:x val="0"/>
                  <c:y val="-3.3755274261603373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9BC8-43CC-B060-624B2D2639DF}"/>
                </c:ext>
                <c:ext xmlns:c15="http://schemas.microsoft.com/office/drawing/2012/chart" uri="{CE6537A1-D6FC-4f65-9D91-7224C49458BB}">
                  <c15:layout/>
                </c:ext>
              </c:extLst>
            </c:dLbl>
            <c:dLbl>
              <c:idx val="5"/>
              <c:layout>
                <c:manualLayout>
                  <c:x val="-1.0185067526415994E-16"/>
                  <c:y val="0.15404362493894866"/>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9BC8-43CC-B060-624B2D2639DF}"/>
                </c:ext>
                <c:ext xmlns:c15="http://schemas.microsoft.com/office/drawing/2012/chart" uri="{CE6537A1-D6FC-4f65-9D91-7224C49458BB}">
                  <c15:layout/>
                </c:ext>
              </c:extLst>
            </c:dLbl>
            <c:dLbl>
              <c:idx val="7"/>
              <c:layout>
                <c:manualLayout>
                  <c:x val="5.2802964283576032E-3"/>
                  <c:y val="0.1587731046934644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9BC8-43CC-B060-624B2D2639DF}"/>
                </c:ext>
                <c:ext xmlns:c15="http://schemas.microsoft.com/office/drawing/2012/chart" uri="{CE6537A1-D6FC-4f65-9D91-7224C49458BB}">
                  <c15:layout/>
                </c:ext>
              </c:extLst>
            </c:dLbl>
            <c:dLbl>
              <c:idx val="8"/>
              <c:layout>
                <c:manualLayout>
                  <c:x val="-9.6804316228167685E-17"/>
                  <c:y val="0.1508324771889058"/>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9BC8-43CC-B060-624B2D2639DF}"/>
                </c:ext>
                <c:ext xmlns:c15="http://schemas.microsoft.com/office/drawing/2012/chart" uri="{CE6537A1-D6FC-4f65-9D91-7224C49458BB}">
                  <c15:layout/>
                </c:ext>
              </c:extLst>
            </c:dLbl>
            <c:dLbl>
              <c:idx val="9"/>
              <c:layout>
                <c:manualLayout>
                  <c:x val="5.2802964283575069E-3"/>
                  <c:y val="3.584062624947784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9BC8-43CC-B060-624B2D2639DF}"/>
                </c:ext>
                <c:ext xmlns:c15="http://schemas.microsoft.com/office/drawing/2012/chart" uri="{CE6537A1-D6FC-4f65-9D91-7224C49458BB}">
                  <c15:layout/>
                </c:ext>
              </c:extLst>
            </c:dLbl>
            <c:spPr>
              <a:noFill/>
              <a:ln>
                <a:noFill/>
              </a:ln>
              <a:effectLst/>
            </c:spPr>
            <c:txPr>
              <a:bodyPr rot="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multiLvlStrRef>
              <c:f>EMS!$B$34:$C$43</c:f>
              <c:multiLvlStrCache>
                <c:ptCount val="10"/>
                <c:lvl>
                  <c:pt idx="0">
                    <c:v>Personal ocupado sin agencias</c:v>
                  </c:pt>
                  <c:pt idx="1">
                    <c:v>Personal permanenteᵃ</c:v>
                  </c:pt>
                  <c:pt idx="2">
                    <c:v>Personal temporal directoᵇ</c:v>
                  </c:pt>
                  <c:pt idx="3">
                    <c:v>Temporal por agencias</c:v>
                  </c:pt>
                  <c:pt idx="4">
                    <c:v>Personal ocupado totalᵈ</c:v>
                  </c:pt>
                  <c:pt idx="5">
                    <c:v>Personal ocupado sin agencias</c:v>
                  </c:pt>
                  <c:pt idx="6">
                    <c:v>Personal permanenteᵃ</c:v>
                  </c:pt>
                  <c:pt idx="7">
                    <c:v>Personal temporal directoᵇ</c:v>
                  </c:pt>
                  <c:pt idx="8">
                    <c:v>Temporal por agencias</c:v>
                  </c:pt>
                  <c:pt idx="9">
                    <c:v>Personal ocupado totalᵈ</c:v>
                  </c:pt>
                </c:lvl>
                <c:lvl>
                  <c:pt idx="0">
                    <c:v>Almacenamiento y actividades complementarias al transporte</c:v>
                  </c:pt>
                  <c:pt idx="5">
                    <c:v>Correo y servicios de mensajería</c:v>
                  </c:pt>
                </c:lvl>
              </c:multiLvlStrCache>
            </c:multiLvlStrRef>
          </c:cat>
          <c:val>
            <c:numRef>
              <c:f>EMS!$E$34:$E$43</c:f>
              <c:numCache>
                <c:formatCode>0.0%</c:formatCode>
                <c:ptCount val="10"/>
                <c:pt idx="0">
                  <c:v>2.1000000000000001E-2</c:v>
                </c:pt>
                <c:pt idx="1">
                  <c:v>4.9000000000000002E-2</c:v>
                </c:pt>
                <c:pt idx="2">
                  <c:v>-0.05</c:v>
                </c:pt>
                <c:pt idx="3">
                  <c:v>-1.7999999999999999E-2</c:v>
                </c:pt>
                <c:pt idx="4">
                  <c:v>1.4999999999999999E-2</c:v>
                </c:pt>
                <c:pt idx="5">
                  <c:v>-4.8000000000000001E-2</c:v>
                </c:pt>
                <c:pt idx="6">
                  <c:v>-2.8000000000000001E-2</c:v>
                </c:pt>
                <c:pt idx="7">
                  <c:v>-5.8999999999999997E-2</c:v>
                </c:pt>
                <c:pt idx="8">
                  <c:v>-0.14099999999999999</c:v>
                </c:pt>
                <c:pt idx="9">
                  <c:v>-7.4999999999999997E-2</c:v>
                </c:pt>
              </c:numCache>
            </c:numRef>
          </c:val>
          <c:extLst xmlns:c16r2="http://schemas.microsoft.com/office/drawing/2015/06/chart">
            <c:ext xmlns:c16="http://schemas.microsoft.com/office/drawing/2014/chart" uri="{C3380CC4-5D6E-409C-BE32-E72D297353CC}">
              <c16:uniqueId val="{0000000E-9BC8-43CC-B060-624B2D2639DF}"/>
            </c:ext>
          </c:extLst>
        </c:ser>
        <c:dLbls>
          <c:dLblPos val="outEnd"/>
          <c:showLegendKey val="0"/>
          <c:showVal val="1"/>
          <c:showCatName val="0"/>
          <c:showSerName val="0"/>
          <c:showPercent val="0"/>
          <c:showBubbleSize val="0"/>
        </c:dLbls>
        <c:gapWidth val="219"/>
        <c:overlap val="-27"/>
        <c:axId val="455184368"/>
        <c:axId val="455186720"/>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xmlns:c16r2="http://schemas.microsoft.com/office/drawing/2015/06/chart">
                      <c:ext uri="{02D57815-91ED-43cb-92C2-25804820EDAC}">
                        <c15:formulaRef>
                          <c15:sqref>EMS!$B$34:$C$43</c15:sqref>
                        </c15:formulaRef>
                      </c:ext>
                    </c:extLst>
                    <c:multiLvlStrCache>
                      <c:ptCount val="10"/>
                      <c:lvl>
                        <c:pt idx="0">
                          <c:v>Personal ocupado sin agencias</c:v>
                        </c:pt>
                        <c:pt idx="1">
                          <c:v>Personal permanenteᵃ</c:v>
                        </c:pt>
                        <c:pt idx="2">
                          <c:v>Personal temporal directoᵇ</c:v>
                        </c:pt>
                        <c:pt idx="3">
                          <c:v>Temporal por agencias</c:v>
                        </c:pt>
                        <c:pt idx="4">
                          <c:v>Personal ocupado totalᵈ</c:v>
                        </c:pt>
                        <c:pt idx="5">
                          <c:v>Personal ocupado sin agencias</c:v>
                        </c:pt>
                        <c:pt idx="6">
                          <c:v>Personal permanenteᵃ</c:v>
                        </c:pt>
                        <c:pt idx="7">
                          <c:v>Personal temporal directoᵇ</c:v>
                        </c:pt>
                        <c:pt idx="8">
                          <c:v>Temporal por agencias</c:v>
                        </c:pt>
                        <c:pt idx="9">
                          <c:v>Personal ocupado totalᵈ</c:v>
                        </c:pt>
                      </c:lvl>
                      <c:lvl>
                        <c:pt idx="0">
                          <c:v>Almacenamiento y actividades complementarias al transporte</c:v>
                        </c:pt>
                        <c:pt idx="5">
                          <c:v>Correo y servicios de mensajería</c:v>
                        </c:pt>
                      </c:lvl>
                    </c:multiLvlStrCache>
                  </c:multiLvlStrRef>
                </c:cat>
                <c:val>
                  <c:numRef>
                    <c:extLst xmlns:c16r2="http://schemas.microsoft.com/office/drawing/2015/06/chart">
                      <c:ext uri="{02D57815-91ED-43cb-92C2-25804820EDAC}">
                        <c15:formulaRef>
                          <c15:sqref>EMS!$D$34:$D$43</c15:sqref>
                        </c15:formulaRef>
                      </c:ext>
                    </c:extLst>
                    <c:numCache>
                      <c:formatCode>0.0%</c:formatCode>
                      <c:ptCount val="10"/>
                      <c:pt idx="2">
                        <c:v>1.7999999999999999E-2</c:v>
                      </c:pt>
                      <c:pt idx="3">
                        <c:v>8.0000000000000002E-3</c:v>
                      </c:pt>
                      <c:pt idx="7">
                        <c:v>1.7999999999999999E-2</c:v>
                      </c:pt>
                      <c:pt idx="8">
                        <c:v>8.0000000000000002E-3</c:v>
                      </c:pt>
                    </c:numCache>
                  </c:numRef>
                </c:val>
                <c:extLst xmlns:c16r2="http://schemas.microsoft.com/office/drawing/2015/06/chart">
                  <c:ext xmlns:c16="http://schemas.microsoft.com/office/drawing/2014/chart" uri="{C3380CC4-5D6E-409C-BE32-E72D297353CC}">
                    <c16:uniqueId val="{0000000F-9BC8-43CC-B060-624B2D2639DF}"/>
                  </c:ext>
                </c:extLst>
              </c15:ser>
            </c15:filteredBarSeries>
          </c:ext>
        </c:extLst>
      </c:barChart>
      <c:catAx>
        <c:axId val="455184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86720"/>
        <c:crosses val="autoZero"/>
        <c:auto val="1"/>
        <c:lblAlgn val="ctr"/>
        <c:lblOffset val="100"/>
        <c:noMultiLvlLbl val="0"/>
      </c:catAx>
      <c:valAx>
        <c:axId val="455186720"/>
        <c:scaling>
          <c:orientation val="minMax"/>
        </c:scaling>
        <c:delete val="0"/>
        <c:axPos val="l"/>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843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solidFill>
                  <a:schemeClr val="tx1"/>
                </a:solidFill>
              </a:rPr>
              <a:t>Importaciones Valor vs Tons. Métricas</a:t>
            </a:r>
          </a:p>
          <a:p>
            <a:pPr>
              <a:defRPr b="1"/>
            </a:pPr>
            <a:r>
              <a:rPr lang="es-CO" b="1">
                <a:solidFill>
                  <a:schemeClr val="tx1"/>
                </a:solidFill>
              </a:rPr>
              <a:t>2017 - 2023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areaChart>
        <c:grouping val="standard"/>
        <c:varyColors val="0"/>
        <c:ser>
          <c:idx val="0"/>
          <c:order val="0"/>
          <c:tx>
            <c:v>Valor</c:v>
          </c:tx>
          <c:spPr>
            <a:solidFill>
              <a:schemeClr val="accent5">
                <a:lumMod val="60000"/>
                <a:lumOff val="40000"/>
              </a:schemeClr>
            </a:solidFill>
            <a:ln>
              <a:solidFill>
                <a:srgbClr val="002060"/>
              </a:solidFill>
            </a:ln>
            <a:effectLst/>
          </c:spPr>
          <c:dLbls>
            <c:dLbl>
              <c:idx val="10"/>
              <c:layout>
                <c:manualLayout>
                  <c:x val="-3.9373371282552068E-3"/>
                  <c:y val="-0.138950981259111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E01-48D9-855F-7A3DBF5FA4F3}"/>
                </c:ext>
                <c:ext xmlns:c15="http://schemas.microsoft.com/office/drawing/2012/chart" uri="{CE6537A1-D6FC-4f65-9D91-7224C49458BB}"/>
              </c:extLst>
            </c:dLbl>
            <c:dLbl>
              <c:idx val="16"/>
              <c:layout>
                <c:manualLayout>
                  <c:x val="1.5183348845593787E-3"/>
                  <c:y val="-0.1341054667391034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DE01-48D9-855F-7A3DBF5FA4F3}"/>
                </c:ext>
                <c:ext xmlns:c15="http://schemas.microsoft.com/office/drawing/2012/chart" uri="{CE6537A1-D6FC-4f65-9D91-7224C49458BB}"/>
              </c:extLst>
            </c:dLbl>
            <c:dLbl>
              <c:idx val="23"/>
              <c:layout>
                <c:manualLayout>
                  <c:x val="-5.4221986943513035E-3"/>
                  <c:y val="-0.128263597666558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3EC-4018-B5F6-20A56AF26F8A}"/>
                </c:ext>
                <c:ext xmlns:c15="http://schemas.microsoft.com/office/drawing/2012/chart" uri="{CE6537A1-D6FC-4f65-9D91-7224C49458BB}">
                  <c15:layout>
                    <c:manualLayout>
                      <c:w val="6.8623973117615117E-2"/>
                      <c:h val="8.2490692449594033E-2"/>
                    </c:manualLayout>
                  </c15:layout>
                </c:ext>
              </c:extLst>
            </c:dLbl>
            <c:dLbl>
              <c:idx val="43"/>
              <c:layout>
                <c:manualLayout>
                  <c:x val="2.9360086206159726E-3"/>
                  <c:y val="-0.1529565806581573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E01-48D9-855F-7A3DBF5FA4F3}"/>
                </c:ext>
                <c:ext xmlns:c15="http://schemas.microsoft.com/office/drawing/2012/chart" uri="{CE6537A1-D6FC-4f65-9D91-7224C49458BB}"/>
              </c:extLst>
            </c:dLbl>
            <c:dLbl>
              <c:idx val="51"/>
              <c:layout>
                <c:manualLayout>
                  <c:x val="-1.8232422892668104E-2"/>
                  <c:y val="-0.35536700347391387"/>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E01-48D9-855F-7A3DBF5FA4F3}"/>
                </c:ext>
                <c:ext xmlns:c15="http://schemas.microsoft.com/office/drawing/2012/chart" uri="{CE6537A1-D6FC-4f65-9D91-7224C49458BB}"/>
              </c:extLst>
            </c:dLbl>
            <c:dLbl>
              <c:idx val="62"/>
              <c:layout>
                <c:manualLayout>
                  <c:x val="7.592675301473872E-3"/>
                  <c:y val="-0.323733251835439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DE01-48D9-855F-7A3DBF5FA4F3}"/>
                </c:ext>
                <c:ext xmlns:c15="http://schemas.microsoft.com/office/drawing/2012/chart" uri="{CE6537A1-D6FC-4f65-9D91-7224C49458BB}"/>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'Datos E-I'!$E$77:$E$155</c15:sqref>
                  </c15:fullRef>
                </c:ext>
              </c:extLst>
              <c:f>'Datos E-I'!$E$85:$E$155</c:f>
              <c:numCache>
                <c:formatCode>mmm\-yy</c:formatCode>
                <c:ptCount val="71"/>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pt idx="65">
                  <c:v>45017</c:v>
                </c:pt>
                <c:pt idx="66">
                  <c:v>45047</c:v>
                </c:pt>
                <c:pt idx="67">
                  <c:v>45078</c:v>
                </c:pt>
                <c:pt idx="68">
                  <c:v>45108</c:v>
                </c:pt>
                <c:pt idx="69">
                  <c:v>45139</c:v>
                </c:pt>
                <c:pt idx="70">
                  <c:v>45170</c:v>
                </c:pt>
              </c:numCache>
            </c:numRef>
          </c:cat>
          <c:val>
            <c:numRef>
              <c:extLst>
                <c:ext xmlns:c15="http://schemas.microsoft.com/office/drawing/2012/chart" uri="{02D57815-91ED-43cb-92C2-25804820EDAC}">
                  <c15:fullRef>
                    <c15:sqref>'Datos E-I'!$F$77:$F$156</c15:sqref>
                  </c15:fullRef>
                </c:ext>
              </c:extLst>
              <c:f>'Datos E-I'!$F$85:$F$156</c:f>
              <c:numCache>
                <c:formatCode>#,##0.00</c:formatCode>
                <c:ptCount val="72"/>
                <c:pt idx="0">
                  <c:v>3986.2949171899759</c:v>
                </c:pt>
                <c:pt idx="1">
                  <c:v>3635.5441696900011</c:v>
                </c:pt>
                <c:pt idx="2">
                  <c:v>3895.9285525100058</c:v>
                </c:pt>
                <c:pt idx="3">
                  <c:v>3650.61140251999</c:v>
                </c:pt>
                <c:pt idx="4">
                  <c:v>3906.0806666500298</c:v>
                </c:pt>
                <c:pt idx="5">
                  <c:v>4238.34201700004</c:v>
                </c:pt>
                <c:pt idx="6">
                  <c:v>4513.3457110600002</c:v>
                </c:pt>
                <c:pt idx="7">
                  <c:v>4228.39545291998</c:v>
                </c:pt>
                <c:pt idx="8">
                  <c:v>4347.4364849900303</c:v>
                </c:pt>
                <c:pt idx="9">
                  <c:v>4580.7123564599897</c:v>
                </c:pt>
                <c:pt idx="10">
                  <c:v>4047.7900887200299</c:v>
                </c:pt>
                <c:pt idx="11">
                  <c:v>5165.5149208000003</c:v>
                </c:pt>
                <c:pt idx="12">
                  <c:v>4475.7455578700301</c:v>
                </c:pt>
                <c:pt idx="13">
                  <c:v>4182.9016513899896</c:v>
                </c:pt>
                <c:pt idx="14">
                  <c:v>4302.1948375600496</c:v>
                </c:pt>
                <c:pt idx="15">
                  <c:v>3951.25660290005</c:v>
                </c:pt>
                <c:pt idx="16">
                  <c:v>4301.0949784300001</c:v>
                </c:pt>
                <c:pt idx="17">
                  <c:v>4528.4804482600202</c:v>
                </c:pt>
                <c:pt idx="18">
                  <c:v>4788.9211703699903</c:v>
                </c:pt>
                <c:pt idx="19">
                  <c:v>3983.21961173001</c:v>
                </c:pt>
                <c:pt idx="20">
                  <c:v>4565.0190807500003</c:v>
                </c:pt>
                <c:pt idx="21">
                  <c:v>4913.0763786400003</c:v>
                </c:pt>
                <c:pt idx="22">
                  <c:v>4200.36975866999</c:v>
                </c:pt>
                <c:pt idx="23">
                  <c:v>4333.34122665003</c:v>
                </c:pt>
                <c:pt idx="24">
                  <c:v>4757.2802943400002</c:v>
                </c:pt>
                <c:pt idx="25">
                  <c:v>4078.3698837900001</c:v>
                </c:pt>
                <c:pt idx="26">
                  <c:v>4329.6182983600202</c:v>
                </c:pt>
                <c:pt idx="27">
                  <c:v>3968.4381801099698</c:v>
                </c:pt>
                <c:pt idx="28">
                  <c:v>3587.70008371003</c:v>
                </c:pt>
                <c:pt idx="29">
                  <c:v>3096.7674764400099</c:v>
                </c:pt>
                <c:pt idx="30">
                  <c:v>2877.3259832499998</c:v>
                </c:pt>
                <c:pt idx="31">
                  <c:v>2898.6506791199999</c:v>
                </c:pt>
                <c:pt idx="32">
                  <c:v>3646.1370000000002</c:v>
                </c:pt>
                <c:pt idx="33">
                  <c:v>3571.2405941400102</c:v>
                </c:pt>
                <c:pt idx="34">
                  <c:v>3475.8312908500102</c:v>
                </c:pt>
                <c:pt idx="35">
                  <c:v>3706.2573970899998</c:v>
                </c:pt>
                <c:pt idx="36">
                  <c:v>4188.16731317002</c:v>
                </c:pt>
                <c:pt idx="37">
                  <c:v>4142.5272749000096</c:v>
                </c:pt>
                <c:pt idx="38">
                  <c:v>3822.0252034200098</c:v>
                </c:pt>
                <c:pt idx="39">
                  <c:v>3904.24077510999</c:v>
                </c:pt>
                <c:pt idx="40">
                  <c:v>4934.7832136199904</c:v>
                </c:pt>
                <c:pt idx="41">
                  <c:v>4696.6627906400099</c:v>
                </c:pt>
                <c:pt idx="42">
                  <c:v>4372.1514794700097</c:v>
                </c:pt>
                <c:pt idx="43">
                  <c:v>4922.8543819200004</c:v>
                </c:pt>
                <c:pt idx="44">
                  <c:v>4801.4337675400302</c:v>
                </c:pt>
                <c:pt idx="45">
                  <c:v>5348.46600201</c:v>
                </c:pt>
                <c:pt idx="46">
                  <c:v>5733.2835482999699</c:v>
                </c:pt>
                <c:pt idx="47">
                  <c:v>5809.8856806800004</c:v>
                </c:pt>
                <c:pt idx="48">
                  <c:v>6545.2966234600299</c:v>
                </c:pt>
                <c:pt idx="49">
                  <c:v>6210.27878040001</c:v>
                </c:pt>
                <c:pt idx="50">
                  <c:v>6050.5775912000299</c:v>
                </c:pt>
                <c:pt idx="51">
                  <c:v>5826.68162020002</c:v>
                </c:pt>
                <c:pt idx="52">
                  <c:v>7063.3851783200698</c:v>
                </c:pt>
                <c:pt idx="53">
                  <c:v>6393.1044294400399</c:v>
                </c:pt>
                <c:pt idx="54">
                  <c:v>6804.6</c:v>
                </c:pt>
                <c:pt idx="55">
                  <c:v>6368</c:v>
                </c:pt>
                <c:pt idx="56">
                  <c:v>6890.9</c:v>
                </c:pt>
                <c:pt idx="57">
                  <c:v>7297.6</c:v>
                </c:pt>
                <c:pt idx="58">
                  <c:v>6695.8</c:v>
                </c:pt>
                <c:pt idx="59">
                  <c:v>6127.3</c:v>
                </c:pt>
                <c:pt idx="60">
                  <c:v>6043.8</c:v>
                </c:pt>
                <c:pt idx="61">
                  <c:v>5851.7787997000196</c:v>
                </c:pt>
                <c:pt idx="62">
                  <c:v>5529.6652307599898</c:v>
                </c:pt>
                <c:pt idx="63">
                  <c:v>5058.1454036599998</c:v>
                </c:pt>
                <c:pt idx="64">
                  <c:v>5856.7978522000103</c:v>
                </c:pt>
                <c:pt idx="65">
                  <c:v>4942.5849130999704</c:v>
                </c:pt>
                <c:pt idx="66">
                  <c:v>5418.5132803499901</c:v>
                </c:pt>
                <c:pt idx="67">
                  <c:v>5015.21167238</c:v>
                </c:pt>
                <c:pt idx="68">
                  <c:v>4945.20091855997</c:v>
                </c:pt>
                <c:pt idx="69">
                  <c:v>5288.1793517700098</c:v>
                </c:pt>
                <c:pt idx="70">
                  <c:v>4944.2073489099703</c:v>
                </c:pt>
                <c:pt idx="71">
                  <c:v>5375.73279318001</c:v>
                </c:pt>
              </c:numCache>
            </c:numRef>
          </c:val>
          <c:extLst xmlns:c16r2="http://schemas.microsoft.com/office/drawing/2015/06/chart">
            <c:ext xmlns:c16="http://schemas.microsoft.com/office/drawing/2014/chart" uri="{C3380CC4-5D6E-409C-BE32-E72D297353CC}">
              <c16:uniqueId val="{00000044-555C-4E4F-BAFC-3ED92859BF89}"/>
            </c:ext>
            <c:ext xmlns:c15="http://schemas.microsoft.com/office/drawing/2012/chart" uri="{02D57815-91ED-43cb-92C2-25804820EDAC}">
              <c15:categoryFilterExceptions>
                <c15:categoryFilterException>
                  <c15:sqref>'Datos E-I'!$F$82</c15:sqref>
                  <c15:dLbl>
                    <c:idx val="-1"/>
                    <c:layout>
                      <c:manualLayout>
                        <c:x val="-4.5548658699596555E-3"/>
                        <c:y val="-0.13823574091943575"/>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0-92EB-4C2B-B92C-5EE9140BD88D}"/>
                      </c:ext>
                      <c:ext uri="{CE6537A1-D6FC-4f65-9D91-7224C49458BB}"/>
                    </c:extLst>
                  </c15:dLbl>
                </c15:categoryFilterException>
              </c15:categoryFilterExceptions>
            </c:ext>
          </c:extLst>
        </c:ser>
        <c:dLbls>
          <c:showLegendKey val="0"/>
          <c:showVal val="0"/>
          <c:showCatName val="0"/>
          <c:showSerName val="0"/>
          <c:showPercent val="0"/>
          <c:showBubbleSize val="0"/>
        </c:dLbls>
        <c:axId val="495622560"/>
        <c:axId val="495631576"/>
      </c:areaChart>
      <c:lineChart>
        <c:grouping val="standard"/>
        <c:varyColors val="0"/>
        <c:ser>
          <c:idx val="1"/>
          <c:order val="1"/>
          <c:tx>
            <c:v>Ton Métricas</c:v>
          </c:tx>
          <c:spPr>
            <a:ln w="28575" cap="rnd">
              <a:solidFill>
                <a:srgbClr val="002060"/>
              </a:solidFill>
              <a:round/>
            </a:ln>
            <a:effectLst/>
          </c:spPr>
          <c:marker>
            <c:symbol val="none"/>
          </c:marker>
          <c:dLbls>
            <c:dLbl>
              <c:idx val="7"/>
              <c:layout>
                <c:manualLayout>
                  <c:x val="-4.0965480156544429E-2"/>
                  <c:y val="-2.846912623276098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E01-48D9-855F-7A3DBF5FA4F3}"/>
                </c:ext>
                <c:ext xmlns:c15="http://schemas.microsoft.com/office/drawing/2012/chart" uri="{CE6537A1-D6FC-4f65-9D91-7224C49458BB}"/>
              </c:extLst>
            </c:dLbl>
            <c:dLbl>
              <c:idx val="27"/>
              <c:layout>
                <c:manualLayout>
                  <c:x val="-3.5017522340670293E-2"/>
                  <c:y val="-6.37326763227118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FCE-406B-B386-994C2AA5953C}"/>
                </c:ext>
                <c:ext xmlns:c15="http://schemas.microsoft.com/office/drawing/2012/chart" uri="{CE6537A1-D6FC-4f65-9D91-7224C49458BB}"/>
              </c:extLst>
            </c:dLbl>
            <c:dLbl>
              <c:idx val="39"/>
              <c:layout>
                <c:manualLayout>
                  <c:x val="-7.7452801666198667E-2"/>
                  <c:y val="-5.428513877298706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DE01-48D9-855F-7A3DBF5FA4F3}"/>
                </c:ext>
                <c:ext xmlns:c15="http://schemas.microsoft.com/office/drawing/2012/chart" uri="{CE6537A1-D6FC-4f65-9D91-7224C49458BB}"/>
              </c:extLst>
            </c:dLbl>
            <c:dLbl>
              <c:idx val="41"/>
              <c:layout>
                <c:manualLayout>
                  <c:x val="-2.6699631250762204E-2"/>
                  <c:y val="-3.198297196352530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405-48FE-A792-4E5D9860EE86}"/>
                </c:ext>
                <c:ext xmlns:c15="http://schemas.microsoft.com/office/drawing/2012/chart" uri="{CE6537A1-D6FC-4f65-9D91-7224C49458BB}"/>
              </c:extLst>
            </c:dLbl>
            <c:dLbl>
              <c:idx val="62"/>
              <c:layout>
                <c:manualLayout>
                  <c:x val="-5.4678484700091172E-2"/>
                  <c:y val="9.549065932921015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DE01-48D9-855F-7A3DBF5FA4F3}"/>
                </c:ext>
                <c:ext xmlns:c15="http://schemas.microsoft.com/office/drawing/2012/chart" uri="{CE6537A1-D6FC-4f65-9D91-7224C49458BB}"/>
              </c:extLst>
            </c:dLbl>
            <c:dLbl>
              <c:idx val="68"/>
              <c:layout>
                <c:manualLayout>
                  <c:x val="-4.1025643479859923E-2"/>
                  <c:y val="2.592327621534892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2D5-4334-9E0D-6BA67A1CB5AB}"/>
                </c:ext>
                <c:ext xmlns:c15="http://schemas.microsoft.com/office/drawing/2012/chart" uri="{CE6537A1-D6FC-4f65-9D91-7224C49458BB}"/>
              </c:extLst>
            </c:dLbl>
            <c:dLbl>
              <c:idx val="69"/>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1890-440E-BADC-43BD3229D9AB}"/>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rgbClr val="002060"/>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'Datos E-I'!$E$77:$E$156</c15:sqref>
                  </c15:fullRef>
                </c:ext>
              </c:extLst>
              <c:f>'Datos E-I'!$E$85:$E$156</c:f>
              <c:numCache>
                <c:formatCode>mmm\-yy</c:formatCode>
                <c:ptCount val="72"/>
                <c:pt idx="0">
                  <c:v>43040</c:v>
                </c:pt>
                <c:pt idx="1">
                  <c:v>43070</c:v>
                </c:pt>
                <c:pt idx="2">
                  <c:v>43101</c:v>
                </c:pt>
                <c:pt idx="3">
                  <c:v>43132</c:v>
                </c:pt>
                <c:pt idx="4">
                  <c:v>43160</c:v>
                </c:pt>
                <c:pt idx="5">
                  <c:v>43191</c:v>
                </c:pt>
                <c:pt idx="6">
                  <c:v>43221</c:v>
                </c:pt>
                <c:pt idx="7">
                  <c:v>43252</c:v>
                </c:pt>
                <c:pt idx="8">
                  <c:v>43282</c:v>
                </c:pt>
                <c:pt idx="9">
                  <c:v>43313</c:v>
                </c:pt>
                <c:pt idx="10">
                  <c:v>43344</c:v>
                </c:pt>
                <c:pt idx="11">
                  <c:v>43374</c:v>
                </c:pt>
                <c:pt idx="12">
                  <c:v>43405</c:v>
                </c:pt>
                <c:pt idx="13">
                  <c:v>43435</c:v>
                </c:pt>
                <c:pt idx="14">
                  <c:v>43466</c:v>
                </c:pt>
                <c:pt idx="15">
                  <c:v>43497</c:v>
                </c:pt>
                <c:pt idx="16">
                  <c:v>43525</c:v>
                </c:pt>
                <c:pt idx="17">
                  <c:v>43556</c:v>
                </c:pt>
                <c:pt idx="18">
                  <c:v>43586</c:v>
                </c:pt>
                <c:pt idx="19">
                  <c:v>43617</c:v>
                </c:pt>
                <c:pt idx="20">
                  <c:v>43647</c:v>
                </c:pt>
                <c:pt idx="21">
                  <c:v>43678</c:v>
                </c:pt>
                <c:pt idx="22">
                  <c:v>43709</c:v>
                </c:pt>
                <c:pt idx="23">
                  <c:v>43739</c:v>
                </c:pt>
                <c:pt idx="24">
                  <c:v>43770</c:v>
                </c:pt>
                <c:pt idx="25">
                  <c:v>43800</c:v>
                </c:pt>
                <c:pt idx="26">
                  <c:v>43831</c:v>
                </c:pt>
                <c:pt idx="27">
                  <c:v>43862</c:v>
                </c:pt>
                <c:pt idx="28">
                  <c:v>43891</c:v>
                </c:pt>
                <c:pt idx="29">
                  <c:v>43922</c:v>
                </c:pt>
                <c:pt idx="30">
                  <c:v>43952</c:v>
                </c:pt>
                <c:pt idx="31">
                  <c:v>43983</c:v>
                </c:pt>
                <c:pt idx="32">
                  <c:v>44013</c:v>
                </c:pt>
                <c:pt idx="33">
                  <c:v>44044</c:v>
                </c:pt>
                <c:pt idx="34">
                  <c:v>44075</c:v>
                </c:pt>
                <c:pt idx="35">
                  <c:v>44105</c:v>
                </c:pt>
                <c:pt idx="36">
                  <c:v>44136</c:v>
                </c:pt>
                <c:pt idx="37">
                  <c:v>44166</c:v>
                </c:pt>
                <c:pt idx="38">
                  <c:v>44197</c:v>
                </c:pt>
                <c:pt idx="39">
                  <c:v>44228</c:v>
                </c:pt>
                <c:pt idx="40">
                  <c:v>44256</c:v>
                </c:pt>
                <c:pt idx="41">
                  <c:v>44287</c:v>
                </c:pt>
                <c:pt idx="42">
                  <c:v>44317</c:v>
                </c:pt>
                <c:pt idx="43">
                  <c:v>44348</c:v>
                </c:pt>
                <c:pt idx="44">
                  <c:v>44378</c:v>
                </c:pt>
                <c:pt idx="45">
                  <c:v>44409</c:v>
                </c:pt>
                <c:pt idx="46">
                  <c:v>44440</c:v>
                </c:pt>
                <c:pt idx="47">
                  <c:v>44470</c:v>
                </c:pt>
                <c:pt idx="48">
                  <c:v>44501</c:v>
                </c:pt>
                <c:pt idx="49">
                  <c:v>44531</c:v>
                </c:pt>
                <c:pt idx="50">
                  <c:v>44562</c:v>
                </c:pt>
                <c:pt idx="51">
                  <c:v>44593</c:v>
                </c:pt>
                <c:pt idx="52">
                  <c:v>44621</c:v>
                </c:pt>
                <c:pt idx="53">
                  <c:v>44652</c:v>
                </c:pt>
                <c:pt idx="54">
                  <c:v>44682</c:v>
                </c:pt>
                <c:pt idx="55">
                  <c:v>44713</c:v>
                </c:pt>
                <c:pt idx="56">
                  <c:v>44743</c:v>
                </c:pt>
                <c:pt idx="57">
                  <c:v>44774</c:v>
                </c:pt>
                <c:pt idx="58">
                  <c:v>44805</c:v>
                </c:pt>
                <c:pt idx="59">
                  <c:v>44835</c:v>
                </c:pt>
                <c:pt idx="60">
                  <c:v>44866</c:v>
                </c:pt>
                <c:pt idx="61">
                  <c:v>44896</c:v>
                </c:pt>
                <c:pt idx="62">
                  <c:v>44927</c:v>
                </c:pt>
                <c:pt idx="63">
                  <c:v>44958</c:v>
                </c:pt>
                <c:pt idx="64">
                  <c:v>44986</c:v>
                </c:pt>
                <c:pt idx="65">
                  <c:v>45017</c:v>
                </c:pt>
                <c:pt idx="66">
                  <c:v>45047</c:v>
                </c:pt>
                <c:pt idx="67">
                  <c:v>45078</c:v>
                </c:pt>
                <c:pt idx="68">
                  <c:v>45108</c:v>
                </c:pt>
                <c:pt idx="69">
                  <c:v>45139</c:v>
                </c:pt>
                <c:pt idx="70">
                  <c:v>45170</c:v>
                </c:pt>
                <c:pt idx="71">
                  <c:v>45200</c:v>
                </c:pt>
              </c:numCache>
            </c:numRef>
          </c:cat>
          <c:val>
            <c:numRef>
              <c:extLst>
                <c:ext xmlns:c15="http://schemas.microsoft.com/office/drawing/2012/chart" uri="{02D57815-91ED-43cb-92C2-25804820EDAC}">
                  <c15:fullRef>
                    <c15:sqref>'Datos E-I'!$G$77:$G$156</c15:sqref>
                  </c15:fullRef>
                </c:ext>
              </c:extLst>
              <c:f>'Datos E-I'!$G$85:$G$156</c:f>
              <c:numCache>
                <c:formatCode>#,##0</c:formatCode>
                <c:ptCount val="72"/>
                <c:pt idx="0">
                  <c:v>2743959.6616499997</c:v>
                </c:pt>
                <c:pt idx="1">
                  <c:v>2625011.7133399998</c:v>
                </c:pt>
                <c:pt idx="2">
                  <c:v>3277826.8557300004</c:v>
                </c:pt>
                <c:pt idx="3">
                  <c:v>2438226.2553599994</c:v>
                </c:pt>
                <c:pt idx="4">
                  <c:v>2952193.5385999992</c:v>
                </c:pt>
                <c:pt idx="5">
                  <c:v>3120196.6353200008</c:v>
                </c:pt>
                <c:pt idx="6">
                  <c:v>3296615.9693900007</c:v>
                </c:pt>
                <c:pt idx="7">
                  <c:v>2903369.4802599992</c:v>
                </c:pt>
                <c:pt idx="8">
                  <c:v>2960038.9838099997</c:v>
                </c:pt>
                <c:pt idx="9">
                  <c:v>3044859.4203899987</c:v>
                </c:pt>
                <c:pt idx="10">
                  <c:v>2511250.0086299996</c:v>
                </c:pt>
                <c:pt idx="11">
                  <c:v>3098445.4825199996</c:v>
                </c:pt>
                <c:pt idx="12">
                  <c:v>2875676.8532999996</c:v>
                </c:pt>
                <c:pt idx="13">
                  <c:v>2796362.6555699995</c:v>
                </c:pt>
                <c:pt idx="14">
                  <c:v>3515915.1344900043</c:v>
                </c:pt>
                <c:pt idx="15">
                  <c:v>2721905.4596899995</c:v>
                </c:pt>
                <c:pt idx="16">
                  <c:v>3149223.8151799995</c:v>
                </c:pt>
                <c:pt idx="17">
                  <c:v>3408634.0586299994</c:v>
                </c:pt>
                <c:pt idx="18">
                  <c:v>3423083.6210000012</c:v>
                </c:pt>
                <c:pt idx="19">
                  <c:v>2721312.2032599999</c:v>
                </c:pt>
                <c:pt idx="20">
                  <c:v>3249533.4762199996</c:v>
                </c:pt>
                <c:pt idx="21">
                  <c:v>4057247.9523600005</c:v>
                </c:pt>
                <c:pt idx="22">
                  <c:v>3296591.7450499996</c:v>
                </c:pt>
                <c:pt idx="23">
                  <c:v>2717474.0354299992</c:v>
                </c:pt>
                <c:pt idx="24">
                  <c:v>3472974.8047500006</c:v>
                </c:pt>
                <c:pt idx="25">
                  <c:v>2713918.9067000006</c:v>
                </c:pt>
                <c:pt idx="26">
                  <c:v>3498415.4909700011</c:v>
                </c:pt>
                <c:pt idx="27">
                  <c:v>3214460.8916499992</c:v>
                </c:pt>
                <c:pt idx="28">
                  <c:v>2739590.4040399999</c:v>
                </c:pt>
                <c:pt idx="29">
                  <c:v>3080089.2428000001</c:v>
                </c:pt>
                <c:pt idx="30">
                  <c:v>2705890.5354999998</c:v>
                </c:pt>
                <c:pt idx="31">
                  <c:v>2265781</c:v>
                </c:pt>
                <c:pt idx="32">
                  <c:v>2657798</c:v>
                </c:pt>
                <c:pt idx="33">
                  <c:v>2788475.7976500001</c:v>
                </c:pt>
                <c:pt idx="34">
                  <c:v>2583305.11613</c:v>
                </c:pt>
                <c:pt idx="35">
                  <c:v>2781214.7360299998</c:v>
                </c:pt>
                <c:pt idx="36">
                  <c:v>2706661.59088</c:v>
                </c:pt>
                <c:pt idx="37">
                  <c:v>2789924</c:v>
                </c:pt>
                <c:pt idx="38">
                  <c:v>2918335.9514000001</c:v>
                </c:pt>
                <c:pt idx="39">
                  <c:v>2748118.9752799999</c:v>
                </c:pt>
                <c:pt idx="40">
                  <c:v>3364127.8025199999</c:v>
                </c:pt>
                <c:pt idx="41">
                  <c:v>3198818.9219300002</c:v>
                </c:pt>
                <c:pt idx="42">
                  <c:v>2768125.1029699999</c:v>
                </c:pt>
                <c:pt idx="43">
                  <c:v>3032939.4703700002</c:v>
                </c:pt>
                <c:pt idx="44">
                  <c:v>2766901.6456399998</c:v>
                </c:pt>
                <c:pt idx="45">
                  <c:v>3187058.5939000002</c:v>
                </c:pt>
                <c:pt idx="46">
                  <c:v>3131965.1423800001</c:v>
                </c:pt>
                <c:pt idx="47">
                  <c:v>3543459.8875799999</c:v>
                </c:pt>
                <c:pt idx="48">
                  <c:v>3525649.39964</c:v>
                </c:pt>
                <c:pt idx="49">
                  <c:v>3114893.7209000001</c:v>
                </c:pt>
                <c:pt idx="50">
                  <c:v>3438997.7164599984</c:v>
                </c:pt>
                <c:pt idx="51">
                  <c:v>3034957.294160001</c:v>
                </c:pt>
                <c:pt idx="52">
                  <c:v>3760604.6946499995</c:v>
                </c:pt>
                <c:pt idx="53">
                  <c:v>3392549.0258700005</c:v>
                </c:pt>
                <c:pt idx="54">
                  <c:v>3555575.8240200006</c:v>
                </c:pt>
                <c:pt idx="55">
                  <c:v>3268960.0470199995</c:v>
                </c:pt>
                <c:pt idx="56">
                  <c:v>3334805.4610099993</c:v>
                </c:pt>
                <c:pt idx="57">
                  <c:v>3627579</c:v>
                </c:pt>
                <c:pt idx="58">
                  <c:v>3291356.3576799999</c:v>
                </c:pt>
                <c:pt idx="59">
                  <c:v>3169550.1637699995</c:v>
                </c:pt>
                <c:pt idx="60">
                  <c:v>3125680.464459999</c:v>
                </c:pt>
                <c:pt idx="61">
                  <c:v>3160384.6555300001</c:v>
                </c:pt>
                <c:pt idx="62">
                  <c:v>3384293.23171</c:v>
                </c:pt>
                <c:pt idx="63">
                  <c:v>2946086.2992500002</c:v>
                </c:pt>
                <c:pt idx="64">
                  <c:v>3264239.9314199998</c:v>
                </c:pt>
                <c:pt idx="65">
                  <c:v>3322148.1591599998</c:v>
                </c:pt>
                <c:pt idx="66">
                  <c:v>3266003.9290300002</c:v>
                </c:pt>
                <c:pt idx="67">
                  <c:v>2824169.8582299999</c:v>
                </c:pt>
                <c:pt idx="68">
                  <c:v>2765710.7042</c:v>
                </c:pt>
                <c:pt idx="69">
                  <c:v>3558686.5799699998</c:v>
                </c:pt>
                <c:pt idx="70">
                  <c:v>2870150.0747000002</c:v>
                </c:pt>
                <c:pt idx="71">
                  <c:v>3275621.6414700001</c:v>
                </c:pt>
              </c:numCache>
            </c:numRef>
          </c:val>
          <c:smooth val="0"/>
          <c:extLst xmlns:c16r2="http://schemas.microsoft.com/office/drawing/2015/06/chart">
            <c:ext xmlns:c16="http://schemas.microsoft.com/office/drawing/2014/chart" uri="{C3380CC4-5D6E-409C-BE32-E72D297353CC}">
              <c16:uniqueId val="{00000089-555C-4E4F-BAFC-3ED92859BF89}"/>
            </c:ext>
            <c:ext xmlns:c15="http://schemas.microsoft.com/office/drawing/2012/chart" uri="{02D57815-91ED-43cb-92C2-25804820EDAC}">
              <c15:categoryFilterExceptions>
                <c15:categoryFilterException>
                  <c15:sqref>'Datos E-I'!$G$82</c15:sqref>
                  <c15:dLbl>
                    <c:idx val="-1"/>
                    <c:layout>
                      <c:manualLayout>
                        <c:x val="-4.3722222922999945E-2"/>
                        <c:y val="3.4333342651207056E-2"/>
                      </c:manualLayout>
                    </c:layout>
                    <c:showLegendKey val="0"/>
                    <c:showVal val="1"/>
                    <c:showCatName val="0"/>
                    <c:showSerName val="0"/>
                    <c:showPercent val="0"/>
                    <c:showBubbleSize val="0"/>
                    <c:extLst xmlns:c16r2="http://schemas.microsoft.com/office/drawing/2015/06/chart" xmlns:c16="http://schemas.microsoft.com/office/drawing/2014/chart">
                      <c:ext xmlns:c16="http://schemas.microsoft.com/office/drawing/2014/chart" uri="{C3380CC4-5D6E-409C-BE32-E72D297353CC}">
                        <c16:uniqueId val="{00000001-92EB-4C2B-B92C-5EE9140BD88D}"/>
                      </c:ext>
                      <c:ext uri="{CE6537A1-D6FC-4f65-9D91-7224C49458BB}"/>
                    </c:extLst>
                  </c15:dLbl>
                </c15:categoryFilterException>
              </c15:categoryFilterExceptions>
            </c:ext>
          </c:extLst>
        </c:ser>
        <c:dLbls>
          <c:showLegendKey val="0"/>
          <c:showVal val="0"/>
          <c:showCatName val="0"/>
          <c:showSerName val="0"/>
          <c:showPercent val="0"/>
          <c:showBubbleSize val="0"/>
        </c:dLbls>
        <c:marker val="1"/>
        <c:smooth val="0"/>
        <c:axId val="495631184"/>
        <c:axId val="495623344"/>
      </c:lineChart>
      <c:valAx>
        <c:axId val="4956233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31184"/>
        <c:crosses val="autoZero"/>
        <c:crossBetween val="between"/>
      </c:valAx>
      <c:dateAx>
        <c:axId val="49563118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3344"/>
        <c:crosses val="autoZero"/>
        <c:auto val="1"/>
        <c:lblOffset val="100"/>
        <c:baseTimeUnit val="months"/>
        <c:minorUnit val="1"/>
        <c:minorTimeUnit val="months"/>
      </c:dateAx>
      <c:valAx>
        <c:axId val="495631576"/>
        <c:scaling>
          <c:orientation val="minMax"/>
        </c:scaling>
        <c:delete val="0"/>
        <c:axPos val="r"/>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2560"/>
        <c:crosses val="max"/>
        <c:crossBetween val="between"/>
      </c:valAx>
      <c:catAx>
        <c:axId val="495622560"/>
        <c:scaling>
          <c:orientation val="minMax"/>
        </c:scaling>
        <c:delete val="1"/>
        <c:axPos val="b"/>
        <c:numFmt formatCode="mmm\-yy" sourceLinked="1"/>
        <c:majorTickMark val="out"/>
        <c:minorTickMark val="none"/>
        <c:tickLblPos val="nextTo"/>
        <c:crossAx val="495631576"/>
        <c:crosses val="autoZero"/>
        <c:auto val="1"/>
        <c:lblAlgn val="ctr"/>
        <c:lblOffset val="100"/>
        <c:tickLblSkip val="1"/>
        <c:tickMarkSkip val="1"/>
        <c:noMultiLvlLbl val="1"/>
      </c:cat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Importaciones por zona portuaria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718072863663603"/>
          <c:y val="0.16801558432582767"/>
          <c:w val="0.46596510118698831"/>
          <c:h val="0.61641256527268928"/>
        </c:manualLayout>
      </c:layout>
      <c:pieChart>
        <c:varyColors val="1"/>
        <c:ser>
          <c:idx val="1"/>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1-76D0-4743-BE82-C0EB52B69B5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3-76D0-4743-BE82-C0EB52B69B5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76D0-4743-BE82-C0EB52B69B5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7-76D0-4743-BE82-C0EB52B69B5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9-76D0-4743-BE82-C0EB52B69B5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B-76D0-4743-BE82-C0EB52B69B53}"/>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D-76D0-4743-BE82-C0EB52B69B53}"/>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'Movimiento Portuario'!$G$23:$G$31</c15:sqref>
                  </c15:fullRef>
                </c:ext>
              </c:extLst>
              <c:f>('Movimiento Portuario'!$G$23:$G$29,'Movimiento Portuario'!$G$31)</c:f>
              <c:strCache>
                <c:ptCount val="8"/>
                <c:pt idx="0">
                  <c:v>Cartagena</c:v>
                </c:pt>
                <c:pt idx="1">
                  <c:v>Santa Marta</c:v>
                </c:pt>
                <c:pt idx="2">
                  <c:v>Barranquilla</c:v>
                </c:pt>
                <c:pt idx="3">
                  <c:v>Golfo Morrosquillo</c:v>
                </c:pt>
                <c:pt idx="4">
                  <c:v>Guajira</c:v>
                </c:pt>
                <c:pt idx="5">
                  <c:v>Turbo</c:v>
                </c:pt>
                <c:pt idx="6">
                  <c:v>San Andrés</c:v>
                </c:pt>
                <c:pt idx="7">
                  <c:v>Río Magdalena</c:v>
                </c:pt>
              </c:strCache>
            </c:strRef>
          </c:cat>
          <c:val>
            <c:numRef>
              <c:extLst>
                <c:ext xmlns:c15="http://schemas.microsoft.com/office/drawing/2012/chart" uri="{02D57815-91ED-43cb-92C2-25804820EDAC}">
                  <c15:fullRef>
                    <c15:sqref>'Movimiento Portuario'!$I$23:$I$31</c15:sqref>
                  </c15:fullRef>
                </c:ext>
              </c:extLst>
              <c:f>('Movimiento Portuario'!$I$23:$I$29,'Movimiento Portuario'!$I$31)</c:f>
              <c:numCache>
                <c:formatCode>#,##0</c:formatCode>
                <c:ptCount val="8"/>
                <c:pt idx="0">
                  <c:v>5020410</c:v>
                </c:pt>
                <c:pt idx="1">
                  <c:v>3533344</c:v>
                </c:pt>
                <c:pt idx="2">
                  <c:v>2932164</c:v>
                </c:pt>
                <c:pt idx="3">
                  <c:v>742052</c:v>
                </c:pt>
                <c:pt idx="4">
                  <c:v>155218</c:v>
                </c:pt>
                <c:pt idx="5">
                  <c:v>14944</c:v>
                </c:pt>
                <c:pt idx="6">
                  <c:v>47367</c:v>
                </c:pt>
                <c:pt idx="7">
                  <c:v>13523</c:v>
                </c:pt>
              </c:numCache>
            </c:numRef>
          </c:val>
          <c:extLst xmlns:c16r2="http://schemas.microsoft.com/office/drawing/2015/06/chart">
            <c:ext xmlns:c16="http://schemas.microsoft.com/office/drawing/2014/chart" uri="{C3380CC4-5D6E-409C-BE32-E72D297353CC}">
              <c16:uniqueId val="{00000010-76D0-4743-BE82-C0EB52B69B53}"/>
            </c:ext>
            <c:ext xmlns:c15="http://schemas.microsoft.com/office/drawing/2012/chart" uri="{02D57815-91ED-43cb-92C2-25804820EDAC}">
              <c15:categoryFilterExceptions/>
            </c:ext>
          </c:extLst>
        </c:ser>
        <c:ser>
          <c:idx val="0"/>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2-76D0-4743-BE82-C0EB52B69B53}"/>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4-76D0-4743-BE82-C0EB52B69B53}"/>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6-76D0-4743-BE82-C0EB52B69B53}"/>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8-76D0-4743-BE82-C0EB52B69B53}"/>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A-76D0-4743-BE82-C0EB52B69B53}"/>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C-76D0-4743-BE82-C0EB52B69B53}"/>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E-76D0-4743-BE82-C0EB52B69B53}"/>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extLst>
                <c:ext xmlns:c15="http://schemas.microsoft.com/office/drawing/2012/chart" uri="{02D57815-91ED-43cb-92C2-25804820EDAC}">
                  <c15:fullRef>
                    <c15:sqref>'Movimiento Portuario'!$G$23:$G$31</c15:sqref>
                  </c15:fullRef>
                </c:ext>
              </c:extLst>
              <c:f>('Movimiento Portuario'!$G$23:$G$29,'Movimiento Portuario'!$G$31)</c:f>
              <c:strCache>
                <c:ptCount val="8"/>
                <c:pt idx="0">
                  <c:v>Cartagena</c:v>
                </c:pt>
                <c:pt idx="1">
                  <c:v>Santa Marta</c:v>
                </c:pt>
                <c:pt idx="2">
                  <c:v>Barranquilla</c:v>
                </c:pt>
                <c:pt idx="3">
                  <c:v>Golfo Morrosquillo</c:v>
                </c:pt>
                <c:pt idx="4">
                  <c:v>Guajira</c:v>
                </c:pt>
                <c:pt idx="5">
                  <c:v>Turbo</c:v>
                </c:pt>
                <c:pt idx="6">
                  <c:v>San Andrés</c:v>
                </c:pt>
                <c:pt idx="7">
                  <c:v>Río Magdalena</c:v>
                </c:pt>
              </c:strCache>
            </c:strRef>
          </c:cat>
          <c:val>
            <c:numRef>
              <c:extLst>
                <c:ext xmlns:c15="http://schemas.microsoft.com/office/drawing/2012/chart" uri="{02D57815-91ED-43cb-92C2-25804820EDAC}">
                  <c15:fullRef>
                    <c15:sqref>'Movimiento Portuario'!$I$23:$I$30</c15:sqref>
                  </c15:fullRef>
                </c:ext>
              </c:extLst>
              <c:f>'Movimiento Portuario'!$I$23:$I$29</c:f>
              <c:numCache>
                <c:formatCode>#,##0</c:formatCode>
                <c:ptCount val="7"/>
                <c:pt idx="0">
                  <c:v>5020410</c:v>
                </c:pt>
                <c:pt idx="1">
                  <c:v>3533344</c:v>
                </c:pt>
                <c:pt idx="2">
                  <c:v>2932164</c:v>
                </c:pt>
                <c:pt idx="3">
                  <c:v>742052</c:v>
                </c:pt>
                <c:pt idx="4">
                  <c:v>155218</c:v>
                </c:pt>
                <c:pt idx="5">
                  <c:v>14944</c:v>
                </c:pt>
                <c:pt idx="6">
                  <c:v>47367</c:v>
                </c:pt>
              </c:numCache>
            </c:numRef>
          </c:val>
          <c:extLst xmlns:c16r2="http://schemas.microsoft.com/office/drawing/2015/06/chart">
            <c:ext xmlns:c16="http://schemas.microsoft.com/office/drawing/2014/chart" uri="{C3380CC4-5D6E-409C-BE32-E72D297353CC}">
              <c16:uniqueId val="{00000021-76D0-4743-BE82-C0EB52B69B53}"/>
            </c:ext>
            <c:ext xmlns:c15="http://schemas.microsoft.com/office/drawing/2012/chart" uri="{02D57815-91ED-43cb-92C2-25804820EDAC}">
              <c15:categoryFilterExceptions/>
            </c:ext>
          </c:extLst>
        </c:ser>
        <c:dLbls>
          <c:dLblPos val="outEnd"/>
          <c:showLegendKey val="0"/>
          <c:showVal val="0"/>
          <c:showCatName val="1"/>
          <c:showSerName val="0"/>
          <c:showPercent val="0"/>
          <c:showBubbleSize val="0"/>
          <c:showLeaderLines val="1"/>
        </c:dLbls>
        <c:firstSliceAng val="0"/>
      </c:pieChart>
      <c:spPr>
        <a:noFill/>
        <a:ln>
          <a:noFill/>
        </a:ln>
        <a:effectLst/>
      </c:spPr>
    </c:plotArea>
    <c:legend>
      <c:legendPos val="b"/>
      <c:layout>
        <c:manualLayout>
          <c:xMode val="edge"/>
          <c:yMode val="edge"/>
          <c:x val="3.5474275392995226E-2"/>
          <c:y val="0.83454884248765615"/>
          <c:w val="0.92618383992323539"/>
          <c:h val="0.1394981950429841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Toneladas Comercio Exterior 2020</a:t>
            </a:r>
            <a:r>
              <a:rPr lang="es-CO" b="1" baseline="0"/>
              <a:t> -</a:t>
            </a:r>
            <a:r>
              <a:rPr lang="es-CO" b="1"/>
              <a:t>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'Movimiento Portuario'!$B$45</c:f>
              <c:strCache>
                <c:ptCount val="1"/>
                <c:pt idx="0">
                  <c:v>Importación</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Portuario'!$C$43:$E$44</c:f>
              <c:strCache>
                <c:ptCount val="3"/>
                <c:pt idx="0">
                  <c:v>2021</c:v>
                </c:pt>
                <c:pt idx="1">
                  <c:v>2022</c:v>
                </c:pt>
                <c:pt idx="2">
                  <c:v>2023</c:v>
                </c:pt>
              </c:strCache>
            </c:strRef>
          </c:cat>
          <c:val>
            <c:numRef>
              <c:f>'Movimiento Portuario'!$C$45:$E$45</c:f>
              <c:numCache>
                <c:formatCode>#,##0</c:formatCode>
                <c:ptCount val="3"/>
                <c:pt idx="0">
                  <c:v>23273893</c:v>
                </c:pt>
                <c:pt idx="1">
                  <c:v>21969119</c:v>
                </c:pt>
                <c:pt idx="2">
                  <c:v>19285026</c:v>
                </c:pt>
              </c:numCache>
            </c:numRef>
          </c:val>
          <c:extLst xmlns:c16r2="http://schemas.microsoft.com/office/drawing/2015/06/chart">
            <c:ext xmlns:c16="http://schemas.microsoft.com/office/drawing/2014/chart" uri="{C3380CC4-5D6E-409C-BE32-E72D297353CC}">
              <c16:uniqueId val="{00000000-985F-493B-8982-A6F5A669421C}"/>
            </c:ext>
          </c:extLst>
        </c:ser>
        <c:ser>
          <c:idx val="1"/>
          <c:order val="1"/>
          <c:tx>
            <c:strRef>
              <c:f>'Movimiento Portuario'!$B$46</c:f>
              <c:strCache>
                <c:ptCount val="1"/>
                <c:pt idx="0">
                  <c:v>Exportación</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Portuario'!$C$43:$E$44</c:f>
              <c:strCache>
                <c:ptCount val="3"/>
                <c:pt idx="0">
                  <c:v>2021</c:v>
                </c:pt>
                <c:pt idx="1">
                  <c:v>2022</c:v>
                </c:pt>
                <c:pt idx="2">
                  <c:v>2023</c:v>
                </c:pt>
              </c:strCache>
            </c:strRef>
          </c:cat>
          <c:val>
            <c:numRef>
              <c:f>'Movimiento Portuario'!$C$46:$E$46</c:f>
              <c:numCache>
                <c:formatCode>#,##0</c:formatCode>
                <c:ptCount val="3"/>
                <c:pt idx="0">
                  <c:v>44604089</c:v>
                </c:pt>
                <c:pt idx="1">
                  <c:v>50894097</c:v>
                </c:pt>
                <c:pt idx="2">
                  <c:v>48808040</c:v>
                </c:pt>
              </c:numCache>
            </c:numRef>
          </c:val>
          <c:extLst xmlns:c16r2="http://schemas.microsoft.com/office/drawing/2015/06/chart">
            <c:ext xmlns:c16="http://schemas.microsoft.com/office/drawing/2014/chart" uri="{C3380CC4-5D6E-409C-BE32-E72D297353CC}">
              <c16:uniqueId val="{00000001-985F-493B-8982-A6F5A669421C}"/>
            </c:ext>
          </c:extLst>
        </c:ser>
        <c:dLbls>
          <c:showLegendKey val="0"/>
          <c:showVal val="0"/>
          <c:showCatName val="0"/>
          <c:showSerName val="0"/>
          <c:showPercent val="0"/>
          <c:showBubbleSize val="0"/>
        </c:dLbls>
        <c:gapWidth val="150"/>
        <c:overlap val="100"/>
        <c:axId val="495621384"/>
        <c:axId val="495620600"/>
      </c:barChart>
      <c:catAx>
        <c:axId val="49562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0600"/>
        <c:crosses val="autoZero"/>
        <c:auto val="1"/>
        <c:lblAlgn val="ctr"/>
        <c:lblOffset val="100"/>
        <c:noMultiLvlLbl val="0"/>
      </c:catAx>
      <c:valAx>
        <c:axId val="495620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1384"/>
        <c:crosses val="autoZero"/>
        <c:crossBetween val="between"/>
        <c:majorUnit val="6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Principales Productos Exportados - Tons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1479604241868817"/>
          <c:y val="0.16284261066609634"/>
          <c:w val="0.85194980081171567"/>
          <c:h val="0.62192595773905635"/>
        </c:manualLayout>
      </c:layout>
      <c:barChart>
        <c:barDir val="col"/>
        <c:grouping val="clustered"/>
        <c:varyColors val="0"/>
        <c:ser>
          <c:idx val="1"/>
          <c:order val="0"/>
          <c:tx>
            <c:strRef>
              <c:f>'Movimiento Portuario'!$D$57</c:f>
              <c:strCache>
                <c:ptCount val="1"/>
                <c:pt idx="0">
                  <c:v>TONS 2021</c:v>
                </c:pt>
              </c:strCache>
            </c:strRef>
          </c:tx>
          <c:spPr>
            <a:solidFill>
              <a:schemeClr val="bg1">
                <a:lumMod val="50000"/>
              </a:schemeClr>
            </a:solidFill>
            <a:ln>
              <a:noFill/>
            </a:ln>
            <a:effectLst/>
          </c:spPr>
          <c:invertIfNegative val="0"/>
          <c:cat>
            <c:strRef>
              <c:f>'Movimiento Portuario'!$B$59:$B$67</c:f>
              <c:strCache>
                <c:ptCount val="9"/>
                <c:pt idx="0">
                  <c:v>Carbón </c:v>
                </c:pt>
                <c:pt idx="1">
                  <c:v>Petróleo </c:v>
                </c:pt>
                <c:pt idx="2">
                  <c:v>Derivados del petróleo</c:v>
                </c:pt>
                <c:pt idx="3">
                  <c:v>Hulla, coque y briquetas</c:v>
                </c:pt>
                <c:pt idx="4">
                  <c:v>Cajas y embalajes en general</c:v>
                </c:pt>
                <c:pt idx="5">
                  <c:v>Menaje domestico</c:v>
                </c:pt>
                <c:pt idx="6">
                  <c:v>Cemento</c:v>
                </c:pt>
                <c:pt idx="7">
                  <c:v>Aceite y grasas de origen vegetal</c:v>
                </c:pt>
                <c:pt idx="8">
                  <c:v>Polietileno y mat. Plásticos</c:v>
                </c:pt>
              </c:strCache>
            </c:strRef>
          </c:cat>
          <c:val>
            <c:numRef>
              <c:f>'Movimiento Portuario'!$D$59:$D$65</c:f>
              <c:numCache>
                <c:formatCode>#,##0</c:formatCode>
                <c:ptCount val="7"/>
                <c:pt idx="0">
                  <c:v>28432773</c:v>
                </c:pt>
                <c:pt idx="1">
                  <c:v>8816181</c:v>
                </c:pt>
                <c:pt idx="2">
                  <c:v>1475642</c:v>
                </c:pt>
                <c:pt idx="3">
                  <c:v>1335377</c:v>
                </c:pt>
                <c:pt idx="4">
                  <c:v>571560</c:v>
                </c:pt>
                <c:pt idx="5">
                  <c:v>804631</c:v>
                </c:pt>
                <c:pt idx="6">
                  <c:v>332235</c:v>
                </c:pt>
              </c:numCache>
            </c:numRef>
          </c:val>
          <c:extLst xmlns:c16r2="http://schemas.microsoft.com/office/drawing/2015/06/chart">
            <c:ext xmlns:c16="http://schemas.microsoft.com/office/drawing/2014/chart" uri="{C3380CC4-5D6E-409C-BE32-E72D297353CC}">
              <c16:uniqueId val="{00000000-F6AB-4ABB-8CCD-5B6430CE00C6}"/>
            </c:ext>
          </c:extLst>
        </c:ser>
        <c:ser>
          <c:idx val="2"/>
          <c:order val="1"/>
          <c:tx>
            <c:strRef>
              <c:f>'Movimiento Portuario'!$E$57</c:f>
              <c:strCache>
                <c:ptCount val="1"/>
                <c:pt idx="0">
                  <c:v>TONS 2022</c:v>
                </c:pt>
              </c:strCache>
            </c:strRef>
          </c:tx>
          <c:spPr>
            <a:solidFill>
              <a:srgbClr val="FFC000"/>
            </a:solidFill>
            <a:ln>
              <a:noFill/>
            </a:ln>
            <a:effectLst/>
          </c:spPr>
          <c:invertIfNegative val="0"/>
          <c:cat>
            <c:strRef>
              <c:f>'Movimiento Portuario'!$B$59:$B$67</c:f>
              <c:strCache>
                <c:ptCount val="9"/>
                <c:pt idx="0">
                  <c:v>Carbón </c:v>
                </c:pt>
                <c:pt idx="1">
                  <c:v>Petróleo </c:v>
                </c:pt>
                <c:pt idx="2">
                  <c:v>Derivados del petróleo</c:v>
                </c:pt>
                <c:pt idx="3">
                  <c:v>Hulla, coque y briquetas</c:v>
                </c:pt>
                <c:pt idx="4">
                  <c:v>Cajas y embalajes en general</c:v>
                </c:pt>
                <c:pt idx="5">
                  <c:v>Menaje domestico</c:v>
                </c:pt>
                <c:pt idx="6">
                  <c:v>Cemento</c:v>
                </c:pt>
                <c:pt idx="7">
                  <c:v>Aceite y grasas de origen vegetal</c:v>
                </c:pt>
                <c:pt idx="8">
                  <c:v>Polietileno y mat. Plásticos</c:v>
                </c:pt>
              </c:strCache>
            </c:strRef>
          </c:cat>
          <c:val>
            <c:numRef>
              <c:f>'Movimiento Portuario'!$E$59:$E$65</c:f>
              <c:numCache>
                <c:formatCode>#,##0</c:formatCode>
                <c:ptCount val="7"/>
                <c:pt idx="0">
                  <c:v>28529944</c:v>
                </c:pt>
                <c:pt idx="1">
                  <c:v>7499331</c:v>
                </c:pt>
                <c:pt idx="2">
                  <c:v>7884064</c:v>
                </c:pt>
                <c:pt idx="3">
                  <c:v>1450281</c:v>
                </c:pt>
                <c:pt idx="4">
                  <c:v>1203224</c:v>
                </c:pt>
                <c:pt idx="5">
                  <c:v>951935</c:v>
                </c:pt>
                <c:pt idx="6">
                  <c:v>512377</c:v>
                </c:pt>
              </c:numCache>
            </c:numRef>
          </c:val>
          <c:extLst xmlns:c16r2="http://schemas.microsoft.com/office/drawing/2015/06/chart">
            <c:ext xmlns:c16="http://schemas.microsoft.com/office/drawing/2014/chart" uri="{C3380CC4-5D6E-409C-BE32-E72D297353CC}">
              <c16:uniqueId val="{00000001-F6AB-4ABB-8CCD-5B6430CE00C6}"/>
            </c:ext>
          </c:extLst>
        </c:ser>
        <c:ser>
          <c:idx val="0"/>
          <c:order val="2"/>
          <c:tx>
            <c:strRef>
              <c:f>'Movimiento Portuario'!$F$57</c:f>
              <c:strCache>
                <c:ptCount val="1"/>
                <c:pt idx="0">
                  <c:v>TONS 2023</c:v>
                </c:pt>
              </c:strCache>
            </c:strRef>
          </c:tx>
          <c:spPr>
            <a:solidFill>
              <a:srgbClr val="002060"/>
            </a:solidFill>
            <a:ln>
              <a:noFill/>
            </a:ln>
            <a:effectLst/>
          </c:spPr>
          <c:invertIfNegative val="0"/>
          <c:cat>
            <c:strRef>
              <c:f>'Movimiento Portuario'!$B$59:$B$67</c:f>
              <c:strCache>
                <c:ptCount val="9"/>
                <c:pt idx="0">
                  <c:v>Carbón </c:v>
                </c:pt>
                <c:pt idx="1">
                  <c:v>Petróleo </c:v>
                </c:pt>
                <c:pt idx="2">
                  <c:v>Derivados del petróleo</c:v>
                </c:pt>
                <c:pt idx="3">
                  <c:v>Hulla, coque y briquetas</c:v>
                </c:pt>
                <c:pt idx="4">
                  <c:v>Cajas y embalajes en general</c:v>
                </c:pt>
                <c:pt idx="5">
                  <c:v>Menaje domestico</c:v>
                </c:pt>
                <c:pt idx="6">
                  <c:v>Cemento</c:v>
                </c:pt>
                <c:pt idx="7">
                  <c:v>Aceite y grasas de origen vegetal</c:v>
                </c:pt>
                <c:pt idx="8">
                  <c:v>Polietileno y mat. Plásticos</c:v>
                </c:pt>
              </c:strCache>
            </c:strRef>
          </c:cat>
          <c:val>
            <c:numRef>
              <c:f>'Movimiento Portuario'!$F$59:$F$65</c:f>
              <c:numCache>
                <c:formatCode>#,##0</c:formatCode>
                <c:ptCount val="7"/>
                <c:pt idx="0">
                  <c:v>26794934</c:v>
                </c:pt>
                <c:pt idx="1">
                  <c:v>7100488</c:v>
                </c:pt>
                <c:pt idx="2">
                  <c:v>8066669</c:v>
                </c:pt>
                <c:pt idx="3">
                  <c:v>1688843</c:v>
                </c:pt>
                <c:pt idx="4">
                  <c:v>1218999</c:v>
                </c:pt>
                <c:pt idx="5">
                  <c:v>940640</c:v>
                </c:pt>
                <c:pt idx="6">
                  <c:v>395477</c:v>
                </c:pt>
              </c:numCache>
            </c:numRef>
          </c:val>
          <c:extLst xmlns:c16r2="http://schemas.microsoft.com/office/drawing/2015/06/chart">
            <c:ext xmlns:c16="http://schemas.microsoft.com/office/drawing/2014/chart" uri="{C3380CC4-5D6E-409C-BE32-E72D297353CC}">
              <c16:uniqueId val="{00000000-27DE-4E14-B623-098FD434A602}"/>
            </c:ext>
          </c:extLst>
        </c:ser>
        <c:dLbls>
          <c:showLegendKey val="0"/>
          <c:showVal val="0"/>
          <c:showCatName val="0"/>
          <c:showSerName val="0"/>
          <c:showPercent val="0"/>
          <c:showBubbleSize val="0"/>
        </c:dLbls>
        <c:gapWidth val="219"/>
        <c:overlap val="-27"/>
        <c:axId val="495630008"/>
        <c:axId val="495630400"/>
      </c:barChart>
      <c:catAx>
        <c:axId val="49563000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30400"/>
        <c:crosses val="autoZero"/>
        <c:auto val="1"/>
        <c:lblAlgn val="ctr"/>
        <c:lblOffset val="100"/>
        <c:noMultiLvlLbl val="0"/>
      </c:catAx>
      <c:valAx>
        <c:axId val="4956304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30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t>Principales Productos Importados - Tons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'Movimiento Portuario'!$D$74</c:f>
              <c:strCache>
                <c:ptCount val="1"/>
                <c:pt idx="0">
                  <c:v>TONS 2021</c:v>
                </c:pt>
              </c:strCache>
            </c:strRef>
          </c:tx>
          <c:spPr>
            <a:solidFill>
              <a:schemeClr val="bg1">
                <a:lumMod val="50000"/>
              </a:schemeClr>
            </a:solidFill>
            <a:ln>
              <a:noFill/>
            </a:ln>
            <a:effectLst/>
          </c:spPr>
          <c:invertIfNegative val="0"/>
          <c:cat>
            <c:strRef>
              <c:f>'Movimiento Portuario'!$B$76:$B$83</c:f>
              <c:strCache>
                <c:ptCount val="8"/>
                <c:pt idx="0">
                  <c:v>Derivados del petróleo</c:v>
                </c:pt>
                <c:pt idx="1">
                  <c:v>Maíz</c:v>
                </c:pt>
                <c:pt idx="2">
                  <c:v>Petróleo</c:v>
                </c:pt>
                <c:pt idx="3">
                  <c:v>Manaje domestico</c:v>
                </c:pt>
                <c:pt idx="4">
                  <c:v>Cajas y embalajes en general</c:v>
                </c:pt>
                <c:pt idx="5">
                  <c:v>Cereales, granos y sus prepa.</c:v>
                </c:pt>
                <c:pt idx="6">
                  <c:v>Productos químicos industriales</c:v>
                </c:pt>
                <c:pt idx="7">
                  <c:v>Productos alimenticios</c:v>
                </c:pt>
              </c:strCache>
            </c:strRef>
          </c:cat>
          <c:val>
            <c:numRef>
              <c:f>'Movimiento Portuario'!$D$76:$D$83</c:f>
              <c:numCache>
                <c:formatCode>#,##0</c:formatCode>
                <c:ptCount val="8"/>
                <c:pt idx="0">
                  <c:v>199540</c:v>
                </c:pt>
                <c:pt idx="1">
                  <c:v>2452637</c:v>
                </c:pt>
                <c:pt idx="2">
                  <c:v>6579540</c:v>
                </c:pt>
                <c:pt idx="3">
                  <c:v>1828130</c:v>
                </c:pt>
                <c:pt idx="4">
                  <c:v>1472407</c:v>
                </c:pt>
                <c:pt idx="5">
                  <c:v>1051810</c:v>
                </c:pt>
                <c:pt idx="6">
                  <c:v>897893</c:v>
                </c:pt>
                <c:pt idx="7">
                  <c:v>827755</c:v>
                </c:pt>
              </c:numCache>
            </c:numRef>
          </c:val>
          <c:extLst xmlns:c16r2="http://schemas.microsoft.com/office/drawing/2015/06/chart">
            <c:ext xmlns:c16="http://schemas.microsoft.com/office/drawing/2014/chart" uri="{C3380CC4-5D6E-409C-BE32-E72D297353CC}">
              <c16:uniqueId val="{00000000-D02D-45A7-A4CF-8E0B127E8CC2}"/>
            </c:ext>
          </c:extLst>
        </c:ser>
        <c:ser>
          <c:idx val="2"/>
          <c:order val="1"/>
          <c:tx>
            <c:strRef>
              <c:f>'Movimiento Portuario'!$E$74</c:f>
              <c:strCache>
                <c:ptCount val="1"/>
                <c:pt idx="0">
                  <c:v>TONS 2022</c:v>
                </c:pt>
              </c:strCache>
            </c:strRef>
          </c:tx>
          <c:spPr>
            <a:solidFill>
              <a:srgbClr val="FFC000"/>
            </a:solidFill>
            <a:ln>
              <a:noFill/>
            </a:ln>
            <a:effectLst/>
          </c:spPr>
          <c:invertIfNegative val="0"/>
          <c:cat>
            <c:strRef>
              <c:f>'Movimiento Portuario'!$B$76:$B$83</c:f>
              <c:strCache>
                <c:ptCount val="8"/>
                <c:pt idx="0">
                  <c:v>Derivados del petróleo</c:v>
                </c:pt>
                <c:pt idx="1">
                  <c:v>Maíz</c:v>
                </c:pt>
                <c:pt idx="2">
                  <c:v>Petróleo</c:v>
                </c:pt>
                <c:pt idx="3">
                  <c:v>Manaje domestico</c:v>
                </c:pt>
                <c:pt idx="4">
                  <c:v>Cajas y embalajes en general</c:v>
                </c:pt>
                <c:pt idx="5">
                  <c:v>Cereales, granos y sus prepa.</c:v>
                </c:pt>
                <c:pt idx="6">
                  <c:v>Productos químicos industriales</c:v>
                </c:pt>
                <c:pt idx="7">
                  <c:v>Productos alimenticios</c:v>
                </c:pt>
              </c:strCache>
            </c:strRef>
          </c:cat>
          <c:val>
            <c:numRef>
              <c:f>'Movimiento Portuario'!$E$76:$E$83</c:f>
              <c:numCache>
                <c:formatCode>#,##0</c:formatCode>
                <c:ptCount val="8"/>
                <c:pt idx="0">
                  <c:v>4212346</c:v>
                </c:pt>
                <c:pt idx="1">
                  <c:v>2607015</c:v>
                </c:pt>
                <c:pt idx="2">
                  <c:v>218919</c:v>
                </c:pt>
                <c:pt idx="3">
                  <c:v>2048303</c:v>
                </c:pt>
                <c:pt idx="4">
                  <c:v>1691290</c:v>
                </c:pt>
                <c:pt idx="5">
                  <c:v>1150476</c:v>
                </c:pt>
                <c:pt idx="6">
                  <c:v>766887</c:v>
                </c:pt>
                <c:pt idx="7">
                  <c:v>911255</c:v>
                </c:pt>
              </c:numCache>
            </c:numRef>
          </c:val>
          <c:extLst xmlns:c16r2="http://schemas.microsoft.com/office/drawing/2015/06/chart">
            <c:ext xmlns:c16="http://schemas.microsoft.com/office/drawing/2014/chart" uri="{C3380CC4-5D6E-409C-BE32-E72D297353CC}">
              <c16:uniqueId val="{00000001-D02D-45A7-A4CF-8E0B127E8CC2}"/>
            </c:ext>
          </c:extLst>
        </c:ser>
        <c:ser>
          <c:idx val="0"/>
          <c:order val="2"/>
          <c:tx>
            <c:strRef>
              <c:f>'Movimiento Portuario'!$F$74</c:f>
              <c:strCache>
                <c:ptCount val="1"/>
                <c:pt idx="0">
                  <c:v>TONS 2023</c:v>
                </c:pt>
              </c:strCache>
            </c:strRef>
          </c:tx>
          <c:spPr>
            <a:solidFill>
              <a:srgbClr val="002060"/>
            </a:solidFill>
            <a:ln>
              <a:noFill/>
            </a:ln>
            <a:effectLst/>
          </c:spPr>
          <c:invertIfNegative val="0"/>
          <c:cat>
            <c:strRef>
              <c:f>'Movimiento Portuario'!$B$76:$B$83</c:f>
              <c:strCache>
                <c:ptCount val="8"/>
                <c:pt idx="0">
                  <c:v>Derivados del petróleo</c:v>
                </c:pt>
                <c:pt idx="1">
                  <c:v>Maíz</c:v>
                </c:pt>
                <c:pt idx="2">
                  <c:v>Petróleo</c:v>
                </c:pt>
                <c:pt idx="3">
                  <c:v>Manaje domestico</c:v>
                </c:pt>
                <c:pt idx="4">
                  <c:v>Cajas y embalajes en general</c:v>
                </c:pt>
                <c:pt idx="5">
                  <c:v>Cereales, granos y sus prepa.</c:v>
                </c:pt>
                <c:pt idx="6">
                  <c:v>Productos químicos industriales</c:v>
                </c:pt>
                <c:pt idx="7">
                  <c:v>Productos alimenticios</c:v>
                </c:pt>
              </c:strCache>
            </c:strRef>
          </c:cat>
          <c:val>
            <c:numRef>
              <c:f>'Movimiento Portuario'!$F$76:$F$83</c:f>
              <c:numCache>
                <c:formatCode>#,##0</c:formatCode>
                <c:ptCount val="8"/>
                <c:pt idx="0">
                  <c:v>3668192</c:v>
                </c:pt>
                <c:pt idx="1">
                  <c:v>2146444</c:v>
                </c:pt>
                <c:pt idx="2">
                  <c:v>163265</c:v>
                </c:pt>
                <c:pt idx="3">
                  <c:v>1423819</c:v>
                </c:pt>
                <c:pt idx="4">
                  <c:v>1741511</c:v>
                </c:pt>
                <c:pt idx="5">
                  <c:v>1187987</c:v>
                </c:pt>
                <c:pt idx="6">
                  <c:v>712867</c:v>
                </c:pt>
                <c:pt idx="7">
                  <c:v>577788</c:v>
                </c:pt>
              </c:numCache>
            </c:numRef>
          </c:val>
          <c:extLst xmlns:c16r2="http://schemas.microsoft.com/office/drawing/2015/06/chart">
            <c:ext xmlns:c16="http://schemas.microsoft.com/office/drawing/2014/chart" uri="{C3380CC4-5D6E-409C-BE32-E72D297353CC}">
              <c16:uniqueId val="{00000000-3F94-4738-8EC8-1333B5237705}"/>
            </c:ext>
          </c:extLst>
        </c:ser>
        <c:dLbls>
          <c:showLegendKey val="0"/>
          <c:showVal val="0"/>
          <c:showCatName val="0"/>
          <c:showSerName val="0"/>
          <c:showPercent val="0"/>
          <c:showBubbleSize val="0"/>
        </c:dLbls>
        <c:gapWidth val="219"/>
        <c:overlap val="-27"/>
        <c:axId val="495626480"/>
        <c:axId val="495622168"/>
      </c:barChart>
      <c:catAx>
        <c:axId val="49562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95622168"/>
        <c:crosses val="autoZero"/>
        <c:auto val="1"/>
        <c:lblAlgn val="ctr"/>
        <c:lblOffset val="100"/>
        <c:noMultiLvlLbl val="0"/>
      </c:catAx>
      <c:valAx>
        <c:axId val="495622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95626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t>Exportaciones por zona portuaria</a:t>
            </a:r>
          </a:p>
        </c:rich>
      </c:tx>
      <c:layout>
        <c:manualLayout>
          <c:xMode val="edge"/>
          <c:yMode val="edge"/>
          <c:x val="0.13036363636363635"/>
          <c:y val="3.036053735760529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29205181610363223"/>
          <c:y val="0.18742727430252612"/>
          <c:w val="0.45603951119013353"/>
          <c:h val="0.6151078205572118"/>
        </c:manualLayout>
      </c:layout>
      <c:pieChart>
        <c:varyColors val="1"/>
        <c:ser>
          <c:idx val="1"/>
          <c:order val="0"/>
          <c:dPt>
            <c:idx val="0"/>
            <c:bubble3D val="0"/>
            <c:spPr>
              <a:solidFill>
                <a:srgbClr val="00206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1-70AC-424E-AD84-23062DB0FB76}"/>
              </c:ext>
            </c:extLst>
          </c:dPt>
          <c:dPt>
            <c:idx val="1"/>
            <c:bubble3D val="0"/>
            <c:spPr>
              <a:solidFill>
                <a:srgbClr val="FFC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3-70AC-424E-AD84-23062DB0FB76}"/>
              </c:ext>
            </c:extLst>
          </c:dPt>
          <c:dPt>
            <c:idx val="2"/>
            <c:bubble3D val="0"/>
            <c:spPr>
              <a:solidFill>
                <a:schemeClr val="bg1">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5-70AC-424E-AD84-23062DB0FB76}"/>
              </c:ext>
            </c:extLst>
          </c:dPt>
          <c:dPt>
            <c:idx val="3"/>
            <c:bubble3D val="0"/>
            <c:spPr>
              <a:solidFill>
                <a:schemeClr val="accent6">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7-70AC-424E-AD84-23062DB0FB76}"/>
              </c:ext>
            </c:extLst>
          </c:dPt>
          <c:dPt>
            <c:idx val="4"/>
            <c:bubble3D val="0"/>
            <c:spPr>
              <a:solidFill>
                <a:srgbClr val="32879E"/>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9-70AC-424E-AD84-23062DB0FB7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B-70AC-424E-AD84-23062DB0FB76}"/>
              </c:ext>
            </c:extLst>
          </c:dPt>
          <c:dPt>
            <c:idx val="6"/>
            <c:bubble3D val="0"/>
            <c:spPr>
              <a:solidFill>
                <a:schemeClr val="accent1">
                  <a:lumMod val="20000"/>
                  <a:lumOff val="8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D-70AC-424E-AD84-23062DB0FB7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0F-70AC-424E-AD84-23062DB0FB76}"/>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1-9D98-40EF-BD56-81DE4DA97341}"/>
              </c:ext>
            </c:extLst>
          </c:dPt>
          <c:cat>
            <c:strRef>
              <c:f>'Movimiento Portuario'!$B$23:$B$31</c:f>
              <c:strCache>
                <c:ptCount val="9"/>
                <c:pt idx="0">
                  <c:v>Ciénaga</c:v>
                </c:pt>
                <c:pt idx="1">
                  <c:v>Golfo Morrosquillo</c:v>
                </c:pt>
                <c:pt idx="2">
                  <c:v>Guajira</c:v>
                </c:pt>
                <c:pt idx="3">
                  <c:v>Cartagena</c:v>
                </c:pt>
                <c:pt idx="4">
                  <c:v>Santa Marta</c:v>
                </c:pt>
                <c:pt idx="5">
                  <c:v>Barranquilla</c:v>
                </c:pt>
                <c:pt idx="6">
                  <c:v>Turbo</c:v>
                </c:pt>
                <c:pt idx="7">
                  <c:v>San Andres</c:v>
                </c:pt>
                <c:pt idx="8">
                  <c:v>Otros</c:v>
                </c:pt>
              </c:strCache>
            </c:strRef>
          </c:cat>
          <c:val>
            <c:numRef>
              <c:f>'Movimiento Portuario'!$D$23:$D$31</c:f>
              <c:numCache>
                <c:formatCode>#,##0</c:formatCode>
                <c:ptCount val="9"/>
                <c:pt idx="0">
                  <c:v>15024421</c:v>
                </c:pt>
                <c:pt idx="1">
                  <c:v>12530607</c:v>
                </c:pt>
                <c:pt idx="2">
                  <c:v>9927402</c:v>
                </c:pt>
                <c:pt idx="3">
                  <c:v>5309020</c:v>
                </c:pt>
                <c:pt idx="4">
                  <c:v>1163903</c:v>
                </c:pt>
                <c:pt idx="5">
                  <c:v>1978750</c:v>
                </c:pt>
                <c:pt idx="6">
                  <c:v>239183</c:v>
                </c:pt>
                <c:pt idx="7">
                  <c:v>1840</c:v>
                </c:pt>
                <c:pt idx="8">
                  <c:v>2632914</c:v>
                </c:pt>
              </c:numCache>
            </c:numRef>
          </c:val>
          <c:extLst xmlns:c16r2="http://schemas.microsoft.com/office/drawing/2015/06/chart">
            <c:ext xmlns:c16="http://schemas.microsoft.com/office/drawing/2014/chart" uri="{C3380CC4-5D6E-409C-BE32-E72D297353CC}">
              <c16:uniqueId val="{00000010-70AC-424E-AD84-23062DB0FB76}"/>
            </c:ext>
          </c:extLst>
        </c:ser>
        <c:dLbls>
          <c:showLegendKey val="0"/>
          <c:showVal val="0"/>
          <c:showCatName val="0"/>
          <c:showSerName val="0"/>
          <c:showPercent val="0"/>
          <c:showBubbleSize val="0"/>
          <c:showLeaderLines val="1"/>
        </c:dLbls>
        <c:firstSliceAng val="0"/>
        <c:extLst xmlns:c16r2="http://schemas.microsoft.com/office/drawing/2015/06/chart">
          <c:ext xmlns:c15="http://schemas.microsoft.com/office/drawing/2012/chart" uri="{02D57815-91ED-43cb-92C2-25804820EDAC}">
            <c15:filteredPieSeries>
              <c15:ser>
                <c:idx val="0"/>
                <c:order val="1"/>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2-70AC-424E-AD84-23062DB0FB76}"/>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4-70AC-424E-AD84-23062DB0FB76}"/>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6-70AC-424E-AD84-23062DB0FB76}"/>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8-70AC-424E-AD84-23062DB0FB76}"/>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A-70AC-424E-AD84-23062DB0FB76}"/>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C-70AC-424E-AD84-23062DB0FB76}"/>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1E-70AC-424E-AD84-23062DB0FB76}"/>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xmlns:c16r2="http://schemas.microsoft.com/office/drawing/2015/06/chart">
                    <c:ext xmlns:c16="http://schemas.microsoft.com/office/drawing/2014/chart" uri="{C3380CC4-5D6E-409C-BE32-E72D297353CC}">
                      <c16:uniqueId val="{00000020-70AC-424E-AD84-23062DB0FB76}"/>
                    </c:ext>
                  </c:extLst>
                </c:dPt>
                <c:cat>
                  <c:strRef>
                    <c:extLst xmlns:c16r2="http://schemas.microsoft.com/office/drawing/2015/06/chart">
                      <c:ext uri="{02D57815-91ED-43cb-92C2-25804820EDAC}">
                        <c15:formulaRef>
                          <c15:sqref>'Movimiento Portuario'!$B$23:$B$31</c15:sqref>
                        </c15:formulaRef>
                      </c:ext>
                    </c:extLst>
                    <c:strCache>
                      <c:ptCount val="9"/>
                      <c:pt idx="0">
                        <c:v>Ciénaga</c:v>
                      </c:pt>
                      <c:pt idx="1">
                        <c:v>Golfo Morrosquillo</c:v>
                      </c:pt>
                      <c:pt idx="2">
                        <c:v>Guajira</c:v>
                      </c:pt>
                      <c:pt idx="3">
                        <c:v>Cartagena</c:v>
                      </c:pt>
                      <c:pt idx="4">
                        <c:v>Santa Marta</c:v>
                      </c:pt>
                      <c:pt idx="5">
                        <c:v>Barranquilla</c:v>
                      </c:pt>
                      <c:pt idx="6">
                        <c:v>Turbo</c:v>
                      </c:pt>
                      <c:pt idx="7">
                        <c:v>San Andres</c:v>
                      </c:pt>
                      <c:pt idx="8">
                        <c:v>Otros</c:v>
                      </c:pt>
                    </c:strCache>
                  </c:strRef>
                </c:cat>
                <c:val>
                  <c:numRef>
                    <c:extLst xmlns:c16r2="http://schemas.microsoft.com/office/drawing/2015/06/chart">
                      <c:ext uri="{02D57815-91ED-43cb-92C2-25804820EDAC}">
                        <c15:formulaRef>
                          <c15:sqref>'Movimiento Portuario'!$I$23:$I$30</c15:sqref>
                        </c15:formulaRef>
                      </c:ext>
                    </c:extLst>
                    <c:numCache>
                      <c:formatCode>#,##0</c:formatCode>
                      <c:ptCount val="8"/>
                      <c:pt idx="0">
                        <c:v>5020410</c:v>
                      </c:pt>
                      <c:pt idx="1">
                        <c:v>3533344</c:v>
                      </c:pt>
                      <c:pt idx="2">
                        <c:v>2932164</c:v>
                      </c:pt>
                      <c:pt idx="3">
                        <c:v>742052</c:v>
                      </c:pt>
                      <c:pt idx="4">
                        <c:v>155218</c:v>
                      </c:pt>
                      <c:pt idx="5">
                        <c:v>14944</c:v>
                      </c:pt>
                      <c:pt idx="6">
                        <c:v>47367</c:v>
                      </c:pt>
                      <c:pt idx="7">
                        <c:v>6826004</c:v>
                      </c:pt>
                    </c:numCache>
                  </c:numRef>
                </c:val>
                <c:extLst xmlns:c16r2="http://schemas.microsoft.com/office/drawing/2015/06/chart">
                  <c:ext xmlns:c16="http://schemas.microsoft.com/office/drawing/2014/chart" uri="{C3380CC4-5D6E-409C-BE32-E72D297353CC}">
                    <c16:uniqueId val="{00000021-70AC-424E-AD84-23062DB0FB76}"/>
                  </c:ext>
                </c:extLst>
              </c15:ser>
            </c15:filteredPieSeries>
          </c:ext>
        </c:extLst>
      </c:pieChart>
      <c:spPr>
        <a:noFill/>
        <a:ln>
          <a:noFill/>
        </a:ln>
        <a:effectLst/>
      </c:spPr>
    </c:plotArea>
    <c:legend>
      <c:legendPos val="b"/>
      <c:layout>
        <c:manualLayout>
          <c:xMode val="edge"/>
          <c:yMode val="edge"/>
          <c:x val="5.288742133039822E-2"/>
          <c:y val="0.88735659276624268"/>
          <c:w val="0.75462467191601046"/>
          <c:h val="0.112643407233757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Unidad de Contenedores por Principales Zonas Portuarias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'Movimiento Portuario'!$D$93</c:f>
              <c:strCache>
                <c:ptCount val="1"/>
                <c:pt idx="0">
                  <c:v>2021</c:v>
                </c:pt>
              </c:strCache>
            </c:strRef>
          </c:tx>
          <c:spPr>
            <a:solidFill>
              <a:srgbClr val="002060"/>
            </a:solidFill>
            <a:ln>
              <a:noFill/>
            </a:ln>
            <a:effectLst/>
          </c:spPr>
          <c:invertIfNegative val="0"/>
          <c:cat>
            <c:strRef>
              <c:f>'Movimiento Portuario'!$B$95:$B$102</c:f>
              <c:strCache>
                <c:ptCount val="8"/>
                <c:pt idx="0">
                  <c:v>Barranquilla</c:v>
                </c:pt>
                <c:pt idx="1">
                  <c:v>Buenaventura</c:v>
                </c:pt>
                <c:pt idx="2">
                  <c:v>Cartagena</c:v>
                </c:pt>
                <c:pt idx="3">
                  <c:v>Guajira</c:v>
                </c:pt>
                <c:pt idx="4">
                  <c:v>San Andrés</c:v>
                </c:pt>
                <c:pt idx="5">
                  <c:v>Santa Marta </c:v>
                </c:pt>
                <c:pt idx="6">
                  <c:v>Turbo</c:v>
                </c:pt>
                <c:pt idx="7">
                  <c:v>Barrancabermeja</c:v>
                </c:pt>
              </c:strCache>
            </c:strRef>
          </c:cat>
          <c:val>
            <c:numRef>
              <c:f>'Movimiento Portuario'!$D$95:$D$97</c:f>
              <c:numCache>
                <c:formatCode>#,##0</c:formatCode>
                <c:ptCount val="3"/>
                <c:pt idx="0">
                  <c:v>80786</c:v>
                </c:pt>
                <c:pt idx="1">
                  <c:v>491551</c:v>
                </c:pt>
                <c:pt idx="2">
                  <c:v>1571596</c:v>
                </c:pt>
              </c:numCache>
            </c:numRef>
          </c:val>
          <c:extLst xmlns:c16r2="http://schemas.microsoft.com/office/drawing/2015/06/chart" xmlns:c15="http://schemas.microsoft.com/office/drawing/2012/chart">
            <c:ext xmlns:c16="http://schemas.microsoft.com/office/drawing/2014/chart" uri="{C3380CC4-5D6E-409C-BE32-E72D297353CC}">
              <c16:uniqueId val="{00000003-5E5F-4270-AEAE-83FA7ABE03CB}"/>
            </c:ext>
          </c:extLst>
        </c:ser>
        <c:ser>
          <c:idx val="1"/>
          <c:order val="1"/>
          <c:tx>
            <c:strRef>
              <c:f>'Movimiento Portuario'!$E$93</c:f>
              <c:strCache>
                <c:ptCount val="1"/>
                <c:pt idx="0">
                  <c:v>2022</c:v>
                </c:pt>
              </c:strCache>
            </c:strRef>
          </c:tx>
          <c:spPr>
            <a:solidFill>
              <a:schemeClr val="bg1">
                <a:lumMod val="50000"/>
              </a:schemeClr>
            </a:solidFill>
            <a:ln>
              <a:noFill/>
            </a:ln>
            <a:effectLst/>
          </c:spPr>
          <c:invertIfNegative val="0"/>
          <c:cat>
            <c:strRef>
              <c:f>'Movimiento Portuario'!$B$95:$B$102</c:f>
              <c:strCache>
                <c:ptCount val="8"/>
                <c:pt idx="0">
                  <c:v>Barranquilla</c:v>
                </c:pt>
                <c:pt idx="1">
                  <c:v>Buenaventura</c:v>
                </c:pt>
                <c:pt idx="2">
                  <c:v>Cartagena</c:v>
                </c:pt>
                <c:pt idx="3">
                  <c:v>Guajira</c:v>
                </c:pt>
                <c:pt idx="4">
                  <c:v>San Andrés</c:v>
                </c:pt>
                <c:pt idx="5">
                  <c:v>Santa Marta </c:v>
                </c:pt>
                <c:pt idx="6">
                  <c:v>Turbo</c:v>
                </c:pt>
                <c:pt idx="7">
                  <c:v>Barrancabermeja</c:v>
                </c:pt>
              </c:strCache>
            </c:strRef>
          </c:cat>
          <c:val>
            <c:numRef>
              <c:f>'Movimiento Portuario'!$E$95:$E$97</c:f>
              <c:numCache>
                <c:formatCode>#,##0</c:formatCode>
                <c:ptCount val="3"/>
                <c:pt idx="0">
                  <c:v>89919</c:v>
                </c:pt>
                <c:pt idx="1">
                  <c:v>575593</c:v>
                </c:pt>
                <c:pt idx="2">
                  <c:v>1489059</c:v>
                </c:pt>
              </c:numCache>
            </c:numRef>
          </c:val>
          <c:extLst xmlns:c16r2="http://schemas.microsoft.com/office/drawing/2015/06/chart">
            <c:ext xmlns:c16="http://schemas.microsoft.com/office/drawing/2014/chart" uri="{C3380CC4-5D6E-409C-BE32-E72D297353CC}">
              <c16:uniqueId val="{00000000-5E5F-4270-AEAE-83FA7ABE03CB}"/>
            </c:ext>
          </c:extLst>
        </c:ser>
        <c:ser>
          <c:idx val="2"/>
          <c:order val="2"/>
          <c:tx>
            <c:strRef>
              <c:f>'Movimiento Portuario'!$F$93</c:f>
              <c:strCache>
                <c:ptCount val="1"/>
                <c:pt idx="0">
                  <c:v>2023</c:v>
                </c:pt>
              </c:strCache>
            </c:strRef>
          </c:tx>
          <c:spPr>
            <a:solidFill>
              <a:srgbClr val="FFC000"/>
            </a:solidFill>
            <a:ln>
              <a:noFill/>
            </a:ln>
            <a:effectLst/>
          </c:spPr>
          <c:invertIfNegative val="0"/>
          <c:cat>
            <c:strRef>
              <c:f>'Movimiento Portuario'!$B$95:$B$102</c:f>
              <c:strCache>
                <c:ptCount val="8"/>
                <c:pt idx="0">
                  <c:v>Barranquilla</c:v>
                </c:pt>
                <c:pt idx="1">
                  <c:v>Buenaventura</c:v>
                </c:pt>
                <c:pt idx="2">
                  <c:v>Cartagena</c:v>
                </c:pt>
                <c:pt idx="3">
                  <c:v>Guajira</c:v>
                </c:pt>
                <c:pt idx="4">
                  <c:v>San Andrés</c:v>
                </c:pt>
                <c:pt idx="5">
                  <c:v>Santa Marta </c:v>
                </c:pt>
                <c:pt idx="6">
                  <c:v>Turbo</c:v>
                </c:pt>
                <c:pt idx="7">
                  <c:v>Barrancabermeja</c:v>
                </c:pt>
              </c:strCache>
            </c:strRef>
          </c:cat>
          <c:val>
            <c:numRef>
              <c:f>'Movimiento Portuario'!$F$95:$F$97</c:f>
              <c:numCache>
                <c:formatCode>#,##0</c:formatCode>
                <c:ptCount val="3"/>
                <c:pt idx="0">
                  <c:v>80116</c:v>
                </c:pt>
                <c:pt idx="1">
                  <c:v>523855</c:v>
                </c:pt>
                <c:pt idx="2">
                  <c:v>1515061</c:v>
                </c:pt>
              </c:numCache>
            </c:numRef>
          </c:val>
          <c:extLst xmlns:c16r2="http://schemas.microsoft.com/office/drawing/2015/06/chart">
            <c:ext xmlns:c16="http://schemas.microsoft.com/office/drawing/2014/chart" uri="{C3380CC4-5D6E-409C-BE32-E72D297353CC}">
              <c16:uniqueId val="{00000001-5E5F-4270-AEAE-83FA7ABE03CB}"/>
            </c:ext>
          </c:extLst>
        </c:ser>
        <c:dLbls>
          <c:showLegendKey val="0"/>
          <c:showVal val="0"/>
          <c:showCatName val="0"/>
          <c:showSerName val="0"/>
          <c:showPercent val="0"/>
          <c:showBubbleSize val="0"/>
        </c:dLbls>
        <c:gapWidth val="219"/>
        <c:overlap val="-27"/>
        <c:axId val="495626872"/>
        <c:axId val="495628832"/>
        <c:extLst xmlns:c16r2="http://schemas.microsoft.com/office/drawing/2015/06/chart"/>
      </c:barChart>
      <c:catAx>
        <c:axId val="495626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8832"/>
        <c:crosses val="autoZero"/>
        <c:auto val="1"/>
        <c:lblAlgn val="ctr"/>
        <c:lblOffset val="100"/>
        <c:noMultiLvlLbl val="0"/>
      </c:catAx>
      <c:valAx>
        <c:axId val="495628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26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95000"/>
                    <a:lumOff val="5000"/>
                  </a:schemeClr>
                </a:solidFill>
                <a:latin typeface="Trebuchet MS" panose="020B0603020202020204" pitchFamily="34" charset="0"/>
                <a:ea typeface="+mn-ea"/>
                <a:cs typeface="+mn-cs"/>
              </a:defRPr>
            </a:pPr>
            <a:r>
              <a:rPr lang="es-CO" sz="1800" b="1" i="0" baseline="0">
                <a:effectLst/>
              </a:rPr>
              <a:t>Variación Trimestral PIB  - Transporte y Almacenamiento - Transporte Terrestre</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95000"/>
                  <a:lumOff val="5000"/>
                </a:schemeClr>
              </a:solidFill>
              <a:latin typeface="Trebuchet MS" panose="020B0603020202020204" pitchFamily="34" charset="0"/>
              <a:ea typeface="+mn-ea"/>
              <a:cs typeface="+mn-cs"/>
            </a:defRPr>
          </a:pPr>
          <a:endParaRPr lang="es-CO"/>
        </a:p>
      </c:txPr>
    </c:title>
    <c:autoTitleDeleted val="0"/>
    <c:plotArea>
      <c:layout/>
      <c:lineChart>
        <c:grouping val="standard"/>
        <c:varyColors val="0"/>
        <c:ser>
          <c:idx val="0"/>
          <c:order val="0"/>
          <c:tx>
            <c:strRef>
              <c:f>'Datos PIB'!$C$43</c:f>
              <c:strCache>
                <c:ptCount val="1"/>
                <c:pt idx="0">
                  <c:v>Transporte terrestre y transporte por tuberías</c:v>
                </c:pt>
              </c:strCache>
            </c:strRef>
          </c:tx>
          <c:spPr>
            <a:ln w="15875" cap="rnd">
              <a:solidFill>
                <a:srgbClr val="EB6A17"/>
              </a:solidFill>
              <a:round/>
            </a:ln>
            <a:effectLst/>
          </c:spPr>
          <c:marker>
            <c:symbol val="circle"/>
            <c:size val="5"/>
            <c:spPr>
              <a:solidFill>
                <a:srgbClr val="EB6A17"/>
              </a:solidFill>
              <a:ln w="9525">
                <a:solidFill>
                  <a:srgbClr val="EB6A17"/>
                </a:solidFill>
              </a:ln>
              <a:effectLst/>
            </c:spPr>
          </c:marker>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E6B3-4B7D-A1D7-5B8F023A8034}"/>
                </c:ext>
                <c:ext xmlns:c15="http://schemas.microsoft.com/office/drawing/2012/chart" uri="{CE6537A1-D6FC-4f65-9D91-7224C49458BB}"/>
              </c:extLst>
            </c:dLbl>
            <c:dLbl>
              <c:idx val="5"/>
              <c:layout>
                <c:manualLayout>
                  <c:x val="-2.0466517147651939E-2"/>
                  <c:y val="-3.193613175992993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6B3-4B7D-A1D7-5B8F023A8034}"/>
                </c:ext>
                <c:ext xmlns:c15="http://schemas.microsoft.com/office/drawing/2012/chart" uri="{CE6537A1-D6FC-4f65-9D91-7224C49458BB}"/>
              </c:extLst>
            </c:dLbl>
            <c:dLbl>
              <c:idx val="9"/>
              <c:layout>
                <c:manualLayout>
                  <c:x val="-4.81565109356525E-3"/>
                  <c:y val="-2.235529223195086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6B3-4B7D-A1D7-5B8F023A8034}"/>
                </c:ext>
                <c:ext xmlns:c15="http://schemas.microsoft.com/office/drawing/2012/chart" uri="{CE6537A1-D6FC-4f65-9D91-7224C49458BB}"/>
              </c:extLst>
            </c:dLbl>
            <c:dLbl>
              <c:idx val="13"/>
              <c:layout>
                <c:manualLayout>
                  <c:x val="-1.8058691600869359E-2"/>
                  <c:y val="-3.512974493592279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6B3-4B7D-A1D7-5B8F023A8034}"/>
                </c:ext>
                <c:ext xmlns:c15="http://schemas.microsoft.com/office/drawing/2012/chart" uri="{CE6537A1-D6FC-4f65-9D91-7224C49458BB}"/>
              </c:extLst>
            </c:dLbl>
            <c:dLbl>
              <c:idx val="17"/>
              <c:layout>
                <c:manualLayout>
                  <c:x val="5.3891997523881196E-3"/>
                  <c:y val="8.9543190748871456E-3"/>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E6B3-4B7D-A1D7-5B8F023A803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EB6A17"/>
                    </a:solidFill>
                    <a:latin typeface="Trebuchet MS" panose="020B0603020202020204" pitchFamily="34" charset="0"/>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 PIB'!$B$60:$B$78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c:v>
                </c:pt>
                <c:pt idx="15">
                  <c:v>2022 IV</c:v>
                </c:pt>
                <c:pt idx="16">
                  <c:v>2023 I</c:v>
                </c:pt>
                <c:pt idx="17">
                  <c:v>2023 II</c:v>
                </c:pt>
                <c:pt idx="18">
                  <c:v>2023 III</c:v>
                </c:pt>
              </c:strCache>
            </c:strRef>
          </c:cat>
          <c:val>
            <c:numRef>
              <c:f>'Datos PIB'!$C$60:$C$78</c:f>
              <c:numCache>
                <c:formatCode>#,##0.0</c:formatCode>
                <c:ptCount val="19"/>
                <c:pt idx="0">
                  <c:v>2.339478881436662</c:v>
                </c:pt>
                <c:pt idx="1">
                  <c:v>1.4956937733676909</c:v>
                </c:pt>
                <c:pt idx="2">
                  <c:v>4.498793881095736</c:v>
                </c:pt>
                <c:pt idx="3">
                  <c:v>1.3951073592140801</c:v>
                </c:pt>
                <c:pt idx="4">
                  <c:v>-2.0493039800009001</c:v>
                </c:pt>
                <c:pt idx="5">
                  <c:v>-32.696663802436703</c:v>
                </c:pt>
                <c:pt idx="6">
                  <c:v>-22.688449158168766</c:v>
                </c:pt>
                <c:pt idx="7">
                  <c:v>-12.799464962627411</c:v>
                </c:pt>
                <c:pt idx="8">
                  <c:v>-7.6216014817245537</c:v>
                </c:pt>
                <c:pt idx="9">
                  <c:v>23.923773832692945</c:v>
                </c:pt>
                <c:pt idx="10">
                  <c:v>19.781258479533889</c:v>
                </c:pt>
                <c:pt idx="11">
                  <c:v>11.390754293812108</c:v>
                </c:pt>
                <c:pt idx="12">
                  <c:v>12.8</c:v>
                </c:pt>
                <c:pt idx="13">
                  <c:v>21.5</c:v>
                </c:pt>
                <c:pt idx="14">
                  <c:v>7.6</c:v>
                </c:pt>
                <c:pt idx="15" formatCode="General">
                  <c:v>2.1</c:v>
                </c:pt>
                <c:pt idx="16" formatCode="General">
                  <c:v>1.6</c:v>
                </c:pt>
                <c:pt idx="17" formatCode="General">
                  <c:v>-1.3</c:v>
                </c:pt>
                <c:pt idx="18" formatCode="General">
                  <c:v>-2.1</c:v>
                </c:pt>
              </c:numCache>
            </c:numRef>
          </c:val>
          <c:smooth val="0"/>
          <c:extLst xmlns:c16r2="http://schemas.microsoft.com/office/drawing/2015/06/chart">
            <c:ext xmlns:c16="http://schemas.microsoft.com/office/drawing/2014/chart" uri="{C3380CC4-5D6E-409C-BE32-E72D297353CC}">
              <c16:uniqueId val="{00000005-E6B3-4B7D-A1D7-5B8F023A8034}"/>
            </c:ext>
          </c:extLst>
        </c:ser>
        <c:ser>
          <c:idx val="1"/>
          <c:order val="1"/>
          <c:tx>
            <c:strRef>
              <c:f>'Datos PIB'!$D$43</c:f>
              <c:strCache>
                <c:ptCount val="1"/>
                <c:pt idx="0">
                  <c:v>Transporte y almacenamiento</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dLbls>
            <c:dLbl>
              <c:idx val="5"/>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E6B3-4B7D-A1D7-5B8F023A8034}"/>
                </c:ext>
                <c:ext xmlns:c15="http://schemas.microsoft.com/office/drawing/2012/chart" uri="{CE6537A1-D6FC-4f65-9D91-7224C49458BB}"/>
              </c:extLst>
            </c:dLbl>
            <c:dLbl>
              <c:idx val="9"/>
              <c:layout>
                <c:manualLayout>
                  <c:x val="-2.6486081014608479E-2"/>
                  <c:y val="-4.151697128790878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6B3-4B7D-A1D7-5B8F023A8034}"/>
                </c:ext>
                <c:ext xmlns:c15="http://schemas.microsoft.com/office/drawing/2012/chart" uri="{CE6537A1-D6FC-4f65-9D91-7224C49458BB}"/>
              </c:extLst>
            </c:dLbl>
            <c:dLbl>
              <c:idx val="13"/>
              <c:layout>
                <c:manualLayout>
                  <c:x val="-2.5282168241217103E-2"/>
                  <c:y val="-3.832335811191580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E6B3-4B7D-A1D7-5B8F023A8034}"/>
                </c:ext>
                <c:ext xmlns:c15="http://schemas.microsoft.com/office/drawing/2012/chart" uri="{CE6537A1-D6FC-4f65-9D91-7224C49458BB}"/>
              </c:extLst>
            </c:dLbl>
            <c:dLbl>
              <c:idx val="17"/>
              <c:layout>
                <c:manualLayout>
                  <c:x val="0"/>
                  <c:y val="-1.936041521738805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6B3-4B7D-A1D7-5B8F023A803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75000"/>
                      </a:schemeClr>
                    </a:solidFill>
                    <a:latin typeface="Trebuchet MS" panose="020B0603020202020204" pitchFamily="34" charset="0"/>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 PIB'!$B$60:$B$78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c:v>
                </c:pt>
                <c:pt idx="15">
                  <c:v>2022 IV</c:v>
                </c:pt>
                <c:pt idx="16">
                  <c:v>2023 I</c:v>
                </c:pt>
                <c:pt idx="17">
                  <c:v>2023 II</c:v>
                </c:pt>
                <c:pt idx="18">
                  <c:v>2023 III</c:v>
                </c:pt>
              </c:strCache>
            </c:strRef>
          </c:cat>
          <c:val>
            <c:numRef>
              <c:f>'Datos PIB'!$D$60:$D$78</c:f>
              <c:numCache>
                <c:formatCode>#,##0.0</c:formatCode>
                <c:ptCount val="19"/>
                <c:pt idx="0">
                  <c:v>3.241043451943824</c:v>
                </c:pt>
                <c:pt idx="1">
                  <c:v>2.9836614171386771</c:v>
                </c:pt>
                <c:pt idx="2">
                  <c:v>5.8008199847873385</c:v>
                </c:pt>
                <c:pt idx="3">
                  <c:v>1.8960987693300808</c:v>
                </c:pt>
                <c:pt idx="4">
                  <c:v>-0.80654425209991132</c:v>
                </c:pt>
                <c:pt idx="5">
                  <c:v>-37.007609052543032</c:v>
                </c:pt>
                <c:pt idx="6">
                  <c:v>-29.265026393707558</c:v>
                </c:pt>
                <c:pt idx="7">
                  <c:v>-17.763605044630779</c:v>
                </c:pt>
                <c:pt idx="8">
                  <c:v>-11.396046721687682</c:v>
                </c:pt>
                <c:pt idx="9">
                  <c:v>32.803936545419447</c:v>
                </c:pt>
                <c:pt idx="10">
                  <c:v>33.250982988455661</c:v>
                </c:pt>
                <c:pt idx="11">
                  <c:v>24.589059493624404</c:v>
                </c:pt>
                <c:pt idx="12">
                  <c:v>23.4</c:v>
                </c:pt>
                <c:pt idx="13">
                  <c:v>29.8</c:v>
                </c:pt>
                <c:pt idx="14">
                  <c:v>14.6</c:v>
                </c:pt>
                <c:pt idx="15">
                  <c:v>5.8</c:v>
                </c:pt>
                <c:pt idx="16">
                  <c:v>4.2</c:v>
                </c:pt>
                <c:pt idx="17">
                  <c:v>-0.7</c:v>
                </c:pt>
                <c:pt idx="18">
                  <c:v>-3.9</c:v>
                </c:pt>
              </c:numCache>
            </c:numRef>
          </c:val>
          <c:smooth val="0"/>
          <c:extLst xmlns:c16r2="http://schemas.microsoft.com/office/drawing/2015/06/chart">
            <c:ext xmlns:c16="http://schemas.microsoft.com/office/drawing/2014/chart" uri="{C3380CC4-5D6E-409C-BE32-E72D297353CC}">
              <c16:uniqueId val="{0000000A-E6B3-4B7D-A1D7-5B8F023A8034}"/>
            </c:ext>
          </c:extLst>
        </c:ser>
        <c:ser>
          <c:idx val="2"/>
          <c:order val="2"/>
          <c:tx>
            <c:strRef>
              <c:f>'Datos PIB'!$E$43</c:f>
              <c:strCache>
                <c:ptCount val="1"/>
                <c:pt idx="0">
                  <c:v>Producto Interno Bruto</c:v>
                </c:pt>
              </c:strCache>
            </c:strRef>
          </c:tx>
          <c:spPr>
            <a:ln w="15875" cap="rnd">
              <a:solidFill>
                <a:srgbClr val="32879E"/>
              </a:solidFill>
              <a:round/>
            </a:ln>
            <a:effectLst/>
          </c:spPr>
          <c:marker>
            <c:symbol val="circle"/>
            <c:size val="5"/>
            <c:spPr>
              <a:solidFill>
                <a:srgbClr val="32879E"/>
              </a:solidFill>
              <a:ln w="9525">
                <a:solidFill>
                  <a:srgbClr val="32879E"/>
                </a:solidFill>
              </a:ln>
              <a:effectLst/>
            </c:spPr>
          </c:marker>
          <c:dLbls>
            <c:dLbl>
              <c:idx val="5"/>
              <c:layout>
                <c:manualLayout>
                  <c:x val="-2.2874342694434519E-2"/>
                  <c:y val="1.916167905595788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E6B3-4B7D-A1D7-5B8F023A8034}"/>
                </c:ext>
                <c:ext xmlns:c15="http://schemas.microsoft.com/office/drawing/2012/chart" uri="{CE6537A1-D6FC-4f65-9D91-7224C49458BB}"/>
              </c:extLst>
            </c:dLbl>
            <c:dLbl>
              <c:idx val="9"/>
              <c:layout>
                <c:manualLayout>
                  <c:x val="-1.4446953280695486E-2"/>
                  <c:y val="3.19361317599298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E6B3-4B7D-A1D7-5B8F023A8034}"/>
                </c:ext>
                <c:ext xmlns:c15="http://schemas.microsoft.com/office/drawing/2012/chart" uri="{CE6537A1-D6FC-4f65-9D91-7224C49458BB}"/>
              </c:extLst>
            </c:dLbl>
            <c:dLbl>
              <c:idx val="13"/>
              <c:layout>
                <c:manualLayout>
                  <c:x val="-1.8058691600869359E-2"/>
                  <c:y val="2.5548905407943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E6B3-4B7D-A1D7-5B8F023A8034}"/>
                </c:ext>
                <c:ext xmlns:c15="http://schemas.microsoft.com/office/drawing/2012/chart" uri="{CE6537A1-D6FC-4f65-9D91-7224C49458BB}"/>
              </c:extLst>
            </c:dLbl>
            <c:dLbl>
              <c:idx val="17"/>
              <c:layout>
                <c:manualLayout>
                  <c:x val="-1.6857085310789499E-2"/>
                  <c:y val="-3.8422801995799713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E6B3-4B7D-A1D7-5B8F023A8034}"/>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5">
                        <a:lumMod val="75000"/>
                      </a:schemeClr>
                    </a:solidFill>
                    <a:latin typeface="Trebuchet MS" panose="020B0603020202020204" pitchFamily="34" charset="0"/>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 PIB'!$B$60:$B$78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c:v>
                </c:pt>
                <c:pt idx="15">
                  <c:v>2022 IV</c:v>
                </c:pt>
                <c:pt idx="16">
                  <c:v>2023 I</c:v>
                </c:pt>
                <c:pt idx="17">
                  <c:v>2023 II</c:v>
                </c:pt>
                <c:pt idx="18">
                  <c:v>2023 III</c:v>
                </c:pt>
              </c:strCache>
            </c:strRef>
          </c:cat>
          <c:val>
            <c:numRef>
              <c:f>'Datos PIB'!$E$60:$E$78</c:f>
              <c:numCache>
                <c:formatCode>#,##0.0</c:formatCode>
                <c:ptCount val="19"/>
                <c:pt idx="0">
                  <c:v>3.5287193085118673</c:v>
                </c:pt>
                <c:pt idx="1">
                  <c:v>3.0141942753563029</c:v>
                </c:pt>
                <c:pt idx="2">
                  <c:v>3.1862402462746076</c:v>
                </c:pt>
                <c:pt idx="3">
                  <c:v>3.0485536349226408</c:v>
                </c:pt>
                <c:pt idx="4">
                  <c:v>0.79925780305651983</c:v>
                </c:pt>
                <c:pt idx="5">
                  <c:v>-16.551845830673429</c:v>
                </c:pt>
                <c:pt idx="6">
                  <c:v>-8.7953235264957073</c:v>
                </c:pt>
                <c:pt idx="7">
                  <c:v>-3.6125040545465055</c:v>
                </c:pt>
                <c:pt idx="8">
                  <c:v>0.9091888405505415</c:v>
                </c:pt>
                <c:pt idx="9">
                  <c:v>18.305676986548917</c:v>
                </c:pt>
                <c:pt idx="10">
                  <c:v>13.744591573680538</c:v>
                </c:pt>
                <c:pt idx="11">
                  <c:v>10.837723973553722</c:v>
                </c:pt>
                <c:pt idx="12">
                  <c:v>8.1999999999999993</c:v>
                </c:pt>
                <c:pt idx="13">
                  <c:v>12.2</c:v>
                </c:pt>
                <c:pt idx="14">
                  <c:v>7.3</c:v>
                </c:pt>
                <c:pt idx="15">
                  <c:v>2.1</c:v>
                </c:pt>
                <c:pt idx="16">
                  <c:v>3</c:v>
                </c:pt>
                <c:pt idx="17">
                  <c:v>0.3</c:v>
                </c:pt>
                <c:pt idx="18">
                  <c:v>-0.3</c:v>
                </c:pt>
              </c:numCache>
            </c:numRef>
          </c:val>
          <c:smooth val="0"/>
          <c:extLst xmlns:c16r2="http://schemas.microsoft.com/office/drawing/2015/06/chart">
            <c:ext xmlns:c16="http://schemas.microsoft.com/office/drawing/2014/chart" uri="{C3380CC4-5D6E-409C-BE32-E72D297353CC}">
              <c16:uniqueId val="{0000000F-E6B3-4B7D-A1D7-5B8F023A8034}"/>
            </c:ext>
          </c:extLst>
        </c:ser>
        <c:dLbls>
          <c:showLegendKey val="0"/>
          <c:showVal val="0"/>
          <c:showCatName val="0"/>
          <c:showSerName val="0"/>
          <c:showPercent val="0"/>
          <c:showBubbleSize val="0"/>
        </c:dLbls>
        <c:marker val="1"/>
        <c:smooth val="0"/>
        <c:axId val="495631968"/>
        <c:axId val="495632360"/>
      </c:lineChart>
      <c:catAx>
        <c:axId val="495631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495632360"/>
        <c:crosses val="autoZero"/>
        <c:auto val="1"/>
        <c:lblAlgn val="ctr"/>
        <c:lblOffset val="100"/>
        <c:noMultiLvlLbl val="0"/>
      </c:catAx>
      <c:valAx>
        <c:axId val="495632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4956319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spc="0" baseline="0">
                <a:solidFill>
                  <a:sysClr val="windowText" lastClr="000000">
                    <a:lumMod val="65000"/>
                    <a:lumOff val="35000"/>
                  </a:sysClr>
                </a:solidFill>
                <a:latin typeface="+mn-lt"/>
                <a:ea typeface="+mn-ea"/>
                <a:cs typeface="+mn-cs"/>
              </a:defRPr>
            </a:pPr>
            <a:r>
              <a:rPr lang="es-CO" sz="1800" b="1" i="0" baseline="0">
                <a:solidFill>
                  <a:schemeClr val="tx1"/>
                </a:solidFill>
                <a:effectLst/>
                <a:latin typeface="Trebuchet MS" panose="020B0603020202020204" pitchFamily="34" charset="0"/>
              </a:rPr>
              <a:t>Variación Trimestral PIB - Industrias Manufactureras - Comercio</a:t>
            </a:r>
            <a:endParaRPr lang="es-CO" sz="1800">
              <a:solidFill>
                <a:schemeClr val="tx1"/>
              </a:solidFill>
              <a:effectLst/>
              <a:latin typeface="Trebuchet MS" panose="020B0603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800">
                <a:solidFill>
                  <a:sysClr val="windowText" lastClr="000000">
                    <a:lumMod val="65000"/>
                    <a:lumOff val="35000"/>
                  </a:sysClr>
                </a:solidFill>
              </a:defRPr>
            </a:pPr>
            <a:endParaRPr lang="es-CO" sz="1800"/>
          </a:p>
        </c:rich>
      </c:tx>
      <c:layout>
        <c:manualLayout>
          <c:xMode val="edge"/>
          <c:yMode val="edge"/>
          <c:x val="0.19473960838795021"/>
          <c:y val="4.4468373990068283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8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lineChart>
        <c:grouping val="standard"/>
        <c:varyColors val="0"/>
        <c:ser>
          <c:idx val="0"/>
          <c:order val="0"/>
          <c:tx>
            <c:strRef>
              <c:f>'Datos PIB'!$J$43</c:f>
              <c:strCache>
                <c:ptCount val="1"/>
                <c:pt idx="0">
                  <c:v>Industrias manufactureras</c:v>
                </c:pt>
              </c:strCache>
            </c:strRef>
          </c:tx>
          <c:spPr>
            <a:ln w="15875" cap="rnd">
              <a:solidFill>
                <a:srgbClr val="EB6A17"/>
              </a:solidFill>
              <a:round/>
            </a:ln>
            <a:effectLst/>
          </c:spPr>
          <c:marker>
            <c:symbol val="circle"/>
            <c:size val="5"/>
            <c:spPr>
              <a:solidFill>
                <a:srgbClr val="EB6A17"/>
              </a:solidFill>
              <a:ln w="9525">
                <a:solidFill>
                  <a:srgbClr val="EB6A17"/>
                </a:solidFill>
              </a:ln>
              <a:effectLst/>
            </c:spPr>
          </c:marker>
          <c:dLbls>
            <c:dLbl>
              <c:idx val="0"/>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B09-41A4-A188-54EF9190BA46}"/>
                </c:ext>
                <c:ext xmlns:c15="http://schemas.microsoft.com/office/drawing/2012/chart" uri="{CE6537A1-D6FC-4f65-9D91-7224C49458BB}"/>
              </c:extLst>
            </c:dLbl>
            <c:dLbl>
              <c:idx val="12"/>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B09-41A4-A188-54EF9190BA46}"/>
                </c:ext>
                <c:ext xmlns:c15="http://schemas.microsoft.com/office/drawing/2012/chart" uri="{CE6537A1-D6FC-4f65-9D91-7224C49458BB}"/>
              </c:extLst>
            </c:dLbl>
            <c:dLbl>
              <c:idx val="13"/>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DB09-41A4-A188-54EF9190BA46}"/>
                </c:ext>
                <c:ext xmlns:c15="http://schemas.microsoft.com/office/drawing/2012/chart" uri="{CE6537A1-D6FC-4f65-9D91-7224C49458BB}"/>
              </c:extLst>
            </c:dLbl>
            <c:dLbl>
              <c:idx val="17"/>
              <c:layout>
                <c:manualLayout>
                  <c:x val="-9.6307306757635359E-3"/>
                  <c:y val="6.897443166697624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DB09-41A4-A188-54EF9190BA4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EB6A17"/>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 PIB'!$I$60:$I$78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 </c:v>
                </c:pt>
                <c:pt idx="15">
                  <c:v>2022 IV</c:v>
                </c:pt>
                <c:pt idx="16">
                  <c:v>2023 I</c:v>
                </c:pt>
                <c:pt idx="17">
                  <c:v>2023 II</c:v>
                </c:pt>
                <c:pt idx="18">
                  <c:v>2023 III</c:v>
                </c:pt>
              </c:strCache>
            </c:strRef>
          </c:cat>
          <c:val>
            <c:numRef>
              <c:f>'Datos PIB'!$J$60:$J$78</c:f>
              <c:numCache>
                <c:formatCode>#,##0.0</c:formatCode>
                <c:ptCount val="19"/>
                <c:pt idx="0">
                  <c:v>2.555549909651873</c:v>
                </c:pt>
                <c:pt idx="1">
                  <c:v>1.2650506212790873</c:v>
                </c:pt>
                <c:pt idx="2">
                  <c:v>1.2986428563745562</c:v>
                </c:pt>
                <c:pt idx="3">
                  <c:v>1.2043614253558985</c:v>
                </c:pt>
                <c:pt idx="4">
                  <c:v>-1.9977499972393673</c:v>
                </c:pt>
                <c:pt idx="5">
                  <c:v>-15.322937514918564</c:v>
                </c:pt>
                <c:pt idx="6">
                  <c:v>-12.921658136586501</c:v>
                </c:pt>
                <c:pt idx="7">
                  <c:v>-9.8052241895573928</c:v>
                </c:pt>
                <c:pt idx="8">
                  <c:v>6.210396774551981</c:v>
                </c:pt>
                <c:pt idx="9">
                  <c:v>18.302482588111516</c:v>
                </c:pt>
                <c:pt idx="10">
                  <c:v>18.32089965166621</c:v>
                </c:pt>
                <c:pt idx="11">
                  <c:v>16.359606843644386</c:v>
                </c:pt>
                <c:pt idx="12">
                  <c:v>10.387024933358674</c:v>
                </c:pt>
                <c:pt idx="13">
                  <c:v>20.507066961303266</c:v>
                </c:pt>
                <c:pt idx="14">
                  <c:v>7.2129456004238222</c:v>
                </c:pt>
                <c:pt idx="15">
                  <c:v>3.2</c:v>
                </c:pt>
                <c:pt idx="16">
                  <c:v>0.9</c:v>
                </c:pt>
                <c:pt idx="17">
                  <c:v>-4</c:v>
                </c:pt>
                <c:pt idx="18">
                  <c:v>-6.2</c:v>
                </c:pt>
              </c:numCache>
            </c:numRef>
          </c:val>
          <c:smooth val="0"/>
          <c:extLst xmlns:c16r2="http://schemas.microsoft.com/office/drawing/2015/06/chart">
            <c:ext xmlns:c16="http://schemas.microsoft.com/office/drawing/2014/chart" uri="{C3380CC4-5D6E-409C-BE32-E72D297353CC}">
              <c16:uniqueId val="{00000004-DB09-41A4-A188-54EF9190BA46}"/>
            </c:ext>
          </c:extLst>
        </c:ser>
        <c:ser>
          <c:idx val="1"/>
          <c:order val="1"/>
          <c:tx>
            <c:strRef>
              <c:f>'Datos PIB'!$K$43</c:f>
              <c:strCache>
                <c:ptCount val="1"/>
                <c:pt idx="0">
                  <c:v>Comercio al por mayor y al por menor</c:v>
                </c:pt>
              </c:strCache>
            </c:strRef>
          </c:tx>
          <c:spPr>
            <a:ln w="15875" cap="rnd">
              <a:solidFill>
                <a:srgbClr val="32879E"/>
              </a:solidFill>
              <a:round/>
            </a:ln>
            <a:effectLst/>
          </c:spPr>
          <c:marker>
            <c:symbol val="circle"/>
            <c:size val="5"/>
            <c:spPr>
              <a:solidFill>
                <a:srgbClr val="32879E"/>
              </a:solidFill>
              <a:ln w="9525">
                <a:solidFill>
                  <a:srgbClr val="32879E"/>
                </a:solidFill>
              </a:ln>
              <a:effectLst/>
            </c:spPr>
          </c:marker>
          <c:dLbls>
            <c:dLbl>
              <c:idx val="4"/>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DB09-41A4-A188-54EF9190BA46}"/>
                </c:ext>
                <c:ext xmlns:c15="http://schemas.microsoft.com/office/drawing/2012/chart" uri="{CE6537A1-D6FC-4f65-9D91-7224C49458BB}"/>
              </c:extLst>
            </c:dLbl>
            <c:dLbl>
              <c:idx val="5"/>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DB09-41A4-A188-54EF9190BA46}"/>
                </c:ext>
                <c:ext xmlns:c15="http://schemas.microsoft.com/office/drawing/2012/chart" uri="{CE6537A1-D6FC-4f65-9D91-7224C49458BB}"/>
              </c:extLst>
            </c:dLbl>
            <c:dLbl>
              <c:idx val="12"/>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DB09-41A4-A188-54EF9190BA46}"/>
                </c:ext>
                <c:ext xmlns:c15="http://schemas.microsoft.com/office/drawing/2012/chart" uri="{CE6537A1-D6FC-4f65-9D91-7224C49458BB}"/>
              </c:extLst>
            </c:dLbl>
            <c:dLbl>
              <c:idx val="13"/>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DB09-41A4-A188-54EF9190BA46}"/>
                </c:ext>
                <c:ext xmlns:c15="http://schemas.microsoft.com/office/drawing/2012/chart" uri="{CE6537A1-D6FC-4f65-9D91-7224C49458BB}"/>
              </c:extLst>
            </c:dLbl>
            <c:dLbl>
              <c:idx val="17"/>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DB09-41A4-A188-54EF9190BA4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32879E"/>
                    </a:solidFill>
                    <a:latin typeface="Trebuchet MS" panose="020B0603020202020204" pitchFamily="34" charset="0"/>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 PIB'!$I$60:$I$78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 </c:v>
                </c:pt>
                <c:pt idx="15">
                  <c:v>2022 IV</c:v>
                </c:pt>
                <c:pt idx="16">
                  <c:v>2023 I</c:v>
                </c:pt>
                <c:pt idx="17">
                  <c:v>2023 II</c:v>
                </c:pt>
                <c:pt idx="18">
                  <c:v>2023 III</c:v>
                </c:pt>
              </c:strCache>
            </c:strRef>
          </c:cat>
          <c:val>
            <c:numRef>
              <c:f>'Datos PIB'!$K$60:$K$78</c:f>
              <c:numCache>
                <c:formatCode>#,##0.0</c:formatCode>
                <c:ptCount val="19"/>
                <c:pt idx="0">
                  <c:v>2.1618888000680272</c:v>
                </c:pt>
                <c:pt idx="1">
                  <c:v>2.7106073775920834</c:v>
                </c:pt>
                <c:pt idx="2">
                  <c:v>3.49495674910834</c:v>
                </c:pt>
                <c:pt idx="3">
                  <c:v>3.7486764119418297</c:v>
                </c:pt>
                <c:pt idx="4">
                  <c:v>3.5155524030474368</c:v>
                </c:pt>
                <c:pt idx="5">
                  <c:v>-14.629327552644639</c:v>
                </c:pt>
                <c:pt idx="6">
                  <c:v>-16.498786924764403</c:v>
                </c:pt>
                <c:pt idx="7">
                  <c:v>-13.689442640334022</c:v>
                </c:pt>
                <c:pt idx="8">
                  <c:v>-2.4067165572878224</c:v>
                </c:pt>
                <c:pt idx="9">
                  <c:v>14.919540018532103</c:v>
                </c:pt>
                <c:pt idx="10">
                  <c:v>21.465556497835792</c:v>
                </c:pt>
                <c:pt idx="11">
                  <c:v>20.860168166217903</c:v>
                </c:pt>
                <c:pt idx="12">
                  <c:v>14.700805503074406</c:v>
                </c:pt>
                <c:pt idx="13">
                  <c:v>21.975009398995837</c:v>
                </c:pt>
                <c:pt idx="14">
                  <c:v>10.459984681101815</c:v>
                </c:pt>
                <c:pt idx="15">
                  <c:v>0.68840603775659304</c:v>
                </c:pt>
                <c:pt idx="16">
                  <c:v>0.6</c:v>
                </c:pt>
                <c:pt idx="17">
                  <c:v>-3.2</c:v>
                </c:pt>
                <c:pt idx="18">
                  <c:v>-3.5</c:v>
                </c:pt>
              </c:numCache>
            </c:numRef>
          </c:val>
          <c:smooth val="0"/>
          <c:extLst xmlns:c16r2="http://schemas.microsoft.com/office/drawing/2015/06/chart">
            <c:ext xmlns:c16="http://schemas.microsoft.com/office/drawing/2014/chart" uri="{C3380CC4-5D6E-409C-BE32-E72D297353CC}">
              <c16:uniqueId val="{0000000A-DB09-41A4-A188-54EF9190BA46}"/>
            </c:ext>
          </c:extLst>
        </c:ser>
        <c:ser>
          <c:idx val="2"/>
          <c:order val="2"/>
          <c:tx>
            <c:strRef>
              <c:f>'Datos PIB'!$L$43</c:f>
              <c:strCache>
                <c:ptCount val="1"/>
                <c:pt idx="0">
                  <c:v>Producto Interno Bruto</c:v>
                </c:pt>
              </c:strCache>
            </c:strRef>
          </c:tx>
          <c:spPr>
            <a:ln w="19050" cap="rnd">
              <a:solidFill>
                <a:srgbClr val="002060"/>
              </a:solidFill>
              <a:round/>
            </a:ln>
            <a:effectLst/>
          </c:spPr>
          <c:marker>
            <c:symbol val="circle"/>
            <c:size val="5"/>
            <c:spPr>
              <a:solidFill>
                <a:srgbClr val="002060"/>
              </a:solidFill>
              <a:ln w="9525">
                <a:solidFill>
                  <a:srgbClr val="002060"/>
                </a:solidFill>
              </a:ln>
              <a:effectLst/>
            </c:spPr>
          </c:marker>
          <c:dLbls>
            <c:dLbl>
              <c:idx val="4"/>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DB09-41A4-A188-54EF9190BA46}"/>
                </c:ext>
                <c:ext xmlns:c15="http://schemas.microsoft.com/office/drawing/2012/chart" uri="{CE6537A1-D6FC-4f65-9D91-7224C49458BB}"/>
              </c:extLst>
            </c:dLbl>
            <c:dLbl>
              <c:idx val="5"/>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DB09-41A4-A188-54EF9190BA46}"/>
                </c:ext>
                <c:ext xmlns:c15="http://schemas.microsoft.com/office/drawing/2012/chart" uri="{CE6537A1-D6FC-4f65-9D91-7224C49458BB}"/>
              </c:extLst>
            </c:dLbl>
            <c:dLbl>
              <c:idx val="12"/>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DB09-41A4-A188-54EF9190BA46}"/>
                </c:ext>
                <c:ext xmlns:c15="http://schemas.microsoft.com/office/drawing/2012/chart" uri="{CE6537A1-D6FC-4f65-9D91-7224C49458BB}"/>
              </c:extLst>
            </c:dLbl>
            <c:dLbl>
              <c:idx val="13"/>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E-DB09-41A4-A188-54EF9190BA46}"/>
                </c:ext>
                <c:ext xmlns:c15="http://schemas.microsoft.com/office/drawing/2012/chart" uri="{CE6537A1-D6FC-4f65-9D91-7224C49458BB}"/>
              </c:extLst>
            </c:dLbl>
            <c:dLbl>
              <c:idx val="17"/>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DB09-41A4-A188-54EF9190BA4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2060"/>
                    </a:solidFill>
                    <a:latin typeface="+mn-lt"/>
                    <a:ea typeface="+mn-ea"/>
                    <a:cs typeface="+mn-cs"/>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 PIB'!$I$60:$I$78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 </c:v>
                </c:pt>
                <c:pt idx="15">
                  <c:v>2022 IV</c:v>
                </c:pt>
                <c:pt idx="16">
                  <c:v>2023 I</c:v>
                </c:pt>
                <c:pt idx="17">
                  <c:v>2023 II</c:v>
                </c:pt>
                <c:pt idx="18">
                  <c:v>2023 III</c:v>
                </c:pt>
              </c:strCache>
            </c:strRef>
          </c:cat>
          <c:val>
            <c:numRef>
              <c:f>'Datos PIB'!$L$60:$L$78</c:f>
              <c:numCache>
                <c:formatCode>#,##0.0</c:formatCode>
                <c:ptCount val="19"/>
                <c:pt idx="0">
                  <c:v>3.5287193085118673</c:v>
                </c:pt>
                <c:pt idx="1">
                  <c:v>3.0141942753563029</c:v>
                </c:pt>
                <c:pt idx="2">
                  <c:v>3.1862402462746076</c:v>
                </c:pt>
                <c:pt idx="3">
                  <c:v>3.0485536349226408</c:v>
                </c:pt>
                <c:pt idx="4">
                  <c:v>0.79925780305651983</c:v>
                </c:pt>
                <c:pt idx="5">
                  <c:v>-16.551845830673429</c:v>
                </c:pt>
                <c:pt idx="6">
                  <c:v>-8.7953235264957073</c:v>
                </c:pt>
                <c:pt idx="7">
                  <c:v>-3.6125040545465055</c:v>
                </c:pt>
                <c:pt idx="8">
                  <c:v>0.9091888405505415</c:v>
                </c:pt>
                <c:pt idx="9">
                  <c:v>18.305676986548917</c:v>
                </c:pt>
                <c:pt idx="10">
                  <c:v>13.744591573680538</c:v>
                </c:pt>
                <c:pt idx="11">
                  <c:v>10.837723973553722</c:v>
                </c:pt>
                <c:pt idx="12">
                  <c:v>8.1999999999999993</c:v>
                </c:pt>
                <c:pt idx="13">
                  <c:v>12.2</c:v>
                </c:pt>
                <c:pt idx="14">
                  <c:v>7.3</c:v>
                </c:pt>
                <c:pt idx="15">
                  <c:v>2.1</c:v>
                </c:pt>
                <c:pt idx="16">
                  <c:v>3</c:v>
                </c:pt>
                <c:pt idx="17">
                  <c:v>0.3</c:v>
                </c:pt>
                <c:pt idx="18">
                  <c:v>-0.3</c:v>
                </c:pt>
              </c:numCache>
            </c:numRef>
          </c:val>
          <c:smooth val="0"/>
          <c:extLst xmlns:c16r2="http://schemas.microsoft.com/office/drawing/2015/06/chart">
            <c:ext xmlns:c16="http://schemas.microsoft.com/office/drawing/2014/chart" uri="{C3380CC4-5D6E-409C-BE32-E72D297353CC}">
              <c16:uniqueId val="{00000010-DB09-41A4-A188-54EF9190BA46}"/>
            </c:ext>
          </c:extLst>
        </c:ser>
        <c:dLbls>
          <c:showLegendKey val="0"/>
          <c:showVal val="0"/>
          <c:showCatName val="0"/>
          <c:showSerName val="0"/>
          <c:showPercent val="0"/>
          <c:showBubbleSize val="0"/>
        </c:dLbls>
        <c:marker val="1"/>
        <c:smooth val="0"/>
        <c:axId val="495629224"/>
        <c:axId val="495628440"/>
      </c:lineChart>
      <c:catAx>
        <c:axId val="495629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s-CO"/>
          </a:p>
        </c:txPr>
        <c:crossAx val="495628440"/>
        <c:crosses val="autoZero"/>
        <c:auto val="1"/>
        <c:lblAlgn val="ctr"/>
        <c:lblOffset val="100"/>
        <c:noMultiLvlLbl val="0"/>
      </c:catAx>
      <c:valAx>
        <c:axId val="495628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495629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s-CO" sz="1800" b="1" i="0" baseline="0">
                <a:solidFill>
                  <a:schemeClr val="tx1"/>
                </a:solidFill>
                <a:effectLst/>
                <a:latin typeface="Trebuchet MS" panose="020B0603020202020204" pitchFamily="34" charset="0"/>
              </a:rPr>
              <a:t>Variación Trimestral PIB - Explotación de Minas y Cantera - Construcción</a:t>
            </a:r>
            <a:endParaRPr lang="es-CO" sz="1800">
              <a:solidFill>
                <a:schemeClr val="tx1"/>
              </a:solidFill>
              <a:effectLst/>
              <a:latin typeface="Trebuchet MS" panose="020B0603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endParaRPr lang="es-CO"/>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lineChart>
        <c:grouping val="standard"/>
        <c:varyColors val="0"/>
        <c:ser>
          <c:idx val="0"/>
          <c:order val="0"/>
          <c:tx>
            <c:strRef>
              <c:f>'Datos PIB'!$P$43</c:f>
              <c:strCache>
                <c:ptCount val="1"/>
                <c:pt idx="0">
                  <c:v>Explotación de minas y canteras</c:v>
                </c:pt>
              </c:strCache>
            </c:strRef>
          </c:tx>
          <c:spPr>
            <a:ln w="15875" cap="rnd">
              <a:solidFill>
                <a:srgbClr val="EB6A17"/>
              </a:solidFill>
              <a:round/>
            </a:ln>
            <a:effectLst/>
          </c:spPr>
          <c:marker>
            <c:symbol val="circle"/>
            <c:size val="5"/>
            <c:spPr>
              <a:solidFill>
                <a:srgbClr val="EB6A17"/>
              </a:solidFill>
              <a:ln w="9525">
                <a:solidFill>
                  <a:srgbClr val="EB6A17"/>
                </a:solidFill>
              </a:ln>
              <a:effectLst/>
            </c:spPr>
          </c:marker>
          <c:cat>
            <c:strRef>
              <c:f>'Datos PIB'!$O$60:$O$78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c:v>
                </c:pt>
                <c:pt idx="15">
                  <c:v>2022 IV</c:v>
                </c:pt>
                <c:pt idx="16">
                  <c:v>2023 I</c:v>
                </c:pt>
                <c:pt idx="17">
                  <c:v>2023 II</c:v>
                </c:pt>
                <c:pt idx="18">
                  <c:v>2023 III</c:v>
                </c:pt>
              </c:strCache>
            </c:strRef>
          </c:cat>
          <c:val>
            <c:numRef>
              <c:f>'Datos PIB'!$P$60:$P$78</c:f>
              <c:numCache>
                <c:formatCode>#,##0.0</c:formatCode>
                <c:ptCount val="19"/>
                <c:pt idx="0">
                  <c:v>4.7921622114127018</c:v>
                </c:pt>
                <c:pt idx="1">
                  <c:v>2.6565029517200145</c:v>
                </c:pt>
                <c:pt idx="2">
                  <c:v>2.0485989495478236</c:v>
                </c:pt>
                <c:pt idx="3">
                  <c:v>1.9245124568442691</c:v>
                </c:pt>
                <c:pt idx="4">
                  <c:v>-1.88659630377947</c:v>
                </c:pt>
                <c:pt idx="5">
                  <c:v>-11.331497618721514</c:v>
                </c:pt>
                <c:pt idx="6">
                  <c:v>-13.944966979153435</c:v>
                </c:pt>
                <c:pt idx="7">
                  <c:v>-15.588309340168905</c:v>
                </c:pt>
                <c:pt idx="8">
                  <c:v>-14.729550255176989</c:v>
                </c:pt>
                <c:pt idx="9">
                  <c:v>-5.0041713662045737</c:v>
                </c:pt>
                <c:pt idx="10">
                  <c:v>-2.0780664460871066</c:v>
                </c:pt>
                <c:pt idx="11">
                  <c:v>0.17233928398721332</c:v>
                </c:pt>
                <c:pt idx="12">
                  <c:v>1.1849872339965799</c:v>
                </c:pt>
                <c:pt idx="13">
                  <c:v>2.4211750951804447</c:v>
                </c:pt>
                <c:pt idx="14">
                  <c:v>5.4463565074405267</c:v>
                </c:pt>
                <c:pt idx="15">
                  <c:v>-3.3</c:v>
                </c:pt>
                <c:pt idx="16">
                  <c:v>4.4000000000000004</c:v>
                </c:pt>
                <c:pt idx="17">
                  <c:v>3.8</c:v>
                </c:pt>
                <c:pt idx="18">
                  <c:v>3.5</c:v>
                </c:pt>
              </c:numCache>
            </c:numRef>
          </c:val>
          <c:smooth val="0"/>
          <c:extLst xmlns:c16r2="http://schemas.microsoft.com/office/drawing/2015/06/chart">
            <c:ext xmlns:c16="http://schemas.microsoft.com/office/drawing/2014/chart" uri="{C3380CC4-5D6E-409C-BE32-E72D297353CC}">
              <c16:uniqueId val="{00000000-36D0-4681-8133-56F5E1A81E75}"/>
            </c:ext>
          </c:extLst>
        </c:ser>
        <c:ser>
          <c:idx val="1"/>
          <c:order val="1"/>
          <c:tx>
            <c:strRef>
              <c:f>'Datos PIB'!$Q$43</c:f>
              <c:strCache>
                <c:ptCount val="1"/>
                <c:pt idx="0">
                  <c:v>Construcción</c:v>
                </c:pt>
              </c:strCache>
            </c:strRef>
          </c:tx>
          <c:spPr>
            <a:ln w="15875" cap="rnd">
              <a:solidFill>
                <a:srgbClr val="32879E"/>
              </a:solidFill>
              <a:round/>
            </a:ln>
            <a:effectLst/>
          </c:spPr>
          <c:marker>
            <c:symbol val="circle"/>
            <c:size val="5"/>
            <c:spPr>
              <a:solidFill>
                <a:srgbClr val="32879E"/>
              </a:solidFill>
              <a:ln w="9525">
                <a:solidFill>
                  <a:srgbClr val="32879E"/>
                </a:solidFill>
              </a:ln>
              <a:effectLst/>
            </c:spPr>
          </c:marker>
          <c:cat>
            <c:strRef>
              <c:f>'Datos PIB'!$O$60:$O$78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c:v>
                </c:pt>
                <c:pt idx="15">
                  <c:v>2022 IV</c:v>
                </c:pt>
                <c:pt idx="16">
                  <c:v>2023 I</c:v>
                </c:pt>
                <c:pt idx="17">
                  <c:v>2023 II</c:v>
                </c:pt>
                <c:pt idx="18">
                  <c:v>2023 III</c:v>
                </c:pt>
              </c:strCache>
            </c:strRef>
          </c:cat>
          <c:val>
            <c:numRef>
              <c:f>'Datos PIB'!$Q$60:$Q$78</c:f>
              <c:numCache>
                <c:formatCode>#,##0.0</c:formatCode>
                <c:ptCount val="19"/>
                <c:pt idx="0">
                  <c:v>0.47919564572072204</c:v>
                </c:pt>
                <c:pt idx="1">
                  <c:v>-1.1269024860211658</c:v>
                </c:pt>
                <c:pt idx="2">
                  <c:v>-3.601374631679775</c:v>
                </c:pt>
                <c:pt idx="3">
                  <c:v>-3.8912579957356002</c:v>
                </c:pt>
                <c:pt idx="4">
                  <c:v>-16.382808726738375</c:v>
                </c:pt>
                <c:pt idx="5">
                  <c:v>-28.434190870297286</c:v>
                </c:pt>
                <c:pt idx="6">
                  <c:v>-27.968632445671531</c:v>
                </c:pt>
                <c:pt idx="7">
                  <c:v>-26.783318125704483</c:v>
                </c:pt>
                <c:pt idx="8">
                  <c:v>-5.1374835604698461</c:v>
                </c:pt>
                <c:pt idx="9">
                  <c:v>7.1864434264359289</c:v>
                </c:pt>
                <c:pt idx="10">
                  <c:v>5.2956571317456849</c:v>
                </c:pt>
                <c:pt idx="11">
                  <c:v>5.6972179931810842</c:v>
                </c:pt>
                <c:pt idx="12">
                  <c:v>5.750300625112331</c:v>
                </c:pt>
                <c:pt idx="13">
                  <c:v>9.1941109784994524</c:v>
                </c:pt>
                <c:pt idx="14">
                  <c:v>13.816212459713356</c:v>
                </c:pt>
                <c:pt idx="15">
                  <c:v>-1.8</c:v>
                </c:pt>
                <c:pt idx="16">
                  <c:v>-3.5</c:v>
                </c:pt>
                <c:pt idx="17">
                  <c:v>-3.7</c:v>
                </c:pt>
                <c:pt idx="18">
                  <c:v>-8</c:v>
                </c:pt>
              </c:numCache>
            </c:numRef>
          </c:val>
          <c:smooth val="0"/>
          <c:extLst xmlns:c16r2="http://schemas.microsoft.com/office/drawing/2015/06/chart">
            <c:ext xmlns:c16="http://schemas.microsoft.com/office/drawing/2014/chart" uri="{C3380CC4-5D6E-409C-BE32-E72D297353CC}">
              <c16:uniqueId val="{00000001-36D0-4681-8133-56F5E1A81E75}"/>
            </c:ext>
          </c:extLst>
        </c:ser>
        <c:ser>
          <c:idx val="2"/>
          <c:order val="2"/>
          <c:tx>
            <c:strRef>
              <c:f>'Datos PIB'!$R$43</c:f>
              <c:strCache>
                <c:ptCount val="1"/>
                <c:pt idx="0">
                  <c:v>Producto Interno Bruto</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cat>
            <c:strRef>
              <c:f>'Datos PIB'!$O$60:$O$78</c:f>
              <c:strCache>
                <c:ptCount val="19"/>
                <c:pt idx="0">
                  <c:v>2019 I</c:v>
                </c:pt>
                <c:pt idx="1">
                  <c:v>2019 II</c:v>
                </c:pt>
                <c:pt idx="2">
                  <c:v>2019 III</c:v>
                </c:pt>
                <c:pt idx="3">
                  <c:v>2019 IV</c:v>
                </c:pt>
                <c:pt idx="4">
                  <c:v>2020 I</c:v>
                </c:pt>
                <c:pt idx="5">
                  <c:v>2020 II</c:v>
                </c:pt>
                <c:pt idx="6">
                  <c:v>2020 III</c:v>
                </c:pt>
                <c:pt idx="7">
                  <c:v>2020 IV</c:v>
                </c:pt>
                <c:pt idx="8">
                  <c:v>2021 I</c:v>
                </c:pt>
                <c:pt idx="9">
                  <c:v>2021 II</c:v>
                </c:pt>
                <c:pt idx="10">
                  <c:v>2021 III</c:v>
                </c:pt>
                <c:pt idx="11">
                  <c:v>2021 IV</c:v>
                </c:pt>
                <c:pt idx="12">
                  <c:v>2022 I</c:v>
                </c:pt>
                <c:pt idx="13">
                  <c:v>2022 II</c:v>
                </c:pt>
                <c:pt idx="14">
                  <c:v>2022 III</c:v>
                </c:pt>
                <c:pt idx="15">
                  <c:v>2022 IV</c:v>
                </c:pt>
                <c:pt idx="16">
                  <c:v>2023 I</c:v>
                </c:pt>
                <c:pt idx="17">
                  <c:v>2023 II</c:v>
                </c:pt>
                <c:pt idx="18">
                  <c:v>2023 III</c:v>
                </c:pt>
              </c:strCache>
            </c:strRef>
          </c:cat>
          <c:val>
            <c:numRef>
              <c:f>'Datos PIB'!$R$60:$R$78</c:f>
              <c:numCache>
                <c:formatCode>#,##0.0</c:formatCode>
                <c:ptCount val="19"/>
                <c:pt idx="0">
                  <c:v>3.5287193085118673</c:v>
                </c:pt>
                <c:pt idx="1">
                  <c:v>3.0141942753563029</c:v>
                </c:pt>
                <c:pt idx="2">
                  <c:v>3.1862402462746076</c:v>
                </c:pt>
                <c:pt idx="3">
                  <c:v>3.0485536349226408</c:v>
                </c:pt>
                <c:pt idx="4">
                  <c:v>0.79925780305651983</c:v>
                </c:pt>
                <c:pt idx="5">
                  <c:v>-16.551845830673429</c:v>
                </c:pt>
                <c:pt idx="6">
                  <c:v>-8.7953235264957073</c:v>
                </c:pt>
                <c:pt idx="7">
                  <c:v>-3.6125040545465055</c:v>
                </c:pt>
                <c:pt idx="8">
                  <c:v>0.9091888405505415</c:v>
                </c:pt>
                <c:pt idx="9">
                  <c:v>18.305676986548917</c:v>
                </c:pt>
                <c:pt idx="10">
                  <c:v>13.744591573680538</c:v>
                </c:pt>
                <c:pt idx="11">
                  <c:v>10.837723973553722</c:v>
                </c:pt>
                <c:pt idx="12">
                  <c:v>8.1999999999999993</c:v>
                </c:pt>
                <c:pt idx="13">
                  <c:v>12.2</c:v>
                </c:pt>
                <c:pt idx="14">
                  <c:v>7.3</c:v>
                </c:pt>
                <c:pt idx="15">
                  <c:v>2.1</c:v>
                </c:pt>
                <c:pt idx="16">
                  <c:v>3</c:v>
                </c:pt>
                <c:pt idx="17">
                  <c:v>0.3</c:v>
                </c:pt>
                <c:pt idx="18">
                  <c:v>-0.3</c:v>
                </c:pt>
              </c:numCache>
            </c:numRef>
          </c:val>
          <c:smooth val="0"/>
          <c:extLst xmlns:c16r2="http://schemas.microsoft.com/office/drawing/2015/06/chart">
            <c:ext xmlns:c16="http://schemas.microsoft.com/office/drawing/2014/chart" uri="{C3380CC4-5D6E-409C-BE32-E72D297353CC}">
              <c16:uniqueId val="{00000002-36D0-4681-8133-56F5E1A81E75}"/>
            </c:ext>
          </c:extLst>
        </c:ser>
        <c:dLbls>
          <c:showLegendKey val="0"/>
          <c:showVal val="0"/>
          <c:showCatName val="0"/>
          <c:showSerName val="0"/>
          <c:showPercent val="0"/>
          <c:showBubbleSize val="0"/>
        </c:dLbls>
        <c:marker val="1"/>
        <c:smooth val="0"/>
        <c:axId val="495620992"/>
        <c:axId val="495621776"/>
      </c:lineChart>
      <c:catAx>
        <c:axId val="495620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s-CO"/>
          </a:p>
        </c:txPr>
        <c:crossAx val="495621776"/>
        <c:crosses val="autoZero"/>
        <c:auto val="1"/>
        <c:lblAlgn val="ctr"/>
        <c:lblOffset val="100"/>
        <c:noMultiLvlLbl val="0"/>
      </c:catAx>
      <c:valAx>
        <c:axId val="49562177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s-CO"/>
          </a:p>
        </c:txPr>
        <c:crossAx val="49562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419" sz="900" b="1"/>
              <a:t>Exportaciones</a:t>
            </a:r>
          </a:p>
          <a:p>
            <a:pPr>
              <a:defRPr sz="900" b="1"/>
            </a:pPr>
            <a:r>
              <a:rPr lang="es-419" sz="900" b="1"/>
              <a:t>Variación año corrido</a:t>
            </a:r>
          </a:p>
        </c:rich>
      </c:tx>
      <c:layout/>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spPr>
            <a:solidFill>
              <a:srgbClr val="EB6A1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Exportaciones!$O$10:$O$17</c:f>
              <c:strCache>
                <c:ptCount val="7"/>
                <c:pt idx="0">
                  <c:v>Combustibles y prod. de las industrias extr.</c:v>
                </c:pt>
                <c:pt idx="2">
                  <c:v>Manufacturas</c:v>
                </c:pt>
                <c:pt idx="4">
                  <c:v>Agropecuarios, alimentos y bebidas</c:v>
                </c:pt>
                <c:pt idx="6">
                  <c:v>Otros Sectores</c:v>
                </c:pt>
              </c:strCache>
            </c:strRef>
          </c:cat>
          <c:val>
            <c:numRef>
              <c:f>Exportaciones!$P$10:$P$17</c:f>
              <c:numCache>
                <c:formatCode>#,##0</c:formatCode>
                <c:ptCount val="8"/>
                <c:pt idx="0">
                  <c:v>23531254.296739999</c:v>
                </c:pt>
                <c:pt idx="2">
                  <c:v>9285717.4297999907</c:v>
                </c:pt>
                <c:pt idx="4">
                  <c:v>9168345.1836799998</c:v>
                </c:pt>
                <c:pt idx="6">
                  <c:v>3112095.5461300001</c:v>
                </c:pt>
              </c:numCache>
            </c:numRef>
          </c:val>
          <c:extLst xmlns:c16r2="http://schemas.microsoft.com/office/drawing/2015/06/chart">
            <c:ext xmlns:c16="http://schemas.microsoft.com/office/drawing/2014/chart" uri="{C3380CC4-5D6E-409C-BE32-E72D297353CC}">
              <c16:uniqueId val="{00000000-A7D2-4C6B-A77A-21A5EC345C87}"/>
            </c:ext>
          </c:extLst>
        </c:ser>
        <c:dLbls>
          <c:dLblPos val="outEnd"/>
          <c:showLegendKey val="0"/>
          <c:showVal val="1"/>
          <c:showCatName val="0"/>
          <c:showSerName val="0"/>
          <c:showPercent val="0"/>
          <c:showBubbleSize val="0"/>
        </c:dLbls>
        <c:gapWidth val="0"/>
        <c:axId val="455187112"/>
        <c:axId val="455179664"/>
      </c:barChart>
      <c:catAx>
        <c:axId val="455187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79664"/>
        <c:crosses val="autoZero"/>
        <c:auto val="1"/>
        <c:lblAlgn val="ctr"/>
        <c:lblOffset val="100"/>
        <c:noMultiLvlLbl val="0"/>
      </c:catAx>
      <c:valAx>
        <c:axId val="4551796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871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95000"/>
                    <a:lumOff val="5000"/>
                  </a:schemeClr>
                </a:solidFill>
                <a:latin typeface="Arial Nova" panose="020B0504020202020204" pitchFamily="34" charset="0"/>
                <a:ea typeface="+mn-ea"/>
                <a:cs typeface="+mn-cs"/>
              </a:defRPr>
            </a:pPr>
            <a:r>
              <a:rPr lang="es-CO"/>
              <a:t>Millones de toneladas transportadas por configuración</a:t>
            </a:r>
            <a:br>
              <a:rPr lang="es-CO"/>
            </a:br>
            <a:r>
              <a:rPr lang="es-CO"/>
              <a:t>Nov</a:t>
            </a:r>
            <a:r>
              <a:rPr lang="es-CO" baseline="0"/>
              <a:t>2022</a:t>
            </a:r>
            <a:r>
              <a:rPr lang="es-CO"/>
              <a:t>- Oct 2023</a:t>
            </a:r>
          </a:p>
          <a:p>
            <a:pPr>
              <a:defRPr/>
            </a:pPr>
            <a:endParaRPr lang="es-CO"/>
          </a:p>
        </c:rich>
      </c:tx>
      <c:layout>
        <c:manualLayout>
          <c:xMode val="edge"/>
          <c:yMode val="edge"/>
          <c:x val="9.620499266658912E-2"/>
          <c:y val="1.673640534958770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95000"/>
                  <a:lumOff val="5000"/>
                </a:schemeClr>
              </a:solidFill>
              <a:latin typeface="Arial Nova" panose="020B0504020202020204" pitchFamily="34" charset="0"/>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00206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2-8A4D-4607-8345-88552FE751F2}"/>
              </c:ext>
            </c:extLst>
          </c:dPt>
          <c:dPt>
            <c:idx val="1"/>
            <c:bubble3D val="0"/>
            <c:spPr>
              <a:solidFill>
                <a:srgbClr val="FFC00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1-8A4D-4607-8345-88552FE751F2}"/>
              </c:ext>
            </c:extLst>
          </c:dPt>
          <c:dPt>
            <c:idx val="2"/>
            <c:bubble3D val="0"/>
            <c:spPr>
              <a:solidFill>
                <a:schemeClr val="bg1">
                  <a:lumMod val="50000"/>
                </a:schemeClr>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3-8A4D-4607-8345-88552FE751F2}"/>
              </c:ext>
            </c:extLst>
          </c:dPt>
          <c:dPt>
            <c:idx val="3"/>
            <c:bubble3D val="0"/>
            <c:spPr>
              <a:solidFill>
                <a:srgbClr val="934607"/>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4-8A4D-4607-8345-88552FE751F2}"/>
              </c:ext>
            </c:extLst>
          </c:dPt>
          <c:dPt>
            <c:idx val="4"/>
            <c:bubble3D val="0"/>
            <c:spPr>
              <a:solidFill>
                <a:srgbClr val="32879E"/>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5-8A4D-4607-8345-88552FE751F2}"/>
              </c:ext>
            </c:extLst>
          </c:dPt>
          <c:dPt>
            <c:idx val="5"/>
            <c:bubble3D val="0"/>
            <c:spPr>
              <a:solidFill>
                <a:srgbClr val="92D05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8-8A4D-4607-8345-88552FE751F2}"/>
              </c:ext>
            </c:extLst>
          </c:dPt>
          <c:dPt>
            <c:idx val="6"/>
            <c:bubble3D val="0"/>
            <c:spPr>
              <a:solidFill>
                <a:srgbClr val="C0000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7-8A4D-4607-8345-88552FE751F2}"/>
              </c:ext>
            </c:extLst>
          </c:dPt>
          <c:dPt>
            <c:idx val="7"/>
            <c:bubble3D val="0"/>
            <c:spPr>
              <a:solidFill>
                <a:schemeClr val="accent5">
                  <a:lumMod val="20000"/>
                  <a:lumOff val="80000"/>
                </a:schemeClr>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6-8A4D-4607-8345-88552FE751F2}"/>
              </c:ext>
            </c:extLst>
          </c:dPt>
          <c:dLbls>
            <c:dLbl>
              <c:idx val="0"/>
              <c:layout>
                <c:manualLayout>
                  <c:x val="2.3389368113903861E-3"/>
                  <c:y val="-3.5530817498725478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A4D-4607-8345-88552FE751F2}"/>
                </c:ext>
                <c:ext xmlns:c15="http://schemas.microsoft.com/office/drawing/2012/chart" uri="{CE6537A1-D6FC-4f65-9D91-7224C49458BB}"/>
              </c:extLst>
            </c:dLbl>
            <c:dLbl>
              <c:idx val="1"/>
              <c:layout>
                <c:manualLayout>
                  <c:x val="3.627494795479302E-3"/>
                  <c:y val="-9.459034133701035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A4D-4607-8345-88552FE751F2}"/>
                </c:ext>
                <c:ext xmlns:c15="http://schemas.microsoft.com/office/drawing/2012/chart" uri="{CE6537A1-D6FC-4f65-9D91-7224C49458BB}"/>
              </c:extLst>
            </c:dLbl>
            <c:dLbl>
              <c:idx val="2"/>
              <c:layout>
                <c:manualLayout>
                  <c:x val="1.0619525268417997E-2"/>
                  <c:y val="-2.4928897732002549E-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A4D-4607-8345-88552FE751F2}"/>
                </c:ext>
                <c:ext xmlns:c15="http://schemas.microsoft.com/office/drawing/2012/chart" uri="{CE6537A1-D6FC-4f65-9D91-7224C49458BB}"/>
              </c:extLst>
            </c:dLbl>
            <c:dLbl>
              <c:idx val="3"/>
              <c:layout>
                <c:manualLayout>
                  <c:x val="9.1123205675718924E-3"/>
                  <c:y val="-4.0356261403323426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8A4D-4607-8345-88552FE751F2}"/>
                </c:ext>
                <c:ext xmlns:c15="http://schemas.microsoft.com/office/drawing/2012/chart" uri="{CE6537A1-D6FC-4f65-9D91-7224C49458BB}"/>
              </c:extLst>
            </c:dLbl>
            <c:dLbl>
              <c:idx val="4"/>
              <c:layout>
                <c:manualLayout>
                  <c:x val="3.3788205962868167E-4"/>
                  <c:y val="-2.8235765434666656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8A4D-4607-8345-88552FE751F2}"/>
                </c:ext>
                <c:ext xmlns:c15="http://schemas.microsoft.com/office/drawing/2012/chart" uri="{CE6537A1-D6FC-4f65-9D91-7224C49458BB}"/>
              </c:extLst>
            </c:dLbl>
            <c:dLbl>
              <c:idx val="5"/>
              <c:layout>
                <c:manualLayout>
                  <c:x val="1.4603268447733669E-2"/>
                  <c:y val="1.5592092070435852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8A4D-4607-8345-88552FE751F2}"/>
                </c:ext>
                <c:ext xmlns:c15="http://schemas.microsoft.com/office/drawing/2012/chart" uri="{CE6537A1-D6FC-4f65-9D91-7224C49458BB}"/>
              </c:extLst>
            </c:dLbl>
            <c:dLbl>
              <c:idx val="6"/>
              <c:layout>
                <c:manualLayout>
                  <c:x val="8.7119055469506608E-3"/>
                  <c:y val="-4.383488591679807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8A4D-4607-8345-88552FE751F2}"/>
                </c:ext>
                <c:ext xmlns:c15="http://schemas.microsoft.com/office/drawing/2012/chart" uri="{CE6537A1-D6FC-4f65-9D91-7224C49458BB}"/>
              </c:extLst>
            </c:dLbl>
            <c:dLbl>
              <c:idx val="7"/>
              <c:layout>
                <c:manualLayout>
                  <c:x val="2.9150126042543918E-2"/>
                  <c:y val="-2.786216142548491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8A4D-4607-8345-88552FE751F2}"/>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Arial Nova" panose="020B0504020202020204" pitchFamily="34" charset="0"/>
                    <a:ea typeface="+mn-ea"/>
                    <a:cs typeface="+mn-cs"/>
                  </a:defRPr>
                </a:pPr>
                <a:endParaRPr lang="es-CO"/>
              </a:p>
            </c:txP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RNDC!$B$133:$B$140</c:f>
              <c:strCache>
                <c:ptCount val="8"/>
                <c:pt idx="0">
                  <c:v>3S3</c:v>
                </c:pt>
                <c:pt idx="1">
                  <c:v>2</c:v>
                </c:pt>
                <c:pt idx="2">
                  <c:v>3S2</c:v>
                </c:pt>
                <c:pt idx="3">
                  <c:v>3</c:v>
                </c:pt>
                <c:pt idx="4">
                  <c:v>2S2</c:v>
                </c:pt>
                <c:pt idx="5">
                  <c:v>2S3</c:v>
                </c:pt>
                <c:pt idx="6">
                  <c:v>CA</c:v>
                </c:pt>
                <c:pt idx="7">
                  <c:v>Otros</c:v>
                </c:pt>
              </c:strCache>
            </c:strRef>
          </c:cat>
          <c:val>
            <c:numRef>
              <c:f>RNDC!$C$133:$C$140</c:f>
              <c:numCache>
                <c:formatCode>#,##0.00</c:formatCode>
                <c:ptCount val="8"/>
                <c:pt idx="0">
                  <c:v>88.94</c:v>
                </c:pt>
                <c:pt idx="1">
                  <c:v>21.03</c:v>
                </c:pt>
                <c:pt idx="2">
                  <c:v>11.27</c:v>
                </c:pt>
                <c:pt idx="3">
                  <c:v>3.37</c:v>
                </c:pt>
                <c:pt idx="4">
                  <c:v>4.83</c:v>
                </c:pt>
                <c:pt idx="5">
                  <c:v>2.34</c:v>
                </c:pt>
                <c:pt idx="6">
                  <c:v>1.42</c:v>
                </c:pt>
                <c:pt idx="7">
                  <c:v>2</c:v>
                </c:pt>
              </c:numCache>
            </c:numRef>
          </c:val>
          <c:extLst xmlns:c16r2="http://schemas.microsoft.com/office/drawing/2015/06/chart">
            <c:ext xmlns:c16="http://schemas.microsoft.com/office/drawing/2014/chart" uri="{C3380CC4-5D6E-409C-BE32-E72D297353CC}">
              <c16:uniqueId val="{00000000-8A4D-4607-8345-88552FE751F2}"/>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Nova" panose="020B0504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Nova" panose="020B0504020202020204" pitchFamily="34" charset="0"/>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solidFill>
                <a:latin typeface="+mn-lt"/>
                <a:ea typeface="+mn-ea"/>
                <a:cs typeface="+mn-cs"/>
              </a:defRPr>
            </a:pPr>
            <a:r>
              <a:rPr lang="es-CO"/>
              <a:t>Manifiestos recibidos rndc</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RNDC!$C$6</c:f>
              <c:strCache>
                <c:ptCount val="1"/>
                <c:pt idx="0">
                  <c:v>2018</c:v>
                </c:pt>
              </c:strCache>
            </c:strRef>
          </c:tx>
          <c:spPr>
            <a:solidFill>
              <a:srgbClr val="934607"/>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RNDC!$B$8:$B$17</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RNDC!$C$8:$C$17</c:f>
              <c:numCache>
                <c:formatCode>#,##0</c:formatCode>
                <c:ptCount val="10"/>
                <c:pt idx="0">
                  <c:v>651.79999999999995</c:v>
                </c:pt>
                <c:pt idx="1">
                  <c:v>637.9</c:v>
                </c:pt>
                <c:pt idx="2">
                  <c:v>681.3</c:v>
                </c:pt>
                <c:pt idx="3">
                  <c:v>731.1</c:v>
                </c:pt>
                <c:pt idx="4">
                  <c:v>729.1</c:v>
                </c:pt>
                <c:pt idx="5">
                  <c:v>684.2</c:v>
                </c:pt>
                <c:pt idx="6">
                  <c:v>712</c:v>
                </c:pt>
                <c:pt idx="7">
                  <c:v>769</c:v>
                </c:pt>
                <c:pt idx="8">
                  <c:v>729</c:v>
                </c:pt>
                <c:pt idx="9">
                  <c:v>778</c:v>
                </c:pt>
              </c:numCache>
            </c:numRef>
          </c:val>
          <c:extLst xmlns:c16r2="http://schemas.microsoft.com/office/drawing/2015/06/chart">
            <c:ext xmlns:c16="http://schemas.microsoft.com/office/drawing/2014/chart" uri="{C3380CC4-5D6E-409C-BE32-E72D297353CC}">
              <c16:uniqueId val="{00000000-D101-42FC-97C2-F0E9BB6F015A}"/>
            </c:ext>
          </c:extLst>
        </c:ser>
        <c:ser>
          <c:idx val="1"/>
          <c:order val="1"/>
          <c:tx>
            <c:strRef>
              <c:f>RNDC!$D$6</c:f>
              <c:strCache>
                <c:ptCount val="1"/>
                <c:pt idx="0">
                  <c:v>2019</c:v>
                </c:pt>
              </c:strCache>
            </c:strRef>
          </c:tx>
          <c:spPr>
            <a:solidFill>
              <a:srgbClr val="32879E"/>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RNDC!$B$8:$B$17</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RNDC!$D$8:$D$17</c:f>
              <c:numCache>
                <c:formatCode>#,##0</c:formatCode>
                <c:ptCount val="10"/>
                <c:pt idx="0">
                  <c:v>734.6</c:v>
                </c:pt>
                <c:pt idx="1">
                  <c:v>706.3</c:v>
                </c:pt>
                <c:pt idx="2">
                  <c:v>723.5</c:v>
                </c:pt>
                <c:pt idx="3">
                  <c:v>715</c:v>
                </c:pt>
                <c:pt idx="4">
                  <c:v>802</c:v>
                </c:pt>
                <c:pt idx="5">
                  <c:v>706</c:v>
                </c:pt>
                <c:pt idx="6">
                  <c:v>784</c:v>
                </c:pt>
                <c:pt idx="7">
                  <c:v>787</c:v>
                </c:pt>
                <c:pt idx="8">
                  <c:v>784</c:v>
                </c:pt>
                <c:pt idx="9">
                  <c:v>824</c:v>
                </c:pt>
              </c:numCache>
            </c:numRef>
          </c:val>
          <c:extLst xmlns:c16r2="http://schemas.microsoft.com/office/drawing/2015/06/chart">
            <c:ext xmlns:c16="http://schemas.microsoft.com/office/drawing/2014/chart" uri="{C3380CC4-5D6E-409C-BE32-E72D297353CC}">
              <c16:uniqueId val="{00000001-D101-42FC-97C2-F0E9BB6F015A}"/>
            </c:ext>
          </c:extLst>
        </c:ser>
        <c:ser>
          <c:idx val="2"/>
          <c:order val="2"/>
          <c:tx>
            <c:strRef>
              <c:f>RNDC!$E$6</c:f>
              <c:strCache>
                <c:ptCount val="1"/>
                <c:pt idx="0">
                  <c:v>2020</c:v>
                </c:pt>
              </c:strCache>
            </c:strRef>
          </c:tx>
          <c:spPr>
            <a:solidFill>
              <a:schemeClr val="bg1">
                <a:lumMod val="5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RNDC!$B$8:$B$17</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RNDC!$E$8:$E$17</c:f>
              <c:numCache>
                <c:formatCode>#,##0</c:formatCode>
                <c:ptCount val="10"/>
                <c:pt idx="0">
                  <c:v>750</c:v>
                </c:pt>
                <c:pt idx="1">
                  <c:v>753</c:v>
                </c:pt>
                <c:pt idx="2">
                  <c:v>689</c:v>
                </c:pt>
                <c:pt idx="3">
                  <c:v>494</c:v>
                </c:pt>
                <c:pt idx="4">
                  <c:v>589</c:v>
                </c:pt>
                <c:pt idx="5">
                  <c:v>643</c:v>
                </c:pt>
                <c:pt idx="6">
                  <c:v>721</c:v>
                </c:pt>
                <c:pt idx="7">
                  <c:v>703</c:v>
                </c:pt>
                <c:pt idx="8">
                  <c:v>754</c:v>
                </c:pt>
                <c:pt idx="9">
                  <c:v>788</c:v>
                </c:pt>
              </c:numCache>
            </c:numRef>
          </c:val>
          <c:extLst xmlns:c16r2="http://schemas.microsoft.com/office/drawing/2015/06/chart">
            <c:ext xmlns:c16="http://schemas.microsoft.com/office/drawing/2014/chart" uri="{C3380CC4-5D6E-409C-BE32-E72D297353CC}">
              <c16:uniqueId val="{00000002-D101-42FC-97C2-F0E9BB6F015A}"/>
            </c:ext>
          </c:extLst>
        </c:ser>
        <c:ser>
          <c:idx val="4"/>
          <c:order val="3"/>
          <c:tx>
            <c:strRef>
              <c:f>RNDC!$F$6</c:f>
              <c:strCache>
                <c:ptCount val="1"/>
                <c:pt idx="0">
                  <c:v>2021</c:v>
                </c:pt>
              </c:strCache>
            </c:strRef>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RNDC!$B$8:$B$17</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RNDC!$F$8:$F$17</c:f>
              <c:numCache>
                <c:formatCode>#,##0</c:formatCode>
                <c:ptCount val="10"/>
                <c:pt idx="0">
                  <c:v>713</c:v>
                </c:pt>
                <c:pt idx="1">
                  <c:v>751</c:v>
                </c:pt>
                <c:pt idx="2">
                  <c:v>839</c:v>
                </c:pt>
                <c:pt idx="3">
                  <c:v>755</c:v>
                </c:pt>
                <c:pt idx="4">
                  <c:v>504</c:v>
                </c:pt>
                <c:pt idx="5">
                  <c:v>808</c:v>
                </c:pt>
                <c:pt idx="6">
                  <c:v>842</c:v>
                </c:pt>
                <c:pt idx="7">
                  <c:v>823</c:v>
                </c:pt>
                <c:pt idx="8">
                  <c:v>873</c:v>
                </c:pt>
                <c:pt idx="9">
                  <c:v>880</c:v>
                </c:pt>
              </c:numCache>
            </c:numRef>
          </c:val>
          <c:extLst xmlns:c16r2="http://schemas.microsoft.com/office/drawing/2015/06/chart">
            <c:ext xmlns:c16="http://schemas.microsoft.com/office/drawing/2014/chart" uri="{C3380CC4-5D6E-409C-BE32-E72D297353CC}">
              <c16:uniqueId val="{00000000-AA0C-43D7-A517-64E78F18F62E}"/>
            </c:ext>
          </c:extLst>
        </c:ser>
        <c:ser>
          <c:idx val="3"/>
          <c:order val="4"/>
          <c:tx>
            <c:strRef>
              <c:f>RNDC!$G$6</c:f>
              <c:strCache>
                <c:ptCount val="1"/>
                <c:pt idx="0">
                  <c:v>2022</c:v>
                </c:pt>
              </c:strCache>
            </c:strRef>
          </c:tx>
          <c:spPr>
            <a:solidFill>
              <a:srgbClr val="00206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RNDC!$B$8:$B$17</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RNDC!$G$8:$G$17</c:f>
              <c:numCache>
                <c:formatCode>#,##0</c:formatCode>
                <c:ptCount val="10"/>
                <c:pt idx="0">
                  <c:v>810</c:v>
                </c:pt>
                <c:pt idx="1">
                  <c:v>815</c:v>
                </c:pt>
                <c:pt idx="2">
                  <c:v>911</c:v>
                </c:pt>
                <c:pt idx="3">
                  <c:v>840</c:v>
                </c:pt>
                <c:pt idx="4">
                  <c:v>869</c:v>
                </c:pt>
                <c:pt idx="5">
                  <c:v>862</c:v>
                </c:pt>
                <c:pt idx="6">
                  <c:v>864</c:v>
                </c:pt>
                <c:pt idx="7">
                  <c:v>925</c:v>
                </c:pt>
                <c:pt idx="8">
                  <c:v>937</c:v>
                </c:pt>
                <c:pt idx="9">
                  <c:v>905</c:v>
                </c:pt>
              </c:numCache>
            </c:numRef>
          </c:val>
          <c:extLst xmlns:c16r2="http://schemas.microsoft.com/office/drawing/2015/06/chart">
            <c:ext xmlns:c16="http://schemas.microsoft.com/office/drawing/2014/chart" uri="{C3380CC4-5D6E-409C-BE32-E72D297353CC}">
              <c16:uniqueId val="{00000003-D101-42FC-97C2-F0E9BB6F015A}"/>
            </c:ext>
          </c:extLst>
        </c:ser>
        <c:ser>
          <c:idx val="5"/>
          <c:order val="5"/>
          <c:tx>
            <c:strRef>
              <c:f>RNDC!$H$6</c:f>
              <c:strCache>
                <c:ptCount val="1"/>
                <c:pt idx="0">
                  <c:v>2023</c:v>
                </c:pt>
              </c:strCache>
            </c:strRef>
          </c:tx>
          <c:spPr>
            <a:solidFill>
              <a:schemeClr val="accent5">
                <a:shade val="5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RNDC!$B$8:$B$17</c:f>
              <c:strCache>
                <c:ptCount val="10"/>
                <c:pt idx="0">
                  <c:v>Enero</c:v>
                </c:pt>
                <c:pt idx="1">
                  <c:v>Febrero</c:v>
                </c:pt>
                <c:pt idx="2">
                  <c:v>Marzo</c:v>
                </c:pt>
                <c:pt idx="3">
                  <c:v>Abril</c:v>
                </c:pt>
                <c:pt idx="4">
                  <c:v>Mayo</c:v>
                </c:pt>
                <c:pt idx="5">
                  <c:v>Junio</c:v>
                </c:pt>
                <c:pt idx="6">
                  <c:v>Julio</c:v>
                </c:pt>
                <c:pt idx="7">
                  <c:v>Agosto</c:v>
                </c:pt>
                <c:pt idx="8">
                  <c:v>Septiembre</c:v>
                </c:pt>
                <c:pt idx="9">
                  <c:v>Octubre</c:v>
                </c:pt>
              </c:strCache>
            </c:strRef>
          </c:cat>
          <c:val>
            <c:numRef>
              <c:f>RNDC!$H$8:$H$17</c:f>
              <c:numCache>
                <c:formatCode>#,##0</c:formatCode>
                <c:ptCount val="10"/>
                <c:pt idx="0">
                  <c:v>857</c:v>
                </c:pt>
                <c:pt idx="1">
                  <c:v>865</c:v>
                </c:pt>
                <c:pt idx="2">
                  <c:v>933</c:v>
                </c:pt>
                <c:pt idx="3">
                  <c:v>823</c:v>
                </c:pt>
                <c:pt idx="4">
                  <c:v>921</c:v>
                </c:pt>
                <c:pt idx="5">
                  <c:v>883</c:v>
                </c:pt>
                <c:pt idx="6">
                  <c:v>903</c:v>
                </c:pt>
                <c:pt idx="7">
                  <c:v>976</c:v>
                </c:pt>
                <c:pt idx="8">
                  <c:v>1020</c:v>
                </c:pt>
                <c:pt idx="9">
                  <c:v>1042</c:v>
                </c:pt>
              </c:numCache>
            </c:numRef>
          </c:val>
          <c:extLst xmlns:c16r2="http://schemas.microsoft.com/office/drawing/2015/06/chart">
            <c:ext xmlns:c16="http://schemas.microsoft.com/office/drawing/2014/chart" uri="{C3380CC4-5D6E-409C-BE32-E72D297353CC}">
              <c16:uniqueId val="{00000000-7C74-4089-AD3D-7B6DEF2BB52D}"/>
            </c:ext>
          </c:extLst>
        </c:ser>
        <c:dLbls>
          <c:dLblPos val="outEnd"/>
          <c:showLegendKey val="0"/>
          <c:showVal val="1"/>
          <c:showCatName val="0"/>
          <c:showSerName val="0"/>
          <c:showPercent val="0"/>
          <c:showBubbleSize val="0"/>
        </c:dLbls>
        <c:gapWidth val="444"/>
        <c:overlap val="-90"/>
        <c:axId val="495632752"/>
        <c:axId val="495634320"/>
      </c:barChart>
      <c:catAx>
        <c:axId val="4956327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solidFill>
                <a:latin typeface="+mn-lt"/>
                <a:ea typeface="+mn-ea"/>
                <a:cs typeface="+mn-cs"/>
              </a:defRPr>
            </a:pPr>
            <a:endParaRPr lang="es-CO"/>
          </a:p>
        </c:txPr>
        <c:crossAx val="495634320"/>
        <c:crosses val="autoZero"/>
        <c:auto val="1"/>
        <c:lblAlgn val="ctr"/>
        <c:lblOffset val="100"/>
        <c:noMultiLvlLbl val="0"/>
      </c:catAx>
      <c:valAx>
        <c:axId val="495634320"/>
        <c:scaling>
          <c:orientation val="minMax"/>
        </c:scaling>
        <c:delete val="1"/>
        <c:axPos val="l"/>
        <c:numFmt formatCode="#,##0" sourceLinked="1"/>
        <c:majorTickMark val="none"/>
        <c:minorTickMark val="none"/>
        <c:tickLblPos val="nextTo"/>
        <c:crossAx val="4956327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lt1"/>
    </a:solidFill>
    <a:ln w="9525" cap="flat" cmpd="sng" algn="ctr">
      <a:noFill/>
      <a:round/>
    </a:ln>
    <a:effectLst/>
  </c:spPr>
  <c:txPr>
    <a:bodyPr/>
    <a:lstStyle/>
    <a:p>
      <a:pPr>
        <a:defRPr>
          <a:solidFill>
            <a:schemeClr val="tx1"/>
          </a:solidFill>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Millones de galones transportados por carretera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RNDC!$D$106</c:f>
              <c:strCache>
                <c:ptCount val="1"/>
                <c:pt idx="0">
                  <c:v>2020</c:v>
                </c:pt>
              </c:strCache>
            </c:strRef>
          </c:tx>
          <c:spPr>
            <a:ln w="15875" cap="rnd">
              <a:solidFill>
                <a:srgbClr val="32879E"/>
              </a:solidFill>
              <a:round/>
            </a:ln>
            <a:effectLst/>
          </c:spPr>
          <c:marker>
            <c:symbol val="square"/>
            <c:size val="5"/>
            <c:spPr>
              <a:solidFill>
                <a:srgbClr val="32879E"/>
              </a:solidFill>
              <a:ln w="9525">
                <a:solidFill>
                  <a:srgbClr val="32879E"/>
                </a:solidFill>
              </a:ln>
              <a:effectLst/>
            </c:spPr>
          </c:marker>
          <c:cat>
            <c:strRef>
              <c:f>RNDC!$B$107:$B$118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RNDC!$D$107:$D$118</c:f>
              <c:numCache>
                <c:formatCode>#,##0</c:formatCode>
                <c:ptCount val="12"/>
                <c:pt idx="0">
                  <c:v>333</c:v>
                </c:pt>
                <c:pt idx="1">
                  <c:v>317</c:v>
                </c:pt>
                <c:pt idx="2">
                  <c:v>307</c:v>
                </c:pt>
                <c:pt idx="3">
                  <c:v>202</c:v>
                </c:pt>
                <c:pt idx="4">
                  <c:v>192</c:v>
                </c:pt>
                <c:pt idx="5">
                  <c:v>200</c:v>
                </c:pt>
                <c:pt idx="6">
                  <c:v>238</c:v>
                </c:pt>
                <c:pt idx="7">
                  <c:v>244</c:v>
                </c:pt>
                <c:pt idx="8">
                  <c:v>259</c:v>
                </c:pt>
                <c:pt idx="9">
                  <c:v>295</c:v>
                </c:pt>
                <c:pt idx="10">
                  <c:v>272</c:v>
                </c:pt>
                <c:pt idx="11">
                  <c:v>300</c:v>
                </c:pt>
              </c:numCache>
            </c:numRef>
          </c:val>
          <c:smooth val="0"/>
          <c:extLst xmlns:c16r2="http://schemas.microsoft.com/office/drawing/2015/06/chart">
            <c:ext xmlns:c16="http://schemas.microsoft.com/office/drawing/2014/chart" uri="{C3380CC4-5D6E-409C-BE32-E72D297353CC}">
              <c16:uniqueId val="{00000000-D593-4A9D-9FA2-CBB6A62FE0F5}"/>
            </c:ext>
          </c:extLst>
        </c:ser>
        <c:ser>
          <c:idx val="1"/>
          <c:order val="1"/>
          <c:tx>
            <c:strRef>
              <c:f>RNDC!$E$106</c:f>
              <c:strCache>
                <c:ptCount val="1"/>
                <c:pt idx="0">
                  <c:v>2021</c:v>
                </c:pt>
              </c:strCache>
            </c:strRef>
          </c:tx>
          <c:spPr>
            <a:ln w="15875"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f>RNDC!$B$107:$B$118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RNDC!$E$107:$E$118</c:f>
              <c:numCache>
                <c:formatCode>#,##0</c:formatCode>
                <c:ptCount val="12"/>
                <c:pt idx="0">
                  <c:v>290</c:v>
                </c:pt>
                <c:pt idx="1">
                  <c:v>280</c:v>
                </c:pt>
                <c:pt idx="2">
                  <c:v>324</c:v>
                </c:pt>
                <c:pt idx="3">
                  <c:v>294</c:v>
                </c:pt>
                <c:pt idx="4">
                  <c:v>222</c:v>
                </c:pt>
                <c:pt idx="5">
                  <c:v>297</c:v>
                </c:pt>
                <c:pt idx="6">
                  <c:v>326</c:v>
                </c:pt>
                <c:pt idx="7">
                  <c:v>337</c:v>
                </c:pt>
                <c:pt idx="8">
                  <c:v>323</c:v>
                </c:pt>
                <c:pt idx="9">
                  <c:v>346</c:v>
                </c:pt>
                <c:pt idx="10">
                  <c:v>344</c:v>
                </c:pt>
                <c:pt idx="11">
                  <c:v>372</c:v>
                </c:pt>
              </c:numCache>
            </c:numRef>
          </c:val>
          <c:smooth val="0"/>
          <c:extLst xmlns:c16r2="http://schemas.microsoft.com/office/drawing/2015/06/chart">
            <c:ext xmlns:c16="http://schemas.microsoft.com/office/drawing/2014/chart" uri="{C3380CC4-5D6E-409C-BE32-E72D297353CC}">
              <c16:uniqueId val="{0000000C-D593-4A9D-9FA2-CBB6A62FE0F5}"/>
            </c:ext>
          </c:extLst>
        </c:ser>
        <c:ser>
          <c:idx val="2"/>
          <c:order val="2"/>
          <c:tx>
            <c:strRef>
              <c:f>RNDC!$F$106</c:f>
              <c:strCache>
                <c:ptCount val="1"/>
                <c:pt idx="0">
                  <c:v>2022</c:v>
                </c:pt>
              </c:strCache>
            </c:strRef>
          </c:tx>
          <c:spPr>
            <a:ln w="15875" cap="rnd">
              <a:solidFill>
                <a:srgbClr val="FFC000"/>
              </a:solidFill>
              <a:round/>
            </a:ln>
            <a:effectLst/>
          </c:spPr>
          <c:marker>
            <c:symbol val="diamond"/>
            <c:size val="5"/>
            <c:spPr>
              <a:solidFill>
                <a:srgbClr val="FFC000"/>
              </a:solidFill>
              <a:ln w="9525">
                <a:solidFill>
                  <a:srgbClr val="FFC000"/>
                </a:solidFill>
              </a:ln>
              <a:effectLst/>
            </c:spPr>
          </c:marker>
          <c:cat>
            <c:strRef>
              <c:f>RNDC!$B$107:$B$118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RNDC!$F$107:$F$118</c:f>
              <c:numCache>
                <c:formatCode>#,##0</c:formatCode>
                <c:ptCount val="12"/>
                <c:pt idx="0">
                  <c:v>380</c:v>
                </c:pt>
                <c:pt idx="1">
                  <c:v>374</c:v>
                </c:pt>
                <c:pt idx="2">
                  <c:v>423</c:v>
                </c:pt>
                <c:pt idx="3">
                  <c:v>399</c:v>
                </c:pt>
                <c:pt idx="4">
                  <c:v>393</c:v>
                </c:pt>
                <c:pt idx="5">
                  <c:v>390</c:v>
                </c:pt>
                <c:pt idx="6">
                  <c:v>392</c:v>
                </c:pt>
                <c:pt idx="7">
                  <c:v>408</c:v>
                </c:pt>
                <c:pt idx="8">
                  <c:v>410</c:v>
                </c:pt>
                <c:pt idx="9">
                  <c:v>406</c:v>
                </c:pt>
                <c:pt idx="10">
                  <c:v>429</c:v>
                </c:pt>
                <c:pt idx="11">
                  <c:v>447</c:v>
                </c:pt>
              </c:numCache>
            </c:numRef>
          </c:val>
          <c:smooth val="0"/>
          <c:extLst xmlns:c16r2="http://schemas.microsoft.com/office/drawing/2015/06/chart">
            <c:ext xmlns:c16="http://schemas.microsoft.com/office/drawing/2014/chart" uri="{C3380CC4-5D6E-409C-BE32-E72D297353CC}">
              <c16:uniqueId val="{00000011-D593-4A9D-9FA2-CBB6A62FE0F5}"/>
            </c:ext>
          </c:extLst>
        </c:ser>
        <c:ser>
          <c:idx val="3"/>
          <c:order val="3"/>
          <c:tx>
            <c:strRef>
              <c:f>RNDC!$G$106</c:f>
              <c:strCache>
                <c:ptCount val="1"/>
                <c:pt idx="0">
                  <c:v>2023</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cat>
            <c:strRef>
              <c:f>RNDC!$B$107:$B$118</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RNDC!$G$107:$G$118</c:f>
              <c:numCache>
                <c:formatCode>#,##0</c:formatCode>
                <c:ptCount val="12"/>
                <c:pt idx="0">
                  <c:v>434</c:v>
                </c:pt>
                <c:pt idx="1">
                  <c:v>390</c:v>
                </c:pt>
                <c:pt idx="2">
                  <c:v>436</c:v>
                </c:pt>
                <c:pt idx="3">
                  <c:v>422</c:v>
                </c:pt>
                <c:pt idx="4">
                  <c:v>438</c:v>
                </c:pt>
                <c:pt idx="5">
                  <c:v>435</c:v>
                </c:pt>
                <c:pt idx="6">
                  <c:v>453</c:v>
                </c:pt>
                <c:pt idx="7">
                  <c:v>464</c:v>
                </c:pt>
                <c:pt idx="8">
                  <c:v>465</c:v>
                </c:pt>
                <c:pt idx="9">
                  <c:v>494</c:v>
                </c:pt>
                <c:pt idx="10">
                  <c:v>486</c:v>
                </c:pt>
              </c:numCache>
            </c:numRef>
          </c:val>
          <c:smooth val="0"/>
          <c:extLst xmlns:c16r2="http://schemas.microsoft.com/office/drawing/2015/06/chart">
            <c:ext xmlns:c16="http://schemas.microsoft.com/office/drawing/2014/chart" uri="{C3380CC4-5D6E-409C-BE32-E72D297353CC}">
              <c16:uniqueId val="{00000002-3D33-4287-A09A-5C61A2079E34}"/>
            </c:ext>
          </c:extLst>
        </c:ser>
        <c:dLbls>
          <c:showLegendKey val="0"/>
          <c:showVal val="0"/>
          <c:showCatName val="0"/>
          <c:showSerName val="0"/>
          <c:showPercent val="0"/>
          <c:showBubbleSize val="0"/>
        </c:dLbls>
        <c:marker val="1"/>
        <c:smooth val="0"/>
        <c:axId val="495633144"/>
        <c:axId val="495634712"/>
      </c:lineChart>
      <c:catAx>
        <c:axId val="49563314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CO"/>
          </a:p>
        </c:txPr>
        <c:crossAx val="495634712"/>
        <c:crosses val="autoZero"/>
        <c:auto val="1"/>
        <c:lblAlgn val="ctr"/>
        <c:lblOffset val="100"/>
        <c:noMultiLvlLbl val="0"/>
      </c:catAx>
      <c:valAx>
        <c:axId val="495634712"/>
        <c:scaling>
          <c:orientation val="minMax"/>
          <c:min val="1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CO"/>
          </a:p>
        </c:txPr>
        <c:crossAx val="4956331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Toneladas movilizadas en el RNDC</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RNDC!$C$66</c:f>
              <c:strCache>
                <c:ptCount val="1"/>
                <c:pt idx="0">
                  <c:v>2019</c:v>
                </c:pt>
              </c:strCache>
            </c:strRef>
          </c:tx>
          <c:spPr>
            <a:ln w="15875" cap="rnd">
              <a:solidFill>
                <a:srgbClr val="934607"/>
              </a:solidFill>
              <a:round/>
            </a:ln>
            <a:effectLst/>
          </c:spPr>
          <c:marker>
            <c:symbol val="square"/>
            <c:size val="5"/>
            <c:spPr>
              <a:solidFill>
                <a:srgbClr val="934607"/>
              </a:solidFill>
              <a:ln w="9525">
                <a:solidFill>
                  <a:srgbClr val="934607"/>
                </a:solidFill>
              </a:ln>
              <a:effectLst/>
            </c:spPr>
          </c:marker>
          <c:cat>
            <c:strRef>
              <c:f>RNDC!$B$68:$B$79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RNDC!$C$68:$C$79</c:f>
              <c:numCache>
                <c:formatCode>#,##0.00</c:formatCode>
                <c:ptCount val="12"/>
                <c:pt idx="0">
                  <c:v>9.7899999999999991</c:v>
                </c:pt>
                <c:pt idx="1">
                  <c:v>9.35</c:v>
                </c:pt>
                <c:pt idx="2">
                  <c:v>9.56</c:v>
                </c:pt>
                <c:pt idx="3">
                  <c:v>9.39</c:v>
                </c:pt>
                <c:pt idx="4">
                  <c:v>10.3</c:v>
                </c:pt>
                <c:pt idx="5">
                  <c:v>9.31</c:v>
                </c:pt>
                <c:pt idx="6">
                  <c:v>10.210000000000001</c:v>
                </c:pt>
                <c:pt idx="7">
                  <c:v>10.28</c:v>
                </c:pt>
                <c:pt idx="8">
                  <c:v>10.11</c:v>
                </c:pt>
                <c:pt idx="9">
                  <c:v>10.58</c:v>
                </c:pt>
                <c:pt idx="10">
                  <c:v>9.93</c:v>
                </c:pt>
                <c:pt idx="11">
                  <c:v>9.43</c:v>
                </c:pt>
              </c:numCache>
            </c:numRef>
          </c:val>
          <c:smooth val="0"/>
          <c:extLst xmlns:c16r2="http://schemas.microsoft.com/office/drawing/2015/06/chart">
            <c:ext xmlns:c16="http://schemas.microsoft.com/office/drawing/2014/chart" uri="{C3380CC4-5D6E-409C-BE32-E72D297353CC}">
              <c16:uniqueId val="{0000000C-AE26-4D06-A232-8DBD9243736C}"/>
            </c:ext>
          </c:extLst>
        </c:ser>
        <c:ser>
          <c:idx val="1"/>
          <c:order val="1"/>
          <c:tx>
            <c:strRef>
              <c:f>RNDC!$D$66</c:f>
              <c:strCache>
                <c:ptCount val="1"/>
                <c:pt idx="0">
                  <c:v>2020</c:v>
                </c:pt>
              </c:strCache>
            </c:strRef>
          </c:tx>
          <c:spPr>
            <a:ln w="15875" cap="rnd">
              <a:solidFill>
                <a:srgbClr val="32879E"/>
              </a:solidFill>
              <a:round/>
            </a:ln>
            <a:effectLst/>
          </c:spPr>
          <c:marker>
            <c:symbol val="circle"/>
            <c:size val="5"/>
            <c:spPr>
              <a:solidFill>
                <a:srgbClr val="32879E"/>
              </a:solidFill>
              <a:ln w="9525">
                <a:solidFill>
                  <a:srgbClr val="32879E"/>
                </a:solidFill>
              </a:ln>
              <a:effectLst/>
            </c:spPr>
          </c:marker>
          <c:cat>
            <c:strRef>
              <c:f>RNDC!$B$68:$B$79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RNDC!$D$68:$D$79</c:f>
              <c:numCache>
                <c:formatCode>#,##0.00</c:formatCode>
                <c:ptCount val="12"/>
                <c:pt idx="0">
                  <c:v>10.050000000000001</c:v>
                </c:pt>
                <c:pt idx="1">
                  <c:v>9.81</c:v>
                </c:pt>
                <c:pt idx="2">
                  <c:v>8.91</c:v>
                </c:pt>
                <c:pt idx="3">
                  <c:v>6.52</c:v>
                </c:pt>
                <c:pt idx="4">
                  <c:v>7.67</c:v>
                </c:pt>
                <c:pt idx="5">
                  <c:v>8.32</c:v>
                </c:pt>
                <c:pt idx="6">
                  <c:v>9.3800000000000008</c:v>
                </c:pt>
                <c:pt idx="7">
                  <c:v>9.14</c:v>
                </c:pt>
                <c:pt idx="8">
                  <c:v>9.66</c:v>
                </c:pt>
                <c:pt idx="9">
                  <c:v>9.98</c:v>
                </c:pt>
                <c:pt idx="10">
                  <c:v>9.61</c:v>
                </c:pt>
                <c:pt idx="11">
                  <c:v>9.61</c:v>
                </c:pt>
              </c:numCache>
            </c:numRef>
          </c:val>
          <c:smooth val="0"/>
          <c:extLst xmlns:c16r2="http://schemas.microsoft.com/office/drawing/2015/06/chart">
            <c:ext xmlns:c16="http://schemas.microsoft.com/office/drawing/2014/chart" uri="{C3380CC4-5D6E-409C-BE32-E72D297353CC}">
              <c16:uniqueId val="{00000017-AE26-4D06-A232-8DBD9243736C}"/>
            </c:ext>
          </c:extLst>
        </c:ser>
        <c:ser>
          <c:idx val="2"/>
          <c:order val="2"/>
          <c:tx>
            <c:strRef>
              <c:f>RNDC!$E$66</c:f>
              <c:strCache>
                <c:ptCount val="1"/>
                <c:pt idx="0">
                  <c:v>2021</c:v>
                </c:pt>
              </c:strCache>
            </c:strRef>
          </c:tx>
          <c:spPr>
            <a:ln w="15875"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f>RNDC!$B$68:$B$79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RNDC!$E$68:$E$79</c:f>
              <c:numCache>
                <c:formatCode>#,##0.00</c:formatCode>
                <c:ptCount val="12"/>
                <c:pt idx="0">
                  <c:v>9.43</c:v>
                </c:pt>
                <c:pt idx="1">
                  <c:v>9.7799999999999994</c:v>
                </c:pt>
                <c:pt idx="2">
                  <c:v>10.88</c:v>
                </c:pt>
                <c:pt idx="3">
                  <c:v>9.84</c:v>
                </c:pt>
                <c:pt idx="4">
                  <c:v>6.23</c:v>
                </c:pt>
                <c:pt idx="5">
                  <c:v>10.89</c:v>
                </c:pt>
                <c:pt idx="6">
                  <c:v>11.23</c:v>
                </c:pt>
                <c:pt idx="7">
                  <c:v>10.7</c:v>
                </c:pt>
                <c:pt idx="8">
                  <c:v>11.08</c:v>
                </c:pt>
                <c:pt idx="9">
                  <c:v>11.17</c:v>
                </c:pt>
                <c:pt idx="10">
                  <c:v>11.48</c:v>
                </c:pt>
                <c:pt idx="11">
                  <c:v>10.91</c:v>
                </c:pt>
              </c:numCache>
            </c:numRef>
          </c:val>
          <c:smooth val="0"/>
          <c:extLst xmlns:c16r2="http://schemas.microsoft.com/office/drawing/2015/06/chart">
            <c:ext xmlns:c16="http://schemas.microsoft.com/office/drawing/2014/chart" uri="{C3380CC4-5D6E-409C-BE32-E72D297353CC}">
              <c16:uniqueId val="{0000001C-AE26-4D06-A232-8DBD9243736C}"/>
            </c:ext>
          </c:extLst>
        </c:ser>
        <c:ser>
          <c:idx val="3"/>
          <c:order val="3"/>
          <c:tx>
            <c:strRef>
              <c:f>RNDC!$F$66</c:f>
              <c:strCache>
                <c:ptCount val="1"/>
                <c:pt idx="0">
                  <c:v>2022</c:v>
                </c:pt>
              </c:strCache>
            </c:strRef>
          </c:tx>
          <c:spPr>
            <a:ln w="15875" cap="rnd">
              <a:solidFill>
                <a:srgbClr val="FFC000"/>
              </a:solidFill>
              <a:round/>
            </a:ln>
            <a:effectLst/>
          </c:spPr>
          <c:marker>
            <c:symbol val="diamond"/>
            <c:size val="5"/>
            <c:spPr>
              <a:solidFill>
                <a:srgbClr val="FFC000"/>
              </a:solidFill>
              <a:ln w="9525">
                <a:solidFill>
                  <a:srgbClr val="FFC000"/>
                </a:solidFill>
              </a:ln>
              <a:effectLst/>
            </c:spPr>
          </c:marker>
          <c:cat>
            <c:strRef>
              <c:f>RNDC!$B$68:$B$79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RNDC!$F$68:$F$79</c:f>
              <c:numCache>
                <c:formatCode>#,##0.00</c:formatCode>
                <c:ptCount val="12"/>
                <c:pt idx="0">
                  <c:v>10.72</c:v>
                </c:pt>
                <c:pt idx="1">
                  <c:v>10.54</c:v>
                </c:pt>
                <c:pt idx="2">
                  <c:v>12.07</c:v>
                </c:pt>
                <c:pt idx="3">
                  <c:v>11.16</c:v>
                </c:pt>
                <c:pt idx="4">
                  <c:v>11.46</c:v>
                </c:pt>
                <c:pt idx="5">
                  <c:v>11.21</c:v>
                </c:pt>
                <c:pt idx="6">
                  <c:v>11.14</c:v>
                </c:pt>
                <c:pt idx="7">
                  <c:v>11.68</c:v>
                </c:pt>
                <c:pt idx="8">
                  <c:v>11.67</c:v>
                </c:pt>
                <c:pt idx="9">
                  <c:v>11.41</c:v>
                </c:pt>
                <c:pt idx="10">
                  <c:v>11.54</c:v>
                </c:pt>
                <c:pt idx="11">
                  <c:v>11.17</c:v>
                </c:pt>
              </c:numCache>
            </c:numRef>
          </c:val>
          <c:smooth val="0"/>
          <c:extLst xmlns:c16r2="http://schemas.microsoft.com/office/drawing/2015/06/chart">
            <c:ext xmlns:c16="http://schemas.microsoft.com/office/drawing/2014/chart" uri="{C3380CC4-5D6E-409C-BE32-E72D297353CC}">
              <c16:uniqueId val="{00000027-AE26-4D06-A232-8DBD9243736C}"/>
            </c:ext>
          </c:extLst>
        </c:ser>
        <c:ser>
          <c:idx val="4"/>
          <c:order val="4"/>
          <c:tx>
            <c:strRef>
              <c:f>RNDC!$G$66</c:f>
              <c:strCache>
                <c:ptCount val="1"/>
                <c:pt idx="0">
                  <c:v>2023</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cat>
            <c:strRef>
              <c:f>RNDC!$B$68:$B$79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RNDC!$G$68:$G$79</c:f>
              <c:numCache>
                <c:formatCode>#,##0.00</c:formatCode>
                <c:ptCount val="12"/>
                <c:pt idx="0">
                  <c:v>10.93</c:v>
                </c:pt>
                <c:pt idx="1">
                  <c:v>10.83</c:v>
                </c:pt>
                <c:pt idx="2">
                  <c:v>11.67</c:v>
                </c:pt>
                <c:pt idx="3">
                  <c:v>10.39</c:v>
                </c:pt>
                <c:pt idx="4">
                  <c:v>11.43</c:v>
                </c:pt>
                <c:pt idx="5">
                  <c:v>10.86</c:v>
                </c:pt>
                <c:pt idx="6">
                  <c:v>11.08</c:v>
                </c:pt>
                <c:pt idx="7">
                  <c:v>11.76</c:v>
                </c:pt>
                <c:pt idx="8">
                  <c:v>12.02</c:v>
                </c:pt>
                <c:pt idx="9">
                  <c:v>12.14</c:v>
                </c:pt>
                <c:pt idx="10">
                  <c:v>12.05</c:v>
                </c:pt>
              </c:numCache>
            </c:numRef>
          </c:val>
          <c:smooth val="0"/>
          <c:extLst xmlns:c16r2="http://schemas.microsoft.com/office/drawing/2015/06/chart">
            <c:ext xmlns:c16="http://schemas.microsoft.com/office/drawing/2014/chart" uri="{C3380CC4-5D6E-409C-BE32-E72D297353CC}">
              <c16:uniqueId val="{00000000-8252-4C9E-9C9F-2F256A17558D}"/>
            </c:ext>
          </c:extLst>
        </c:ser>
        <c:dLbls>
          <c:showLegendKey val="0"/>
          <c:showVal val="0"/>
          <c:showCatName val="0"/>
          <c:showSerName val="0"/>
          <c:showPercent val="0"/>
          <c:showBubbleSize val="0"/>
        </c:dLbls>
        <c:marker val="1"/>
        <c:smooth val="0"/>
        <c:axId val="495633928"/>
        <c:axId val="495635496"/>
      </c:lineChart>
      <c:catAx>
        <c:axId val="4956339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35496"/>
        <c:crosses val="autoZero"/>
        <c:auto val="1"/>
        <c:lblAlgn val="ctr"/>
        <c:lblOffset val="100"/>
        <c:noMultiLvlLbl val="0"/>
      </c:catAx>
      <c:valAx>
        <c:axId val="495635496"/>
        <c:scaling>
          <c:orientation val="minMax"/>
          <c:min val="5.5"/>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495633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Empresas</a:t>
            </a:r>
            <a:r>
              <a:rPr lang="es-CO" b="1" baseline="0"/>
              <a:t> de transporte que reportan en el RNDC</a:t>
            </a:r>
            <a:endParaRPr lang="es-CO"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RNDC!$C$30</c:f>
              <c:strCache>
                <c:ptCount val="1"/>
                <c:pt idx="0">
                  <c:v>2018</c:v>
                </c:pt>
              </c:strCache>
            </c:strRef>
          </c:tx>
          <c:spPr>
            <a:ln w="12700" cap="rnd">
              <a:solidFill>
                <a:srgbClr val="00B0F0"/>
              </a:solidFill>
              <a:round/>
            </a:ln>
            <a:effectLst/>
          </c:spPr>
          <c:marker>
            <c:symbol val="triangle"/>
            <c:size val="5"/>
            <c:spPr>
              <a:solidFill>
                <a:srgbClr val="00B0F0"/>
              </a:solidFill>
              <a:ln w="9525">
                <a:solidFill>
                  <a:srgbClr val="00B0F0"/>
                </a:solidFill>
              </a:ln>
              <a:effectLst/>
            </c:spPr>
          </c:marker>
          <c:cat>
            <c:strRef>
              <c:f>RNDC!$B$32:$B$43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RNDC!$C$32:$C$43</c:f>
              <c:numCache>
                <c:formatCode>#,##0</c:formatCode>
                <c:ptCount val="12"/>
                <c:pt idx="0">
                  <c:v>1662</c:v>
                </c:pt>
                <c:pt idx="1">
                  <c:v>1660</c:v>
                </c:pt>
                <c:pt idx="2">
                  <c:v>1669</c:v>
                </c:pt>
                <c:pt idx="3">
                  <c:v>1672</c:v>
                </c:pt>
                <c:pt idx="4">
                  <c:v>1669</c:v>
                </c:pt>
                <c:pt idx="5">
                  <c:v>1676</c:v>
                </c:pt>
                <c:pt idx="6">
                  <c:v>1680</c:v>
                </c:pt>
                <c:pt idx="7">
                  <c:v>1693</c:v>
                </c:pt>
                <c:pt idx="8">
                  <c:v>1706</c:v>
                </c:pt>
                <c:pt idx="9">
                  <c:v>1696</c:v>
                </c:pt>
                <c:pt idx="10">
                  <c:v>1718</c:v>
                </c:pt>
                <c:pt idx="11">
                  <c:v>1722</c:v>
                </c:pt>
              </c:numCache>
            </c:numRef>
          </c:val>
          <c:smooth val="0"/>
          <c:extLst xmlns:c16r2="http://schemas.microsoft.com/office/drawing/2015/06/chart">
            <c:ext xmlns:c16="http://schemas.microsoft.com/office/drawing/2014/chart" uri="{C3380CC4-5D6E-409C-BE32-E72D297353CC}">
              <c16:uniqueId val="{00000000-BCE6-4415-A70C-5B81DE9A4A8F}"/>
            </c:ext>
          </c:extLst>
        </c:ser>
        <c:ser>
          <c:idx val="1"/>
          <c:order val="1"/>
          <c:tx>
            <c:strRef>
              <c:f>RNDC!$D$30</c:f>
              <c:strCache>
                <c:ptCount val="1"/>
                <c:pt idx="0">
                  <c:v>2019</c:v>
                </c:pt>
              </c:strCache>
            </c:strRef>
          </c:tx>
          <c:spPr>
            <a:ln w="15875" cap="rnd">
              <a:solidFill>
                <a:srgbClr val="934607"/>
              </a:solidFill>
              <a:round/>
            </a:ln>
            <a:effectLst/>
          </c:spPr>
          <c:marker>
            <c:symbol val="square"/>
            <c:size val="5"/>
            <c:spPr>
              <a:solidFill>
                <a:srgbClr val="934607"/>
              </a:solidFill>
              <a:ln w="9525">
                <a:solidFill>
                  <a:srgbClr val="934607"/>
                </a:solidFill>
              </a:ln>
              <a:effectLst/>
            </c:spPr>
          </c:marker>
          <c:cat>
            <c:strRef>
              <c:f>RNDC!$B$32:$B$43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RNDC!$D$32:$D$43</c:f>
              <c:numCache>
                <c:formatCode>#,##0</c:formatCode>
                <c:ptCount val="12"/>
                <c:pt idx="0">
                  <c:v>1706</c:v>
                </c:pt>
                <c:pt idx="1">
                  <c:v>1710</c:v>
                </c:pt>
                <c:pt idx="2">
                  <c:v>1711</c:v>
                </c:pt>
                <c:pt idx="3">
                  <c:v>1716</c:v>
                </c:pt>
                <c:pt idx="4">
                  <c:v>1731</c:v>
                </c:pt>
                <c:pt idx="5">
                  <c:v>1719</c:v>
                </c:pt>
                <c:pt idx="6">
                  <c:v>1738</c:v>
                </c:pt>
                <c:pt idx="7">
                  <c:v>1750</c:v>
                </c:pt>
                <c:pt idx="8">
                  <c:v>1754</c:v>
                </c:pt>
                <c:pt idx="9">
                  <c:v>1762</c:v>
                </c:pt>
                <c:pt idx="10">
                  <c:v>1765</c:v>
                </c:pt>
                <c:pt idx="11">
                  <c:v>1740</c:v>
                </c:pt>
              </c:numCache>
            </c:numRef>
          </c:val>
          <c:smooth val="0"/>
          <c:extLst xmlns:c16r2="http://schemas.microsoft.com/office/drawing/2015/06/chart">
            <c:ext xmlns:c16="http://schemas.microsoft.com/office/drawing/2014/chart" uri="{C3380CC4-5D6E-409C-BE32-E72D297353CC}">
              <c16:uniqueId val="{00000001-BCE6-4415-A70C-5B81DE9A4A8F}"/>
            </c:ext>
          </c:extLst>
        </c:ser>
        <c:ser>
          <c:idx val="2"/>
          <c:order val="2"/>
          <c:tx>
            <c:strRef>
              <c:f>RNDC!$E$30</c:f>
              <c:strCache>
                <c:ptCount val="1"/>
                <c:pt idx="0">
                  <c:v>2020</c:v>
                </c:pt>
              </c:strCache>
            </c:strRef>
          </c:tx>
          <c:spPr>
            <a:ln w="15875" cap="rnd">
              <a:solidFill>
                <a:srgbClr val="32879E"/>
              </a:solidFill>
              <a:round/>
            </a:ln>
            <a:effectLst/>
          </c:spPr>
          <c:marker>
            <c:symbol val="diamond"/>
            <c:size val="5"/>
            <c:spPr>
              <a:solidFill>
                <a:srgbClr val="32879E"/>
              </a:solidFill>
              <a:ln w="9525">
                <a:solidFill>
                  <a:srgbClr val="32879E"/>
                </a:solidFill>
              </a:ln>
              <a:effectLst/>
            </c:spPr>
          </c:marker>
          <c:cat>
            <c:strRef>
              <c:f>RNDC!$B$32:$B$43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RNDC!$E$32:$E$43</c:f>
              <c:numCache>
                <c:formatCode>#,##0</c:formatCode>
                <c:ptCount val="12"/>
                <c:pt idx="0">
                  <c:v>1766</c:v>
                </c:pt>
                <c:pt idx="1">
                  <c:v>1782</c:v>
                </c:pt>
                <c:pt idx="2">
                  <c:v>1769</c:v>
                </c:pt>
                <c:pt idx="3">
                  <c:v>1605</c:v>
                </c:pt>
                <c:pt idx="4">
                  <c:v>1687</c:v>
                </c:pt>
                <c:pt idx="5">
                  <c:v>1746</c:v>
                </c:pt>
                <c:pt idx="6">
                  <c:v>1762</c:v>
                </c:pt>
                <c:pt idx="7">
                  <c:v>1773</c:v>
                </c:pt>
                <c:pt idx="8">
                  <c:v>1776</c:v>
                </c:pt>
                <c:pt idx="9">
                  <c:v>1791</c:v>
                </c:pt>
                <c:pt idx="10">
                  <c:v>1798</c:v>
                </c:pt>
                <c:pt idx="11">
                  <c:v>1799</c:v>
                </c:pt>
              </c:numCache>
            </c:numRef>
          </c:val>
          <c:smooth val="0"/>
          <c:extLst xmlns:c16r2="http://schemas.microsoft.com/office/drawing/2015/06/chart">
            <c:ext xmlns:c16="http://schemas.microsoft.com/office/drawing/2014/chart" uri="{C3380CC4-5D6E-409C-BE32-E72D297353CC}">
              <c16:uniqueId val="{00000002-BCE6-4415-A70C-5B81DE9A4A8F}"/>
            </c:ext>
          </c:extLst>
        </c:ser>
        <c:ser>
          <c:idx val="3"/>
          <c:order val="3"/>
          <c:tx>
            <c:strRef>
              <c:f>RNDC!$F$30</c:f>
              <c:strCache>
                <c:ptCount val="1"/>
                <c:pt idx="0">
                  <c:v>2021</c:v>
                </c:pt>
              </c:strCache>
            </c:strRef>
          </c:tx>
          <c:spPr>
            <a:ln w="15875"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f>RNDC!$B$32:$B$43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RNDC!$F$32:$F$43</c:f>
              <c:numCache>
                <c:formatCode>#,##0</c:formatCode>
                <c:ptCount val="12"/>
                <c:pt idx="0">
                  <c:v>1800</c:v>
                </c:pt>
                <c:pt idx="1">
                  <c:v>1835</c:v>
                </c:pt>
                <c:pt idx="2">
                  <c:v>1855</c:v>
                </c:pt>
                <c:pt idx="3">
                  <c:v>1848</c:v>
                </c:pt>
                <c:pt idx="4">
                  <c:v>1730</c:v>
                </c:pt>
                <c:pt idx="5">
                  <c:v>1830</c:v>
                </c:pt>
                <c:pt idx="6">
                  <c:v>1853</c:v>
                </c:pt>
                <c:pt idx="7">
                  <c:v>1847</c:v>
                </c:pt>
                <c:pt idx="8">
                  <c:v>1863</c:v>
                </c:pt>
                <c:pt idx="9">
                  <c:v>1862</c:v>
                </c:pt>
                <c:pt idx="10">
                  <c:v>1892</c:v>
                </c:pt>
                <c:pt idx="11">
                  <c:v>1884</c:v>
                </c:pt>
              </c:numCache>
            </c:numRef>
          </c:val>
          <c:smooth val="0"/>
          <c:extLst xmlns:c16r2="http://schemas.microsoft.com/office/drawing/2015/06/chart">
            <c:ext xmlns:c16="http://schemas.microsoft.com/office/drawing/2014/chart" uri="{C3380CC4-5D6E-409C-BE32-E72D297353CC}">
              <c16:uniqueId val="{00000003-BCE6-4415-A70C-5B81DE9A4A8F}"/>
            </c:ext>
          </c:extLst>
        </c:ser>
        <c:ser>
          <c:idx val="4"/>
          <c:order val="4"/>
          <c:tx>
            <c:strRef>
              <c:f>RNDC!$G$30</c:f>
              <c:strCache>
                <c:ptCount val="1"/>
                <c:pt idx="0">
                  <c:v>2022</c:v>
                </c:pt>
              </c:strCache>
            </c:strRef>
          </c:tx>
          <c:spPr>
            <a:ln w="15875" cap="rnd">
              <a:solidFill>
                <a:srgbClr val="FFC000"/>
              </a:solidFill>
              <a:round/>
            </a:ln>
            <a:effectLst/>
          </c:spPr>
          <c:marker>
            <c:symbol val="circle"/>
            <c:size val="5"/>
            <c:spPr>
              <a:solidFill>
                <a:srgbClr val="FFC000"/>
              </a:solidFill>
              <a:ln w="9525">
                <a:solidFill>
                  <a:srgbClr val="FFC000"/>
                </a:solidFill>
              </a:ln>
              <a:effectLst/>
            </c:spPr>
          </c:marker>
          <c:cat>
            <c:strRef>
              <c:f>RNDC!$B$32:$B$43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RNDC!$G$32:$G$43</c:f>
              <c:numCache>
                <c:formatCode>#,##0</c:formatCode>
                <c:ptCount val="12"/>
                <c:pt idx="0">
                  <c:v>1906</c:v>
                </c:pt>
                <c:pt idx="1">
                  <c:v>1892</c:v>
                </c:pt>
                <c:pt idx="2">
                  <c:v>1916</c:v>
                </c:pt>
                <c:pt idx="3">
                  <c:v>1918</c:v>
                </c:pt>
                <c:pt idx="4">
                  <c:v>1925</c:v>
                </c:pt>
                <c:pt idx="5">
                  <c:v>1933</c:v>
                </c:pt>
                <c:pt idx="6">
                  <c:v>1933</c:v>
                </c:pt>
                <c:pt idx="7">
                  <c:v>1955</c:v>
                </c:pt>
                <c:pt idx="8">
                  <c:v>1944</c:v>
                </c:pt>
                <c:pt idx="9">
                  <c:v>1970</c:v>
                </c:pt>
                <c:pt idx="10">
                  <c:v>1993</c:v>
                </c:pt>
                <c:pt idx="11">
                  <c:v>2003</c:v>
                </c:pt>
              </c:numCache>
            </c:numRef>
          </c:val>
          <c:smooth val="0"/>
          <c:extLst xmlns:c16r2="http://schemas.microsoft.com/office/drawing/2015/06/chart">
            <c:ext xmlns:c16="http://schemas.microsoft.com/office/drawing/2014/chart" uri="{C3380CC4-5D6E-409C-BE32-E72D297353CC}">
              <c16:uniqueId val="{00000004-BCE6-4415-A70C-5B81DE9A4A8F}"/>
            </c:ext>
          </c:extLst>
        </c:ser>
        <c:ser>
          <c:idx val="5"/>
          <c:order val="5"/>
          <c:tx>
            <c:strRef>
              <c:f>RNDC!$H$30</c:f>
              <c:strCache>
                <c:ptCount val="1"/>
                <c:pt idx="0">
                  <c:v>2023</c:v>
                </c:pt>
              </c:strCache>
            </c:strRef>
          </c:tx>
          <c:spPr>
            <a:ln w="19050" cap="rnd">
              <a:solidFill>
                <a:srgbClr val="002060"/>
              </a:solidFill>
              <a:round/>
            </a:ln>
            <a:effectLst/>
          </c:spPr>
          <c:marker>
            <c:symbol val="circle"/>
            <c:size val="5"/>
            <c:spPr>
              <a:solidFill>
                <a:srgbClr val="002060"/>
              </a:solidFill>
              <a:ln w="9525">
                <a:solidFill>
                  <a:srgbClr val="002060"/>
                </a:solidFill>
              </a:ln>
              <a:effectLst/>
            </c:spPr>
          </c:marker>
          <c:cat>
            <c:strRef>
              <c:f>RNDC!$B$32:$B$43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RNDC!$H$32:$H$43</c:f>
              <c:numCache>
                <c:formatCode>#,##0</c:formatCode>
                <c:ptCount val="12"/>
                <c:pt idx="0">
                  <c:v>1996</c:v>
                </c:pt>
                <c:pt idx="1">
                  <c:v>2006</c:v>
                </c:pt>
                <c:pt idx="2">
                  <c:v>2018</c:v>
                </c:pt>
                <c:pt idx="3">
                  <c:v>2019</c:v>
                </c:pt>
                <c:pt idx="4">
                  <c:v>2044</c:v>
                </c:pt>
                <c:pt idx="5">
                  <c:v>2035</c:v>
                </c:pt>
                <c:pt idx="6">
                  <c:v>2069</c:v>
                </c:pt>
                <c:pt idx="7">
                  <c:v>2098</c:v>
                </c:pt>
                <c:pt idx="8">
                  <c:v>2105</c:v>
                </c:pt>
                <c:pt idx="9">
                  <c:v>2131</c:v>
                </c:pt>
                <c:pt idx="10">
                  <c:v>2119</c:v>
                </c:pt>
              </c:numCache>
            </c:numRef>
          </c:val>
          <c:smooth val="0"/>
          <c:extLst xmlns:c16r2="http://schemas.microsoft.com/office/drawing/2015/06/chart">
            <c:ext xmlns:c16="http://schemas.microsoft.com/office/drawing/2014/chart" uri="{C3380CC4-5D6E-409C-BE32-E72D297353CC}">
              <c16:uniqueId val="{00000000-6743-458D-B0C4-3117007AADBE}"/>
            </c:ext>
          </c:extLst>
        </c:ser>
        <c:dLbls>
          <c:showLegendKey val="0"/>
          <c:showVal val="0"/>
          <c:showCatName val="0"/>
          <c:showSerName val="0"/>
          <c:showPercent val="0"/>
          <c:showBubbleSize val="0"/>
        </c:dLbls>
        <c:marker val="1"/>
        <c:smooth val="0"/>
        <c:axId val="580242296"/>
        <c:axId val="580250920"/>
      </c:lineChart>
      <c:catAx>
        <c:axId val="58024229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0250920"/>
        <c:crosses val="autoZero"/>
        <c:auto val="1"/>
        <c:lblAlgn val="ctr"/>
        <c:lblOffset val="100"/>
        <c:noMultiLvlLbl val="0"/>
      </c:catAx>
      <c:valAx>
        <c:axId val="580250920"/>
        <c:scaling>
          <c:orientation val="minMax"/>
          <c:min val="15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0242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t>Viajes</a:t>
            </a:r>
            <a:r>
              <a:rPr lang="es-CO" b="1" baseline="0"/>
              <a:t> realizados en el RNDC</a:t>
            </a:r>
            <a:endParaRPr lang="es-CO"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RNDC!$C$87</c:f>
              <c:strCache>
                <c:ptCount val="1"/>
                <c:pt idx="0">
                  <c:v>2019</c:v>
                </c:pt>
              </c:strCache>
            </c:strRef>
          </c:tx>
          <c:spPr>
            <a:ln w="15875" cap="rnd">
              <a:solidFill>
                <a:srgbClr val="934607"/>
              </a:solidFill>
              <a:round/>
            </a:ln>
            <a:effectLst/>
          </c:spPr>
          <c:marker>
            <c:symbol val="circle"/>
            <c:size val="5"/>
            <c:spPr>
              <a:solidFill>
                <a:srgbClr val="934607"/>
              </a:solidFill>
              <a:ln w="9525">
                <a:solidFill>
                  <a:srgbClr val="934607"/>
                </a:solidFill>
              </a:ln>
              <a:effectLst/>
            </c:spPr>
          </c:marker>
          <c:cat>
            <c:strRef>
              <c:f>RNDC!$B$88:$B$99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RNDC!$C$88:$C$99</c:f>
              <c:numCache>
                <c:formatCode>#,##0</c:formatCode>
                <c:ptCount val="12"/>
                <c:pt idx="0">
                  <c:v>714735</c:v>
                </c:pt>
                <c:pt idx="1">
                  <c:v>699324</c:v>
                </c:pt>
                <c:pt idx="2">
                  <c:v>720631</c:v>
                </c:pt>
                <c:pt idx="3">
                  <c:v>709172</c:v>
                </c:pt>
                <c:pt idx="4">
                  <c:v>775605</c:v>
                </c:pt>
                <c:pt idx="5">
                  <c:v>699751</c:v>
                </c:pt>
                <c:pt idx="6">
                  <c:v>765427</c:v>
                </c:pt>
                <c:pt idx="7">
                  <c:v>758995</c:v>
                </c:pt>
                <c:pt idx="8">
                  <c:v>762080</c:v>
                </c:pt>
                <c:pt idx="9">
                  <c:v>798452</c:v>
                </c:pt>
                <c:pt idx="10">
                  <c:v>756117</c:v>
                </c:pt>
                <c:pt idx="11">
                  <c:v>748455</c:v>
                </c:pt>
              </c:numCache>
            </c:numRef>
          </c:val>
          <c:smooth val="0"/>
          <c:extLst xmlns:c16r2="http://schemas.microsoft.com/office/drawing/2015/06/chart">
            <c:ext xmlns:c16="http://schemas.microsoft.com/office/drawing/2014/chart" uri="{C3380CC4-5D6E-409C-BE32-E72D297353CC}">
              <c16:uniqueId val="{00000000-AF76-4FBE-9E15-20188344F4AF}"/>
            </c:ext>
          </c:extLst>
        </c:ser>
        <c:ser>
          <c:idx val="1"/>
          <c:order val="1"/>
          <c:tx>
            <c:strRef>
              <c:f>RNDC!$D$87</c:f>
              <c:strCache>
                <c:ptCount val="1"/>
                <c:pt idx="0">
                  <c:v>2020</c:v>
                </c:pt>
              </c:strCache>
            </c:strRef>
          </c:tx>
          <c:spPr>
            <a:ln w="15875" cap="rnd">
              <a:solidFill>
                <a:srgbClr val="32879E"/>
              </a:solidFill>
              <a:round/>
            </a:ln>
            <a:effectLst/>
          </c:spPr>
          <c:marker>
            <c:symbol val="square"/>
            <c:size val="5"/>
            <c:spPr>
              <a:solidFill>
                <a:srgbClr val="32879E"/>
              </a:solidFill>
              <a:ln w="9525">
                <a:solidFill>
                  <a:srgbClr val="32879E"/>
                </a:solidFill>
              </a:ln>
              <a:effectLst/>
            </c:spPr>
          </c:marker>
          <c:cat>
            <c:strRef>
              <c:f>RNDC!$B$88:$B$99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RNDC!$D$88:$D$99</c:f>
              <c:numCache>
                <c:formatCode>#,##0</c:formatCode>
                <c:ptCount val="12"/>
                <c:pt idx="0">
                  <c:v>741155</c:v>
                </c:pt>
                <c:pt idx="1">
                  <c:v>734833</c:v>
                </c:pt>
                <c:pt idx="2">
                  <c:v>668917</c:v>
                </c:pt>
                <c:pt idx="3">
                  <c:v>476626</c:v>
                </c:pt>
                <c:pt idx="4">
                  <c:v>574042</c:v>
                </c:pt>
                <c:pt idx="5">
                  <c:v>623976</c:v>
                </c:pt>
                <c:pt idx="6">
                  <c:v>706762</c:v>
                </c:pt>
                <c:pt idx="7">
                  <c:v>686406</c:v>
                </c:pt>
                <c:pt idx="8">
                  <c:v>736853</c:v>
                </c:pt>
                <c:pt idx="9">
                  <c:v>768410</c:v>
                </c:pt>
                <c:pt idx="10">
                  <c:v>737449</c:v>
                </c:pt>
                <c:pt idx="11">
                  <c:v>750824</c:v>
                </c:pt>
              </c:numCache>
            </c:numRef>
          </c:val>
          <c:smooth val="0"/>
          <c:extLst xmlns:c16r2="http://schemas.microsoft.com/office/drawing/2015/06/chart">
            <c:ext xmlns:c16="http://schemas.microsoft.com/office/drawing/2014/chart" uri="{C3380CC4-5D6E-409C-BE32-E72D297353CC}">
              <c16:uniqueId val="{00000001-AF76-4FBE-9E15-20188344F4AF}"/>
            </c:ext>
          </c:extLst>
        </c:ser>
        <c:ser>
          <c:idx val="2"/>
          <c:order val="2"/>
          <c:tx>
            <c:strRef>
              <c:f>RNDC!$E$87</c:f>
              <c:strCache>
                <c:ptCount val="1"/>
                <c:pt idx="0">
                  <c:v>2021</c:v>
                </c:pt>
              </c:strCache>
            </c:strRef>
          </c:tx>
          <c:spPr>
            <a:ln w="15875"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f>RNDC!$B$88:$B$99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RNDC!$E$88:$E$99</c:f>
              <c:numCache>
                <c:formatCode>#,##0</c:formatCode>
                <c:ptCount val="12"/>
                <c:pt idx="0">
                  <c:v>699015</c:v>
                </c:pt>
                <c:pt idx="1">
                  <c:v>737680</c:v>
                </c:pt>
                <c:pt idx="2">
                  <c:v>821237</c:v>
                </c:pt>
                <c:pt idx="3">
                  <c:v>729616</c:v>
                </c:pt>
                <c:pt idx="4">
                  <c:v>487835</c:v>
                </c:pt>
                <c:pt idx="5">
                  <c:v>789190</c:v>
                </c:pt>
                <c:pt idx="6">
                  <c:v>822272</c:v>
                </c:pt>
                <c:pt idx="7">
                  <c:v>804527</c:v>
                </c:pt>
                <c:pt idx="8">
                  <c:v>839384</c:v>
                </c:pt>
                <c:pt idx="9">
                  <c:v>847019</c:v>
                </c:pt>
                <c:pt idx="10">
                  <c:v>866882</c:v>
                </c:pt>
                <c:pt idx="11">
                  <c:v>837417</c:v>
                </c:pt>
              </c:numCache>
            </c:numRef>
          </c:val>
          <c:smooth val="0"/>
          <c:extLst xmlns:c16r2="http://schemas.microsoft.com/office/drawing/2015/06/chart">
            <c:ext xmlns:c16="http://schemas.microsoft.com/office/drawing/2014/chart" uri="{C3380CC4-5D6E-409C-BE32-E72D297353CC}">
              <c16:uniqueId val="{00000002-AF76-4FBE-9E15-20188344F4AF}"/>
            </c:ext>
          </c:extLst>
        </c:ser>
        <c:ser>
          <c:idx val="3"/>
          <c:order val="3"/>
          <c:tx>
            <c:strRef>
              <c:f>RNDC!$F$87</c:f>
              <c:strCache>
                <c:ptCount val="1"/>
                <c:pt idx="0">
                  <c:v>2022</c:v>
                </c:pt>
              </c:strCache>
            </c:strRef>
          </c:tx>
          <c:spPr>
            <a:ln w="15875" cap="rnd">
              <a:solidFill>
                <a:srgbClr val="FFC000"/>
              </a:solidFill>
              <a:round/>
            </a:ln>
            <a:effectLst/>
          </c:spPr>
          <c:marker>
            <c:symbol val="diamond"/>
            <c:size val="5"/>
            <c:spPr>
              <a:solidFill>
                <a:srgbClr val="FFC000"/>
              </a:solidFill>
              <a:ln w="9525">
                <a:solidFill>
                  <a:srgbClr val="FFC000"/>
                </a:solidFill>
              </a:ln>
              <a:effectLst/>
            </c:spPr>
          </c:marker>
          <c:cat>
            <c:strRef>
              <c:f>RNDC!$B$88:$B$99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RNDC!$F$88:$F$99</c:f>
              <c:numCache>
                <c:formatCode>#,##0</c:formatCode>
                <c:ptCount val="12"/>
                <c:pt idx="0">
                  <c:v>788005</c:v>
                </c:pt>
                <c:pt idx="1">
                  <c:v>796374</c:v>
                </c:pt>
                <c:pt idx="2">
                  <c:v>893974</c:v>
                </c:pt>
                <c:pt idx="3">
                  <c:v>822742</c:v>
                </c:pt>
                <c:pt idx="4">
                  <c:v>849711</c:v>
                </c:pt>
                <c:pt idx="5">
                  <c:v>843032</c:v>
                </c:pt>
                <c:pt idx="6">
                  <c:v>845603</c:v>
                </c:pt>
                <c:pt idx="7">
                  <c:v>896972</c:v>
                </c:pt>
                <c:pt idx="8">
                  <c:v>896751</c:v>
                </c:pt>
                <c:pt idx="9">
                  <c:v>875024</c:v>
                </c:pt>
                <c:pt idx="10">
                  <c:v>898332</c:v>
                </c:pt>
                <c:pt idx="11">
                  <c:v>878421</c:v>
                </c:pt>
              </c:numCache>
            </c:numRef>
          </c:val>
          <c:smooth val="0"/>
          <c:extLst xmlns:c16r2="http://schemas.microsoft.com/office/drawing/2015/06/chart">
            <c:ext xmlns:c16="http://schemas.microsoft.com/office/drawing/2014/chart" uri="{C3380CC4-5D6E-409C-BE32-E72D297353CC}">
              <c16:uniqueId val="{00000003-AF76-4FBE-9E15-20188344F4AF}"/>
            </c:ext>
          </c:extLst>
        </c:ser>
        <c:ser>
          <c:idx val="4"/>
          <c:order val="4"/>
          <c:tx>
            <c:strRef>
              <c:f>RNDC!$G$87</c:f>
              <c:strCache>
                <c:ptCount val="1"/>
                <c:pt idx="0">
                  <c:v>2023</c:v>
                </c:pt>
              </c:strCache>
            </c:strRef>
          </c:tx>
          <c:spPr>
            <a:ln w="15875" cap="rnd">
              <a:solidFill>
                <a:srgbClr val="002060"/>
              </a:solidFill>
              <a:round/>
            </a:ln>
            <a:effectLst/>
          </c:spPr>
          <c:marker>
            <c:symbol val="circle"/>
            <c:size val="5"/>
            <c:spPr>
              <a:solidFill>
                <a:srgbClr val="002060"/>
              </a:solidFill>
              <a:ln w="9525">
                <a:solidFill>
                  <a:srgbClr val="002060"/>
                </a:solidFill>
              </a:ln>
              <a:effectLst/>
            </c:spPr>
          </c:marker>
          <c:cat>
            <c:strRef>
              <c:f>RNDC!$B$88:$B$99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RNDC!$G$88:$G$99</c:f>
              <c:numCache>
                <c:formatCode>#,##0</c:formatCode>
                <c:ptCount val="12"/>
                <c:pt idx="0">
                  <c:v>834406</c:v>
                </c:pt>
                <c:pt idx="1">
                  <c:v>835005</c:v>
                </c:pt>
                <c:pt idx="2">
                  <c:v>900957</c:v>
                </c:pt>
                <c:pt idx="3">
                  <c:v>797358</c:v>
                </c:pt>
                <c:pt idx="4">
                  <c:v>883698</c:v>
                </c:pt>
                <c:pt idx="5">
                  <c:v>858040</c:v>
                </c:pt>
                <c:pt idx="6">
                  <c:v>874128</c:v>
                </c:pt>
                <c:pt idx="7">
                  <c:v>941502</c:v>
                </c:pt>
                <c:pt idx="8">
                  <c:v>987405</c:v>
                </c:pt>
                <c:pt idx="9">
                  <c:v>1006668</c:v>
                </c:pt>
                <c:pt idx="10">
                  <c:v>1005795</c:v>
                </c:pt>
              </c:numCache>
            </c:numRef>
          </c:val>
          <c:smooth val="0"/>
          <c:extLst xmlns:c16r2="http://schemas.microsoft.com/office/drawing/2015/06/chart">
            <c:ext xmlns:c16="http://schemas.microsoft.com/office/drawing/2014/chart" uri="{C3380CC4-5D6E-409C-BE32-E72D297353CC}">
              <c16:uniqueId val="{00000004-AF76-4FBE-9E15-20188344F4AF}"/>
            </c:ext>
          </c:extLst>
        </c:ser>
        <c:dLbls>
          <c:showLegendKey val="0"/>
          <c:showVal val="0"/>
          <c:showCatName val="0"/>
          <c:showSerName val="0"/>
          <c:showPercent val="0"/>
          <c:showBubbleSize val="0"/>
        </c:dLbls>
        <c:marker val="1"/>
        <c:smooth val="0"/>
        <c:axId val="580239552"/>
        <c:axId val="580247000"/>
      </c:lineChart>
      <c:catAx>
        <c:axId val="5802395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0247000"/>
        <c:crosses val="autoZero"/>
        <c:auto val="1"/>
        <c:lblAlgn val="ctr"/>
        <c:lblOffset val="100"/>
        <c:noMultiLvlLbl val="0"/>
      </c:catAx>
      <c:valAx>
        <c:axId val="580247000"/>
        <c:scaling>
          <c:orientation val="minMax"/>
          <c:min val="4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0239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400" b="0"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400" b="1" i="0" baseline="0">
                <a:effectLst/>
              </a:rPr>
              <a:t>Empresas Generadores de Carga que reportan en el RNDC</a:t>
            </a:r>
            <a:endParaRPr lang="es-419" sz="1400">
              <a:effectLst/>
            </a:endParaRPr>
          </a:p>
        </c:rich>
      </c:tx>
      <c:overlay val="0"/>
      <c:spPr>
        <a:noFill/>
        <a:ln>
          <a:noFill/>
        </a:ln>
        <a:effectLst/>
      </c:spPr>
      <c:txPr>
        <a:bodyPr rot="0" spcFirstLastPara="1" vertOverflow="ellipsis" vert="horz" wrap="square" anchor="ctr" anchorCtr="1"/>
        <a:lstStyle/>
        <a:p>
          <a:pPr>
            <a:defRPr lang="en-US" sz="1400" b="0"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RNDC!$C$48</c:f>
              <c:strCache>
                <c:ptCount val="1"/>
                <c:pt idx="0">
                  <c:v>2019</c:v>
                </c:pt>
              </c:strCache>
            </c:strRef>
          </c:tx>
          <c:spPr>
            <a:ln w="19050" cap="rnd">
              <a:solidFill>
                <a:srgbClr val="934607"/>
              </a:solidFill>
              <a:round/>
            </a:ln>
            <a:effectLst/>
          </c:spPr>
          <c:marker>
            <c:symbol val="square"/>
            <c:size val="5"/>
            <c:spPr>
              <a:solidFill>
                <a:srgbClr val="934607"/>
              </a:solidFill>
              <a:ln w="9525">
                <a:solidFill>
                  <a:srgbClr val="934607"/>
                </a:solidFill>
              </a:ln>
              <a:effectLst/>
            </c:spPr>
          </c:marker>
          <c:cat>
            <c:strRef>
              <c:f>RNDC!$B$50:$B$61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RNDC!$C$50:$C$61</c:f>
              <c:numCache>
                <c:formatCode>#,##0</c:formatCode>
                <c:ptCount val="12"/>
                <c:pt idx="0">
                  <c:v>95</c:v>
                </c:pt>
                <c:pt idx="1">
                  <c:v>90</c:v>
                </c:pt>
                <c:pt idx="2">
                  <c:v>94</c:v>
                </c:pt>
                <c:pt idx="3">
                  <c:v>97</c:v>
                </c:pt>
                <c:pt idx="4">
                  <c:v>104</c:v>
                </c:pt>
                <c:pt idx="5">
                  <c:v>99</c:v>
                </c:pt>
                <c:pt idx="6">
                  <c:v>105</c:v>
                </c:pt>
                <c:pt idx="7">
                  <c:v>91</c:v>
                </c:pt>
                <c:pt idx="8">
                  <c:v>98</c:v>
                </c:pt>
                <c:pt idx="9">
                  <c:v>83</c:v>
                </c:pt>
                <c:pt idx="10">
                  <c:v>83</c:v>
                </c:pt>
                <c:pt idx="11">
                  <c:v>88</c:v>
                </c:pt>
              </c:numCache>
            </c:numRef>
          </c:val>
          <c:smooth val="0"/>
          <c:extLst xmlns:c16r2="http://schemas.microsoft.com/office/drawing/2015/06/chart">
            <c:ext xmlns:c16="http://schemas.microsoft.com/office/drawing/2014/chart" uri="{C3380CC4-5D6E-409C-BE32-E72D297353CC}">
              <c16:uniqueId val="{00000000-4D94-4C95-AA5F-31CAB7ABA948}"/>
            </c:ext>
          </c:extLst>
        </c:ser>
        <c:ser>
          <c:idx val="1"/>
          <c:order val="1"/>
          <c:tx>
            <c:strRef>
              <c:f>RNDC!$D$48</c:f>
              <c:strCache>
                <c:ptCount val="1"/>
                <c:pt idx="0">
                  <c:v>2020</c:v>
                </c:pt>
              </c:strCache>
            </c:strRef>
          </c:tx>
          <c:spPr>
            <a:ln w="19050" cap="rnd">
              <a:solidFill>
                <a:srgbClr val="32879E"/>
              </a:solidFill>
              <a:round/>
            </a:ln>
            <a:effectLst/>
          </c:spPr>
          <c:marker>
            <c:symbol val="circle"/>
            <c:size val="5"/>
            <c:spPr>
              <a:solidFill>
                <a:srgbClr val="32879E"/>
              </a:solidFill>
              <a:ln w="9525">
                <a:solidFill>
                  <a:srgbClr val="32879E"/>
                </a:solidFill>
              </a:ln>
              <a:effectLst/>
            </c:spPr>
          </c:marker>
          <c:cat>
            <c:strRef>
              <c:f>RNDC!$B$50:$B$61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RNDC!$D$50:$D$61</c:f>
              <c:numCache>
                <c:formatCode>#,##0</c:formatCode>
                <c:ptCount val="12"/>
                <c:pt idx="0">
                  <c:v>98</c:v>
                </c:pt>
                <c:pt idx="1">
                  <c:v>101</c:v>
                </c:pt>
                <c:pt idx="2">
                  <c:v>80</c:v>
                </c:pt>
                <c:pt idx="3">
                  <c:v>55</c:v>
                </c:pt>
                <c:pt idx="4">
                  <c:v>75</c:v>
                </c:pt>
                <c:pt idx="5">
                  <c:v>75</c:v>
                </c:pt>
                <c:pt idx="6">
                  <c:v>102</c:v>
                </c:pt>
                <c:pt idx="7">
                  <c:v>177</c:v>
                </c:pt>
                <c:pt idx="8">
                  <c:v>183</c:v>
                </c:pt>
                <c:pt idx="9">
                  <c:v>285</c:v>
                </c:pt>
                <c:pt idx="10">
                  <c:v>188</c:v>
                </c:pt>
                <c:pt idx="11">
                  <c:v>180</c:v>
                </c:pt>
              </c:numCache>
            </c:numRef>
          </c:val>
          <c:smooth val="0"/>
          <c:extLst xmlns:c16r2="http://schemas.microsoft.com/office/drawing/2015/06/chart">
            <c:ext xmlns:c16="http://schemas.microsoft.com/office/drawing/2014/chart" uri="{C3380CC4-5D6E-409C-BE32-E72D297353CC}">
              <c16:uniqueId val="{00000001-4D94-4C95-AA5F-31CAB7ABA948}"/>
            </c:ext>
          </c:extLst>
        </c:ser>
        <c:ser>
          <c:idx val="2"/>
          <c:order val="2"/>
          <c:tx>
            <c:strRef>
              <c:f>RNDC!$E$48</c:f>
              <c:strCache>
                <c:ptCount val="1"/>
                <c:pt idx="0">
                  <c:v>2021</c:v>
                </c:pt>
              </c:strCache>
            </c:strRef>
          </c:tx>
          <c:spPr>
            <a:ln w="19050" cap="rnd">
              <a:solidFill>
                <a:schemeClr val="bg1">
                  <a:lumMod val="50000"/>
                </a:schemeClr>
              </a:solidFill>
              <a:round/>
            </a:ln>
            <a:effectLst/>
          </c:spPr>
          <c:marker>
            <c:symbol val="triangle"/>
            <c:size val="5"/>
            <c:spPr>
              <a:solidFill>
                <a:schemeClr val="bg1">
                  <a:lumMod val="50000"/>
                </a:schemeClr>
              </a:solidFill>
              <a:ln w="9525">
                <a:solidFill>
                  <a:schemeClr val="bg1">
                    <a:lumMod val="50000"/>
                  </a:schemeClr>
                </a:solidFill>
              </a:ln>
              <a:effectLst/>
            </c:spPr>
          </c:marker>
          <c:cat>
            <c:strRef>
              <c:f>RNDC!$B$50:$B$61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RNDC!$E$50:$E$61</c:f>
              <c:numCache>
                <c:formatCode>#,##0</c:formatCode>
                <c:ptCount val="12"/>
                <c:pt idx="0">
                  <c:v>178</c:v>
                </c:pt>
                <c:pt idx="1">
                  <c:v>171</c:v>
                </c:pt>
                <c:pt idx="2">
                  <c:v>210</c:v>
                </c:pt>
                <c:pt idx="3">
                  <c:v>204</c:v>
                </c:pt>
                <c:pt idx="4">
                  <c:v>180</c:v>
                </c:pt>
                <c:pt idx="5">
                  <c:v>161</c:v>
                </c:pt>
                <c:pt idx="6">
                  <c:v>203</c:v>
                </c:pt>
                <c:pt idx="7">
                  <c:v>230</c:v>
                </c:pt>
                <c:pt idx="8">
                  <c:v>223</c:v>
                </c:pt>
                <c:pt idx="9">
                  <c:v>234</c:v>
                </c:pt>
                <c:pt idx="10">
                  <c:v>237</c:v>
                </c:pt>
                <c:pt idx="11">
                  <c:v>216</c:v>
                </c:pt>
              </c:numCache>
            </c:numRef>
          </c:val>
          <c:smooth val="0"/>
          <c:extLst xmlns:c16r2="http://schemas.microsoft.com/office/drawing/2015/06/chart">
            <c:ext xmlns:c16="http://schemas.microsoft.com/office/drawing/2014/chart" uri="{C3380CC4-5D6E-409C-BE32-E72D297353CC}">
              <c16:uniqueId val="{00000002-4D94-4C95-AA5F-31CAB7ABA948}"/>
            </c:ext>
          </c:extLst>
        </c:ser>
        <c:ser>
          <c:idx val="3"/>
          <c:order val="3"/>
          <c:tx>
            <c:strRef>
              <c:f>RNDC!$F$48</c:f>
              <c:strCache>
                <c:ptCount val="1"/>
                <c:pt idx="0">
                  <c:v>2022</c:v>
                </c:pt>
              </c:strCache>
            </c:strRef>
          </c:tx>
          <c:spPr>
            <a:ln w="19050" cap="rnd">
              <a:solidFill>
                <a:srgbClr val="FFC000"/>
              </a:solidFill>
              <a:round/>
            </a:ln>
            <a:effectLst/>
          </c:spPr>
          <c:marker>
            <c:symbol val="diamond"/>
            <c:size val="5"/>
            <c:spPr>
              <a:solidFill>
                <a:srgbClr val="FFC000"/>
              </a:solidFill>
              <a:ln w="9525">
                <a:solidFill>
                  <a:srgbClr val="FFC000"/>
                </a:solidFill>
              </a:ln>
              <a:effectLst/>
            </c:spPr>
          </c:marker>
          <c:cat>
            <c:strRef>
              <c:f>RNDC!$B$50:$B$61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RNDC!$F$50:$F$61</c:f>
              <c:numCache>
                <c:formatCode>#,##0</c:formatCode>
                <c:ptCount val="12"/>
                <c:pt idx="0">
                  <c:v>229</c:v>
                </c:pt>
                <c:pt idx="1">
                  <c:v>241</c:v>
                </c:pt>
                <c:pt idx="2">
                  <c:v>269</c:v>
                </c:pt>
                <c:pt idx="3">
                  <c:v>256</c:v>
                </c:pt>
                <c:pt idx="4">
                  <c:v>290</c:v>
                </c:pt>
                <c:pt idx="5">
                  <c:v>294</c:v>
                </c:pt>
                <c:pt idx="6">
                  <c:v>290</c:v>
                </c:pt>
                <c:pt idx="7">
                  <c:v>290</c:v>
                </c:pt>
                <c:pt idx="8">
                  <c:v>298</c:v>
                </c:pt>
                <c:pt idx="9">
                  <c:v>306</c:v>
                </c:pt>
                <c:pt idx="10">
                  <c:v>332</c:v>
                </c:pt>
                <c:pt idx="11">
                  <c:v>344</c:v>
                </c:pt>
              </c:numCache>
            </c:numRef>
          </c:val>
          <c:smooth val="0"/>
          <c:extLst xmlns:c16r2="http://schemas.microsoft.com/office/drawing/2015/06/chart">
            <c:ext xmlns:c16="http://schemas.microsoft.com/office/drawing/2014/chart" uri="{C3380CC4-5D6E-409C-BE32-E72D297353CC}">
              <c16:uniqueId val="{00000003-4D94-4C95-AA5F-31CAB7ABA948}"/>
            </c:ext>
          </c:extLst>
        </c:ser>
        <c:ser>
          <c:idx val="4"/>
          <c:order val="4"/>
          <c:tx>
            <c:strRef>
              <c:f>RNDC!$G$48</c:f>
              <c:strCache>
                <c:ptCount val="1"/>
                <c:pt idx="0">
                  <c:v>2023</c:v>
                </c:pt>
              </c:strCache>
            </c:strRef>
          </c:tx>
          <c:spPr>
            <a:ln w="19050" cap="rnd">
              <a:solidFill>
                <a:srgbClr val="002060"/>
              </a:solidFill>
              <a:round/>
            </a:ln>
            <a:effectLst/>
          </c:spPr>
          <c:marker>
            <c:symbol val="circle"/>
            <c:size val="5"/>
            <c:spPr>
              <a:solidFill>
                <a:srgbClr val="002060"/>
              </a:solidFill>
              <a:ln w="9525">
                <a:solidFill>
                  <a:srgbClr val="002060"/>
                </a:solidFill>
              </a:ln>
              <a:effectLst/>
            </c:spPr>
          </c:marker>
          <c:dLbls>
            <c:dLbl>
              <c:idx val="5"/>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A9CC-4B9D-B6B7-561C802CECB6}"/>
                </c:ext>
                <c:ext xmlns:c15="http://schemas.microsoft.com/office/drawing/2012/chart" uri="{CE6537A1-D6FC-4f65-9D91-7224C49458BB}"/>
              </c:extLst>
            </c:dLbl>
            <c:dLbl>
              <c:idx val="6"/>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A9CC-4B9D-B6B7-561C802CECB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RNDC!$B$50:$B$61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RNDC!$G$50:$G$61</c:f>
              <c:numCache>
                <c:formatCode>#,##0</c:formatCode>
                <c:ptCount val="12"/>
                <c:pt idx="0">
                  <c:v>357</c:v>
                </c:pt>
                <c:pt idx="1">
                  <c:v>377</c:v>
                </c:pt>
                <c:pt idx="2">
                  <c:v>491</c:v>
                </c:pt>
                <c:pt idx="3">
                  <c:v>474</c:v>
                </c:pt>
                <c:pt idx="4">
                  <c:v>535</c:v>
                </c:pt>
                <c:pt idx="5">
                  <c:v>806</c:v>
                </c:pt>
                <c:pt idx="6" formatCode="General">
                  <c:v>1621</c:v>
                </c:pt>
                <c:pt idx="7">
                  <c:v>4796</c:v>
                </c:pt>
                <c:pt idx="8">
                  <c:v>4750</c:v>
                </c:pt>
                <c:pt idx="9">
                  <c:v>4790</c:v>
                </c:pt>
                <c:pt idx="10">
                  <c:v>5383</c:v>
                </c:pt>
              </c:numCache>
            </c:numRef>
          </c:val>
          <c:smooth val="0"/>
          <c:extLst xmlns:c16r2="http://schemas.microsoft.com/office/drawing/2015/06/chart">
            <c:ext xmlns:c16="http://schemas.microsoft.com/office/drawing/2014/chart" uri="{C3380CC4-5D6E-409C-BE32-E72D297353CC}">
              <c16:uniqueId val="{00000004-4D94-4C95-AA5F-31CAB7ABA948}"/>
            </c:ext>
          </c:extLst>
        </c:ser>
        <c:dLbls>
          <c:showLegendKey val="0"/>
          <c:showVal val="0"/>
          <c:showCatName val="0"/>
          <c:showSerName val="0"/>
          <c:showPercent val="0"/>
          <c:showBubbleSize val="0"/>
        </c:dLbls>
        <c:marker val="1"/>
        <c:smooth val="0"/>
        <c:axId val="580251312"/>
        <c:axId val="580239944"/>
      </c:lineChart>
      <c:catAx>
        <c:axId val="5802513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10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0239944"/>
        <c:crosses val="autoZero"/>
        <c:auto val="1"/>
        <c:lblAlgn val="ctr"/>
        <c:lblOffset val="100"/>
        <c:noMultiLvlLbl val="0"/>
      </c:catAx>
      <c:valAx>
        <c:axId val="5802399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0251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10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sz="10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Viajes realizados 23 de marzo a 02 de agosto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cat>
            <c:strRef>
              <c:f>'RNDC (2)'!$C$10:$C$28</c:f>
              <c:strCache>
                <c:ptCount val="19"/>
                <c:pt idx="0">
                  <c:v>Semana 1</c:v>
                </c:pt>
                <c:pt idx="1">
                  <c:v>Semana 2</c:v>
                </c:pt>
                <c:pt idx="2">
                  <c:v>Semana 3*</c:v>
                </c:pt>
                <c:pt idx="3">
                  <c:v>Semana 4</c:v>
                </c:pt>
                <c:pt idx="4">
                  <c:v>Semana 5</c:v>
                </c:pt>
                <c:pt idx="5">
                  <c:v>Semana 6**</c:v>
                </c:pt>
                <c:pt idx="6">
                  <c:v>Semana 7</c:v>
                </c:pt>
                <c:pt idx="7">
                  <c:v>Semana 8</c:v>
                </c:pt>
                <c:pt idx="8">
                  <c:v>Semana 9</c:v>
                </c:pt>
                <c:pt idx="9">
                  <c:v>Semana 10**</c:v>
                </c:pt>
                <c:pt idx="10">
                  <c:v>Semana 11</c:v>
                </c:pt>
                <c:pt idx="11">
                  <c:v>Semana 12</c:v>
                </c:pt>
                <c:pt idx="12">
                  <c:v>Semana 13**</c:v>
                </c:pt>
                <c:pt idx="13">
                  <c:v>Semana 14**</c:v>
                </c:pt>
                <c:pt idx="14">
                  <c:v>Semana 15**</c:v>
                </c:pt>
                <c:pt idx="15">
                  <c:v>Semana 16</c:v>
                </c:pt>
                <c:pt idx="16">
                  <c:v>Semana 17</c:v>
                </c:pt>
                <c:pt idx="17">
                  <c:v>Semana 18**</c:v>
                </c:pt>
                <c:pt idx="18">
                  <c:v>Semana 19</c:v>
                </c:pt>
              </c:strCache>
            </c:strRef>
          </c:cat>
          <c:val>
            <c:numRef>
              <c:f>'RNDC (2)'!$D$10:$D$28</c:f>
              <c:numCache>
                <c:formatCode>_(* #,##0_);_(* \(#,##0\);_(* "-"_);_(@_)</c:formatCode>
                <c:ptCount val="19"/>
                <c:pt idx="0">
                  <c:v>105682</c:v>
                </c:pt>
                <c:pt idx="1">
                  <c:v>113540</c:v>
                </c:pt>
                <c:pt idx="2">
                  <c:v>80262</c:v>
                </c:pt>
                <c:pt idx="3">
                  <c:v>118630</c:v>
                </c:pt>
                <c:pt idx="4">
                  <c:v>122754</c:v>
                </c:pt>
                <c:pt idx="5">
                  <c:v>102754</c:v>
                </c:pt>
                <c:pt idx="6">
                  <c:v>126324</c:v>
                </c:pt>
                <c:pt idx="7">
                  <c:v>135531</c:v>
                </c:pt>
                <c:pt idx="8">
                  <c:v>139870</c:v>
                </c:pt>
                <c:pt idx="9">
                  <c:v>125792</c:v>
                </c:pt>
                <c:pt idx="10">
                  <c:v>135429</c:v>
                </c:pt>
                <c:pt idx="11">
                  <c:v>150479</c:v>
                </c:pt>
                <c:pt idx="12">
                  <c:v>136996</c:v>
                </c:pt>
                <c:pt idx="13">
                  <c:v>143731</c:v>
                </c:pt>
                <c:pt idx="14">
                  <c:v>143729</c:v>
                </c:pt>
                <c:pt idx="15">
                  <c:v>155827</c:v>
                </c:pt>
                <c:pt idx="16">
                  <c:v>156187</c:v>
                </c:pt>
                <c:pt idx="17">
                  <c:v>135480</c:v>
                </c:pt>
                <c:pt idx="18">
                  <c:v>154202</c:v>
                </c:pt>
              </c:numCache>
            </c:numRef>
          </c:val>
          <c:smooth val="1"/>
          <c:extLst xmlns:c16r2="http://schemas.microsoft.com/office/drawing/2015/06/chart">
            <c:ext xmlns:c16="http://schemas.microsoft.com/office/drawing/2014/chart" uri="{C3380CC4-5D6E-409C-BE32-E72D297353CC}">
              <c16:uniqueId val="{00000000-8364-40D4-A9B8-015292A2841A}"/>
            </c:ext>
          </c:extLst>
        </c:ser>
        <c:dLbls>
          <c:showLegendKey val="0"/>
          <c:showVal val="0"/>
          <c:showCatName val="0"/>
          <c:showSerName val="0"/>
          <c:showPercent val="0"/>
          <c:showBubbleSize val="0"/>
        </c:dLbls>
        <c:smooth val="0"/>
        <c:axId val="580240336"/>
        <c:axId val="580250136"/>
      </c:lineChart>
      <c:catAx>
        <c:axId val="580240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50136"/>
        <c:crosses val="autoZero"/>
        <c:auto val="1"/>
        <c:lblAlgn val="ctr"/>
        <c:lblOffset val="100"/>
        <c:noMultiLvlLbl val="0"/>
      </c:catAx>
      <c:valAx>
        <c:axId val="5802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03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Toneladas movilizadas</a:t>
            </a:r>
            <a:r>
              <a:rPr lang="es-CO" baseline="0"/>
              <a:t> </a:t>
            </a:r>
            <a:r>
              <a:rPr lang="es-CO"/>
              <a:t>23 de marzo a 05 de julio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lineChart>
        <c:grouping val="standard"/>
        <c:varyColors val="0"/>
        <c:ser>
          <c:idx val="0"/>
          <c:order val="0"/>
          <c:spPr>
            <a:ln w="28575" cap="rnd">
              <a:solidFill>
                <a:schemeClr val="accent1"/>
              </a:solidFill>
              <a:round/>
            </a:ln>
            <a:effectLst/>
          </c:spPr>
          <c:marker>
            <c:symbol val="none"/>
          </c:marker>
          <c:cat>
            <c:strRef>
              <c:f>'RNDC (2)'!$C$35:$C$53</c:f>
              <c:strCache>
                <c:ptCount val="19"/>
                <c:pt idx="0">
                  <c:v>23 - 29 marzo</c:v>
                </c:pt>
                <c:pt idx="1">
                  <c:v>30 marzo - 05 abril</c:v>
                </c:pt>
                <c:pt idx="2">
                  <c:v>06 - 12 abril</c:v>
                </c:pt>
                <c:pt idx="3">
                  <c:v>13  - 19 abril</c:v>
                </c:pt>
                <c:pt idx="4">
                  <c:v>20 - 26 abril</c:v>
                </c:pt>
                <c:pt idx="5">
                  <c:v>27 abril - 03 mayo</c:v>
                </c:pt>
                <c:pt idx="6">
                  <c:v>04 - 10 mayo</c:v>
                </c:pt>
                <c:pt idx="7">
                  <c:v>11 - 17 mayo</c:v>
                </c:pt>
                <c:pt idx="8">
                  <c:v>18 - 24 mayo</c:v>
                </c:pt>
                <c:pt idx="9">
                  <c:v>25 - 31 mayo</c:v>
                </c:pt>
                <c:pt idx="10">
                  <c:v>01 - 07 junio</c:v>
                </c:pt>
                <c:pt idx="11">
                  <c:v>08 - 14 junio</c:v>
                </c:pt>
                <c:pt idx="12">
                  <c:v>15 - 21 junio</c:v>
                </c:pt>
                <c:pt idx="13">
                  <c:v>22 - 28 junio</c:v>
                </c:pt>
                <c:pt idx="14">
                  <c:v>29 jun - 05 jul</c:v>
                </c:pt>
                <c:pt idx="15">
                  <c:v>06 - 12 jul</c:v>
                </c:pt>
                <c:pt idx="16">
                  <c:v>13 - 19 jul</c:v>
                </c:pt>
                <c:pt idx="17">
                  <c:v>20 jul - 26 jul</c:v>
                </c:pt>
                <c:pt idx="18">
                  <c:v>27 jul - 02 agos</c:v>
                </c:pt>
              </c:strCache>
            </c:strRef>
          </c:cat>
          <c:val>
            <c:numRef>
              <c:f>'RNDC (2)'!$D$35:$D$53</c:f>
              <c:numCache>
                <c:formatCode>_(* #,##0_);_(* \(#,##0\);_(* "-"_);_(@_)</c:formatCode>
                <c:ptCount val="19"/>
                <c:pt idx="0">
                  <c:v>1469770</c:v>
                </c:pt>
                <c:pt idx="1">
                  <c:v>1565222</c:v>
                </c:pt>
                <c:pt idx="2">
                  <c:v>1111525</c:v>
                </c:pt>
                <c:pt idx="3">
                  <c:v>1667934</c:v>
                </c:pt>
                <c:pt idx="4">
                  <c:v>1685874</c:v>
                </c:pt>
                <c:pt idx="5">
                  <c:v>1393851</c:v>
                </c:pt>
                <c:pt idx="6">
                  <c:v>1698626</c:v>
                </c:pt>
                <c:pt idx="7">
                  <c:v>1775843</c:v>
                </c:pt>
                <c:pt idx="8">
                  <c:v>1880430</c:v>
                </c:pt>
                <c:pt idx="9">
                  <c:v>1677945</c:v>
                </c:pt>
                <c:pt idx="10">
                  <c:v>1732995</c:v>
                </c:pt>
                <c:pt idx="11">
                  <c:v>1991612</c:v>
                </c:pt>
                <c:pt idx="12">
                  <c:v>1870974</c:v>
                </c:pt>
                <c:pt idx="13">
                  <c:v>1911783</c:v>
                </c:pt>
                <c:pt idx="14">
                  <c:v>1909198</c:v>
                </c:pt>
                <c:pt idx="15">
                  <c:v>2039261</c:v>
                </c:pt>
                <c:pt idx="16">
                  <c:v>2084441</c:v>
                </c:pt>
                <c:pt idx="17">
                  <c:v>1788983</c:v>
                </c:pt>
                <c:pt idx="18">
                  <c:v>2071272</c:v>
                </c:pt>
              </c:numCache>
            </c:numRef>
          </c:val>
          <c:smooth val="1"/>
          <c:extLst xmlns:c16r2="http://schemas.microsoft.com/office/drawing/2015/06/chart">
            <c:ext xmlns:c16="http://schemas.microsoft.com/office/drawing/2014/chart" uri="{C3380CC4-5D6E-409C-BE32-E72D297353CC}">
              <c16:uniqueId val="{00000000-4594-4E09-AAC5-5F73545A8C0E}"/>
            </c:ext>
          </c:extLst>
        </c:ser>
        <c:dLbls>
          <c:showLegendKey val="0"/>
          <c:showVal val="0"/>
          <c:showCatName val="0"/>
          <c:showSerName val="0"/>
          <c:showPercent val="0"/>
          <c:showBubbleSize val="0"/>
        </c:dLbls>
        <c:smooth val="0"/>
        <c:axId val="580246608"/>
        <c:axId val="580240728"/>
      </c:lineChart>
      <c:catAx>
        <c:axId val="58024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0728"/>
        <c:crosses val="autoZero"/>
        <c:auto val="1"/>
        <c:lblAlgn val="ctr"/>
        <c:lblOffset val="100"/>
        <c:noMultiLvlLbl val="0"/>
      </c:catAx>
      <c:valAx>
        <c:axId val="58024072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66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c:date1904 val="0"/>
  <c:lang val="es-ES"/>
  <c:roundedCorners val="1"/>
  <mc:AlternateContent xmlns:mc="http://schemas.openxmlformats.org/markup-compatibility/2006">
    <mc:Choice xmlns:c14="http://schemas.microsoft.com/office/drawing/2007/8/2/chart" Requires="c14">
      <c14:style val="103"/>
    </mc:Choice>
    <mc:Fallback>
      <c:style val="3"/>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1"/>
          <c:order val="1"/>
          <c:tx>
            <c:strRef>
              <c:f>'RNDC (2)'!$D$58</c:f>
              <c:strCache>
                <c:ptCount val="1"/>
                <c:pt idx="0">
                  <c:v>Toneladas</c:v>
                </c:pt>
              </c:strCache>
            </c:strRef>
          </c:tx>
          <c:spPr>
            <a:solidFill>
              <a:schemeClr val="accent1">
                <a:tint val="77000"/>
              </a:schemeClr>
            </a:solidFill>
            <a:ln>
              <a:noFill/>
            </a:ln>
            <a:effectLst/>
          </c:spPr>
          <c:invertIfNegative val="0"/>
          <c:cat>
            <c:strRef>
              <c:f>'RNDC (2)'!$B$59:$B$70</c:f>
              <c:strCache>
                <c:ptCount val="12"/>
                <c:pt idx="0">
                  <c:v>Maíz</c:v>
                </c:pt>
                <c:pt idx="1">
                  <c:v>Cementos, morteros, hormigones</c:v>
                </c:pt>
                <c:pt idx="2">
                  <c:v>Misceláneos contenidos en paquetes</c:v>
                </c:pt>
                <c:pt idx="3">
                  <c:v>Productos Varios</c:v>
                </c:pt>
                <c:pt idx="4">
                  <c:v>Arroz</c:v>
                </c:pt>
                <c:pt idx="5">
                  <c:v>Cerveza de malta</c:v>
                </c:pt>
                <c:pt idx="6">
                  <c:v>Hullas, briquetas </c:v>
                </c:pt>
                <c:pt idx="7">
                  <c:v>Aceite de palma y sus fracciones</c:v>
                </c:pt>
                <c:pt idx="8">
                  <c:v>Coques y semicoques de hulla</c:v>
                </c:pt>
                <c:pt idx="9">
                  <c:v>Cementos Hidráulicos</c:v>
                </c:pt>
                <c:pt idx="10">
                  <c:v>Azúcar de caña o de remolacha</c:v>
                </c:pt>
                <c:pt idx="11">
                  <c:v>Abonos minerales o químicos</c:v>
                </c:pt>
              </c:strCache>
            </c:strRef>
          </c:cat>
          <c:val>
            <c:numRef>
              <c:f>'RNDC (2)'!$D$59:$D$70</c:f>
              <c:numCache>
                <c:formatCode>_(* #,##0_);_(* \(#,##0\);_(* "-"_);_(@_)</c:formatCode>
                <c:ptCount val="12"/>
                <c:pt idx="0">
                  <c:v>1546137</c:v>
                </c:pt>
                <c:pt idx="1">
                  <c:v>915397</c:v>
                </c:pt>
                <c:pt idx="2">
                  <c:v>897889</c:v>
                </c:pt>
                <c:pt idx="3">
                  <c:v>848883</c:v>
                </c:pt>
                <c:pt idx="4">
                  <c:v>581287</c:v>
                </c:pt>
                <c:pt idx="5">
                  <c:v>570213</c:v>
                </c:pt>
                <c:pt idx="6">
                  <c:v>544935</c:v>
                </c:pt>
                <c:pt idx="7">
                  <c:v>519572</c:v>
                </c:pt>
                <c:pt idx="8">
                  <c:v>497534</c:v>
                </c:pt>
                <c:pt idx="9">
                  <c:v>492111</c:v>
                </c:pt>
                <c:pt idx="10">
                  <c:v>487849</c:v>
                </c:pt>
                <c:pt idx="11">
                  <c:v>481736</c:v>
                </c:pt>
              </c:numCache>
            </c:numRef>
          </c:val>
          <c:extLst xmlns:c16r2="http://schemas.microsoft.com/office/drawing/2015/06/chart">
            <c:ext xmlns:c16="http://schemas.microsoft.com/office/drawing/2014/chart" uri="{C3380CC4-5D6E-409C-BE32-E72D297353CC}">
              <c16:uniqueId val="{00000000-8B3B-43B9-8FA4-1B07FB0E2D0D}"/>
            </c:ext>
          </c:extLst>
        </c:ser>
        <c:dLbls>
          <c:showLegendKey val="0"/>
          <c:showVal val="0"/>
          <c:showCatName val="0"/>
          <c:showSerName val="0"/>
          <c:showPercent val="0"/>
          <c:showBubbleSize val="0"/>
        </c:dLbls>
        <c:gapWidth val="182"/>
        <c:axId val="580241120"/>
        <c:axId val="580244256"/>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'RNDC (2)'!$C$58</c15:sqref>
                        </c15:formulaRef>
                      </c:ext>
                    </c:extLst>
                    <c:strCache>
                      <c:ptCount val="1"/>
                    </c:strCache>
                  </c:strRef>
                </c:tx>
                <c:spPr>
                  <a:solidFill>
                    <a:schemeClr val="accent1">
                      <a:shade val="76000"/>
                    </a:schemeClr>
                  </a:solidFill>
                  <a:ln>
                    <a:noFill/>
                  </a:ln>
                  <a:effectLst/>
                </c:spPr>
                <c:invertIfNegative val="0"/>
                <c:cat>
                  <c:strRef>
                    <c:extLst xmlns:c16r2="http://schemas.microsoft.com/office/drawing/2015/06/chart">
                      <c:ext uri="{02D57815-91ED-43cb-92C2-25804820EDAC}">
                        <c15:formulaRef>
                          <c15:sqref>'RNDC (2)'!$B$59:$B$70</c15:sqref>
                        </c15:formulaRef>
                      </c:ext>
                    </c:extLst>
                    <c:strCache>
                      <c:ptCount val="12"/>
                      <c:pt idx="0">
                        <c:v>Maíz</c:v>
                      </c:pt>
                      <c:pt idx="1">
                        <c:v>Cementos, morteros, hormigones</c:v>
                      </c:pt>
                      <c:pt idx="2">
                        <c:v>Misceláneos contenidos en paquetes</c:v>
                      </c:pt>
                      <c:pt idx="3">
                        <c:v>Productos Varios</c:v>
                      </c:pt>
                      <c:pt idx="4">
                        <c:v>Arroz</c:v>
                      </c:pt>
                      <c:pt idx="5">
                        <c:v>Cerveza de malta</c:v>
                      </c:pt>
                      <c:pt idx="6">
                        <c:v>Hullas, briquetas </c:v>
                      </c:pt>
                      <c:pt idx="7">
                        <c:v>Aceite de palma y sus fracciones</c:v>
                      </c:pt>
                      <c:pt idx="8">
                        <c:v>Coques y semicoques de hulla</c:v>
                      </c:pt>
                      <c:pt idx="9">
                        <c:v>Cementos Hidráulicos</c:v>
                      </c:pt>
                      <c:pt idx="10">
                        <c:v>Azúcar de caña o de remolacha</c:v>
                      </c:pt>
                      <c:pt idx="11">
                        <c:v>Abonos minerales o químicos</c:v>
                      </c:pt>
                    </c:strCache>
                  </c:strRef>
                </c:cat>
                <c:val>
                  <c:numRef>
                    <c:extLst xmlns:c16r2="http://schemas.microsoft.com/office/drawing/2015/06/chart">
                      <c:ext uri="{02D57815-91ED-43cb-92C2-25804820EDAC}">
                        <c15:formulaRef>
                          <c15:sqref>'RNDC (2)'!$C$59:$C$70</c15:sqref>
                        </c15:formulaRef>
                      </c:ext>
                    </c:extLst>
                    <c:numCache>
                      <c:formatCode>@</c:formatCode>
                      <c:ptCount val="12"/>
                    </c:numCache>
                  </c:numRef>
                </c:val>
                <c:extLst xmlns:c16r2="http://schemas.microsoft.com/office/drawing/2015/06/chart">
                  <c:ext xmlns:c16="http://schemas.microsoft.com/office/drawing/2014/chart" uri="{C3380CC4-5D6E-409C-BE32-E72D297353CC}">
                    <c16:uniqueId val="{00000001-8B3B-43B9-8FA4-1B07FB0E2D0D}"/>
                  </c:ext>
                </c:extLst>
              </c15:ser>
            </c15:filteredBarSeries>
          </c:ext>
        </c:extLst>
      </c:barChart>
      <c:catAx>
        <c:axId val="5802411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crossAx val="580244256"/>
        <c:crosses val="autoZero"/>
        <c:auto val="1"/>
        <c:lblAlgn val="ctr"/>
        <c:lblOffset val="100"/>
        <c:noMultiLvlLbl val="0"/>
      </c:catAx>
      <c:valAx>
        <c:axId val="580244256"/>
        <c:scaling>
          <c:orientation val="minMax"/>
        </c:scaling>
        <c:delete val="0"/>
        <c:axPos val="t"/>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1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419" sz="900" b="1"/>
              <a:t>Importaciones</a:t>
            </a:r>
          </a:p>
          <a:p>
            <a:pPr>
              <a:defRPr sz="900" b="1"/>
            </a:pPr>
            <a:r>
              <a:rPr lang="es-419" sz="900" b="1"/>
              <a:t>Variación año corrido</a:t>
            </a:r>
          </a:p>
        </c:rich>
      </c:tx>
      <c:layout/>
      <c:overlay val="0"/>
      <c:spPr>
        <a:noFill/>
        <a:ln>
          <a:noFill/>
        </a:ln>
        <a:effectLst/>
      </c:spPr>
      <c:txPr>
        <a:bodyPr rot="0" spcFirstLastPara="1" vertOverflow="ellipsis" vert="horz" wrap="square" anchor="ctr" anchorCtr="1"/>
        <a:lstStyle/>
        <a:p>
          <a:pPr>
            <a:defRPr lang="en-US"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6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Importaciones!$N$10:$N$17</c:f>
              <c:strCache>
                <c:ptCount val="7"/>
                <c:pt idx="0">
                  <c:v>Manufacturas</c:v>
                </c:pt>
                <c:pt idx="2">
                  <c:v>Agropecuarios, alimentos y bebidas</c:v>
                </c:pt>
                <c:pt idx="4">
                  <c:v>Combustibles y pro. de las industrias ext.</c:v>
                </c:pt>
                <c:pt idx="6">
                  <c:v>Otros Sectores</c:v>
                </c:pt>
              </c:strCache>
            </c:strRef>
          </c:cat>
          <c:val>
            <c:numRef>
              <c:f>Importaciones!$O$10:$O$17</c:f>
              <c:numCache>
                <c:formatCode>#,##0</c:formatCode>
                <c:ptCount val="8"/>
                <c:pt idx="0">
                  <c:v>38239079.666670002</c:v>
                </c:pt>
                <c:pt idx="2">
                  <c:v>8040153.39518</c:v>
                </c:pt>
                <c:pt idx="4">
                  <c:v>6038350.1428699996</c:v>
                </c:pt>
                <c:pt idx="6">
                  <c:v>56655.560149999998</c:v>
                </c:pt>
              </c:numCache>
            </c:numRef>
          </c:val>
          <c:extLst xmlns:c16r2="http://schemas.microsoft.com/office/drawing/2015/06/chart">
            <c:ext xmlns:c16="http://schemas.microsoft.com/office/drawing/2014/chart" uri="{C3380CC4-5D6E-409C-BE32-E72D297353CC}">
              <c16:uniqueId val="{00000000-553A-434F-B035-60BD836E52AA}"/>
            </c:ext>
          </c:extLst>
        </c:ser>
        <c:dLbls>
          <c:showLegendKey val="0"/>
          <c:showVal val="0"/>
          <c:showCatName val="0"/>
          <c:showSerName val="0"/>
          <c:showPercent val="0"/>
          <c:showBubbleSize val="0"/>
        </c:dLbls>
        <c:gapWidth val="0"/>
        <c:axId val="455182016"/>
        <c:axId val="584792616"/>
      </c:barChart>
      <c:catAx>
        <c:axId val="455182016"/>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4792616"/>
        <c:crosses val="autoZero"/>
        <c:auto val="1"/>
        <c:lblAlgn val="ctr"/>
        <c:lblOffset val="100"/>
        <c:noMultiLvlLbl val="0"/>
      </c:catAx>
      <c:valAx>
        <c:axId val="5847926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5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45518201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lang="en-US"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Principales Destinos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'RNDC (2)'!$C$83</c:f>
              <c:strCache>
                <c:ptCount val="1"/>
                <c:pt idx="0">
                  <c:v>Toneladas</c:v>
                </c:pt>
              </c:strCache>
            </c:strRef>
          </c:tx>
          <c:spPr>
            <a:solidFill>
              <a:schemeClr val="accent1"/>
            </a:solidFill>
            <a:ln>
              <a:noFill/>
            </a:ln>
            <a:effectLst/>
          </c:spPr>
          <c:invertIfNegative val="0"/>
          <c:cat>
            <c:strRef>
              <c:f>'RNDC (2)'!$B$84:$B$95</c:f>
              <c:strCache>
                <c:ptCount val="12"/>
                <c:pt idx="0">
                  <c:v>Bogotá</c:v>
                </c:pt>
                <c:pt idx="1">
                  <c:v>Barranquilla</c:v>
                </c:pt>
                <c:pt idx="2">
                  <c:v>Medellín</c:v>
                </c:pt>
                <c:pt idx="3">
                  <c:v>Buenaventura</c:v>
                </c:pt>
                <c:pt idx="4">
                  <c:v>Cartagena</c:v>
                </c:pt>
                <c:pt idx="5">
                  <c:v>Cali</c:v>
                </c:pt>
                <c:pt idx="6">
                  <c:v>Santa Marta</c:v>
                </c:pt>
                <c:pt idx="7">
                  <c:v>Bucaramanga</c:v>
                </c:pt>
                <c:pt idx="8">
                  <c:v>Yumbo</c:v>
                </c:pt>
                <c:pt idx="9">
                  <c:v>Funza</c:v>
                </c:pt>
                <c:pt idx="10">
                  <c:v>Buga</c:v>
                </c:pt>
                <c:pt idx="11">
                  <c:v>Tocancipá</c:v>
                </c:pt>
              </c:strCache>
            </c:strRef>
          </c:cat>
          <c:val>
            <c:numRef>
              <c:f>'RNDC (2)'!$C$84:$C$95</c:f>
              <c:numCache>
                <c:formatCode>#,##0</c:formatCode>
                <c:ptCount val="12"/>
                <c:pt idx="0">
                  <c:v>1868545</c:v>
                </c:pt>
                <c:pt idx="1">
                  <c:v>1178273</c:v>
                </c:pt>
                <c:pt idx="2">
                  <c:v>923320</c:v>
                </c:pt>
                <c:pt idx="3">
                  <c:v>839013</c:v>
                </c:pt>
                <c:pt idx="4">
                  <c:v>764099</c:v>
                </c:pt>
                <c:pt idx="5">
                  <c:v>713941</c:v>
                </c:pt>
                <c:pt idx="6">
                  <c:v>628759</c:v>
                </c:pt>
                <c:pt idx="7">
                  <c:v>523302</c:v>
                </c:pt>
                <c:pt idx="8">
                  <c:v>518878</c:v>
                </c:pt>
                <c:pt idx="9">
                  <c:v>468114</c:v>
                </c:pt>
                <c:pt idx="10">
                  <c:v>411448</c:v>
                </c:pt>
                <c:pt idx="11">
                  <c:v>331454</c:v>
                </c:pt>
              </c:numCache>
            </c:numRef>
          </c:val>
          <c:extLst xmlns:c16r2="http://schemas.microsoft.com/office/drawing/2015/06/chart">
            <c:ext xmlns:c16="http://schemas.microsoft.com/office/drawing/2014/chart" uri="{C3380CC4-5D6E-409C-BE32-E72D297353CC}">
              <c16:uniqueId val="{00000000-B350-41B3-A6B2-14AB6CDB1967}"/>
            </c:ext>
          </c:extLst>
        </c:ser>
        <c:dLbls>
          <c:showLegendKey val="0"/>
          <c:showVal val="0"/>
          <c:showCatName val="0"/>
          <c:showSerName val="0"/>
          <c:showPercent val="0"/>
          <c:showBubbleSize val="0"/>
        </c:dLbls>
        <c:gapWidth val="219"/>
        <c:overlap val="-27"/>
        <c:axId val="580243080"/>
        <c:axId val="580241904"/>
      </c:barChart>
      <c:catAx>
        <c:axId val="58024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1904"/>
        <c:crosses val="autoZero"/>
        <c:auto val="1"/>
        <c:lblAlgn val="ctr"/>
        <c:lblOffset val="100"/>
        <c:noMultiLvlLbl val="0"/>
      </c:catAx>
      <c:valAx>
        <c:axId val="5802419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30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Principales Orígenes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'RNDC (2)'!$C$100</c:f>
              <c:strCache>
                <c:ptCount val="1"/>
                <c:pt idx="0">
                  <c:v>Toneladas</c:v>
                </c:pt>
              </c:strCache>
            </c:strRef>
          </c:tx>
          <c:spPr>
            <a:solidFill>
              <a:schemeClr val="accent1"/>
            </a:solidFill>
            <a:ln>
              <a:noFill/>
            </a:ln>
            <a:effectLst/>
          </c:spPr>
          <c:invertIfNegative val="0"/>
          <c:cat>
            <c:strRef>
              <c:f>'RNDC (2)'!$B$101:$B$112</c:f>
              <c:strCache>
                <c:ptCount val="12"/>
                <c:pt idx="0">
                  <c:v>Buenaventura</c:v>
                </c:pt>
                <c:pt idx="1">
                  <c:v>Barranquilla</c:v>
                </c:pt>
                <c:pt idx="2">
                  <c:v>Cartagena</c:v>
                </c:pt>
                <c:pt idx="3">
                  <c:v>Bogotá</c:v>
                </c:pt>
                <c:pt idx="4">
                  <c:v>Santa Marta</c:v>
                </c:pt>
                <c:pt idx="5">
                  <c:v>Yumbo</c:v>
                </c:pt>
                <c:pt idx="6">
                  <c:v>Tocancipá</c:v>
                </c:pt>
                <c:pt idx="7">
                  <c:v>Funza</c:v>
                </c:pt>
                <c:pt idx="8">
                  <c:v>Medellín</c:v>
                </c:pt>
                <c:pt idx="9">
                  <c:v>Cali</c:v>
                </c:pt>
                <c:pt idx="10">
                  <c:v>Palmira</c:v>
                </c:pt>
                <c:pt idx="11">
                  <c:v>Cúcuta</c:v>
                </c:pt>
              </c:strCache>
            </c:strRef>
          </c:cat>
          <c:val>
            <c:numRef>
              <c:f>'RNDC (2)'!$C$101:$C$112</c:f>
              <c:numCache>
                <c:formatCode>#,##0</c:formatCode>
                <c:ptCount val="12"/>
                <c:pt idx="0">
                  <c:v>2578138</c:v>
                </c:pt>
                <c:pt idx="1">
                  <c:v>1227191</c:v>
                </c:pt>
                <c:pt idx="2">
                  <c:v>1204708</c:v>
                </c:pt>
                <c:pt idx="3">
                  <c:v>973549</c:v>
                </c:pt>
                <c:pt idx="4">
                  <c:v>758358</c:v>
                </c:pt>
                <c:pt idx="5">
                  <c:v>629294</c:v>
                </c:pt>
                <c:pt idx="6">
                  <c:v>423229</c:v>
                </c:pt>
                <c:pt idx="7">
                  <c:v>389924</c:v>
                </c:pt>
                <c:pt idx="8">
                  <c:v>379784</c:v>
                </c:pt>
                <c:pt idx="9">
                  <c:v>377889</c:v>
                </c:pt>
                <c:pt idx="10">
                  <c:v>342489</c:v>
                </c:pt>
                <c:pt idx="11">
                  <c:v>321261</c:v>
                </c:pt>
              </c:numCache>
            </c:numRef>
          </c:val>
          <c:extLst xmlns:c16r2="http://schemas.microsoft.com/office/drawing/2015/06/chart">
            <c:ext xmlns:c16="http://schemas.microsoft.com/office/drawing/2014/chart" uri="{C3380CC4-5D6E-409C-BE32-E72D297353CC}">
              <c16:uniqueId val="{00000000-98E7-46A5-99D6-9D2DD03A5476}"/>
            </c:ext>
          </c:extLst>
        </c:ser>
        <c:dLbls>
          <c:showLegendKey val="0"/>
          <c:showVal val="0"/>
          <c:showCatName val="0"/>
          <c:showSerName val="0"/>
          <c:showPercent val="0"/>
          <c:showBubbleSize val="0"/>
        </c:dLbls>
        <c:gapWidth val="219"/>
        <c:overlap val="-27"/>
        <c:axId val="580247392"/>
        <c:axId val="580243472"/>
      </c:barChart>
      <c:catAx>
        <c:axId val="580247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3472"/>
        <c:crosses val="autoZero"/>
        <c:auto val="1"/>
        <c:lblAlgn val="ctr"/>
        <c:lblOffset val="100"/>
        <c:noMultiLvlLbl val="0"/>
      </c:catAx>
      <c:valAx>
        <c:axId val="5802434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8024739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a:latin typeface="Arial" panose="020B0604020202020204" pitchFamily="34" charset="0"/>
                <a:cs typeface="Arial" panose="020B0604020202020204" pitchFamily="34" charset="0"/>
              </a:rPr>
              <a:t>incidencia Ipt 2022</a:t>
            </a:r>
          </a:p>
        </c:rich>
      </c:tx>
      <c:layout>
        <c:manualLayout>
          <c:xMode val="edge"/>
          <c:yMode val="edge"/>
          <c:x val="0.39868118078865633"/>
          <c:y val="1.5254241359733448E-2"/>
        </c:manualLayout>
      </c:layout>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IPT!$E$5:$E$6</c:f>
              <c:strCache>
                <c:ptCount val="2"/>
                <c:pt idx="0">
                  <c:v>Incidencia</c:v>
                </c:pt>
              </c:strCache>
            </c:strRef>
          </c:tx>
          <c:spPr>
            <a:solidFill>
              <a:srgbClr val="002060"/>
            </a:solidFill>
            <a:ln>
              <a:noFill/>
            </a:ln>
            <a:effectLst/>
          </c:spPr>
          <c:invertIfNegative val="0"/>
          <c:dPt>
            <c:idx val="10"/>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3-B19C-439D-910A-8BAABEAD5BF8}"/>
              </c:ext>
            </c:extLst>
          </c:dPt>
          <c:dLbls>
            <c:dLbl>
              <c:idx val="1"/>
              <c:tx>
                <c:rich>
                  <a:bodyPr/>
                  <a:lstStyle/>
                  <a:p>
                    <a:r>
                      <a:rPr lang="en-US" sz="900">
                        <a:latin typeface="Trebuchet MS" panose="020B0603020202020204" pitchFamily="34" charset="0"/>
                      </a:rPr>
                      <a:t>0,12</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0569-4BCF-95D0-EE019D5542E8}"/>
                </c:ext>
                <c:ext xmlns:c15="http://schemas.microsoft.com/office/drawing/2012/chart" uri="{CE6537A1-D6FC-4f65-9D91-7224C49458BB}"/>
              </c:extLst>
            </c:dLbl>
            <c:dLbl>
              <c:idx val="6"/>
              <c:layout>
                <c:manualLayout>
                  <c:x val="-1.5544040182446557E-3"/>
                  <c:y val="5.529955923638609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512-49A6-8D24-E5EB4E9B520E}"/>
                </c:ext>
                <c:ext xmlns:c15="http://schemas.microsoft.com/office/drawing/2012/chart" uri="{CE6537A1-D6FC-4f65-9D91-7224C49458BB}"/>
              </c:extLst>
            </c:dLbl>
            <c:spPr>
              <a:noFill/>
              <a:ln>
                <a:noFill/>
              </a:ln>
              <a:effectLst/>
            </c:spPr>
            <c:txPr>
              <a:bodyPr rot="-5400000" spcFirstLastPara="1" vertOverflow="clip" horzOverflow="clip" vert="horz" wrap="square" lIns="38100" tIns="19050" rIns="38100" bIns="19050" anchor="ctr" anchorCtr="1">
                <a:spAutoFit/>
              </a:bodyPr>
              <a:lstStyle/>
              <a:p>
                <a:pPr>
                  <a:defRPr sz="10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IPT!$B$7:$B$17</c:f>
              <c:strCache>
                <c:ptCount val="11"/>
                <c:pt idx="0">
                  <c:v>Combustible (ACPM)</c:v>
                </c:pt>
                <c:pt idx="1">
                  <c:v>Otros (Costo capital)</c:v>
                </c:pt>
                <c:pt idx="2">
                  <c:v>Salarios, Prestaciones</c:v>
                </c:pt>
                <c:pt idx="3">
                  <c:v>Peajes</c:v>
                </c:pt>
                <c:pt idx="4">
                  <c:v>Repuestos, Reparaciones</c:v>
                </c:pt>
                <c:pt idx="5">
                  <c:v>Llantas y neumáticos</c:v>
                </c:pt>
                <c:pt idx="6">
                  <c:v>Seguros</c:v>
                </c:pt>
                <c:pt idx="7">
                  <c:v>Lubricantes, grasas y filtros</c:v>
                </c:pt>
                <c:pt idx="8">
                  <c:v>Parqueadero</c:v>
                </c:pt>
                <c:pt idx="9">
                  <c:v>Impuestos</c:v>
                </c:pt>
                <c:pt idx="10">
                  <c:v>Total</c:v>
                </c:pt>
              </c:strCache>
            </c:strRef>
          </c:cat>
          <c:val>
            <c:numRef>
              <c:f>IPT!$E$7:$E$17</c:f>
              <c:numCache>
                <c:formatCode>0.00</c:formatCode>
                <c:ptCount val="11"/>
                <c:pt idx="0">
                  <c:v>1.2565000000000002</c:v>
                </c:pt>
                <c:pt idx="1">
                  <c:v>5.06792</c:v>
                </c:pt>
                <c:pt idx="2">
                  <c:v>1.5128999999999999</c:v>
                </c:pt>
                <c:pt idx="3">
                  <c:v>0.66585000000000005</c:v>
                </c:pt>
                <c:pt idx="4">
                  <c:v>0.86136000000000001</c:v>
                </c:pt>
                <c:pt idx="5">
                  <c:v>1.7884799999999998</c:v>
                </c:pt>
                <c:pt idx="6">
                  <c:v>0.21504000000000001</c:v>
                </c:pt>
                <c:pt idx="7">
                  <c:v>0.49920000000000003</c:v>
                </c:pt>
                <c:pt idx="8">
                  <c:v>0.15532000000000001</c:v>
                </c:pt>
                <c:pt idx="9">
                  <c:v>2.196E-2</c:v>
                </c:pt>
                <c:pt idx="10">
                  <c:v>12.04453</c:v>
                </c:pt>
              </c:numCache>
            </c:numRef>
          </c:val>
          <c:extLst xmlns:c16r2="http://schemas.microsoft.com/office/drawing/2015/06/chart">
            <c:ext xmlns:c16="http://schemas.microsoft.com/office/drawing/2014/chart" uri="{C3380CC4-5D6E-409C-BE32-E72D297353CC}">
              <c16:uniqueId val="{00000002-0569-4BCF-95D0-EE019D5542E8}"/>
            </c:ext>
          </c:extLst>
        </c:ser>
        <c:dLbls>
          <c:dLblPos val="outEnd"/>
          <c:showLegendKey val="0"/>
          <c:showVal val="1"/>
          <c:showCatName val="0"/>
          <c:showSerName val="0"/>
          <c:showPercent val="0"/>
          <c:showBubbleSize val="0"/>
        </c:dLbls>
        <c:gapWidth val="444"/>
        <c:overlap val="-90"/>
        <c:axId val="580245432"/>
        <c:axId val="580242688"/>
      </c:barChart>
      <c:catAx>
        <c:axId val="5802454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95000"/>
                    <a:lumOff val="5000"/>
                  </a:schemeClr>
                </a:solidFill>
                <a:latin typeface="Trebuchet MS" panose="020B0603020202020204" pitchFamily="34" charset="0"/>
                <a:ea typeface="+mn-ea"/>
                <a:cs typeface="+mn-cs"/>
              </a:defRPr>
            </a:pPr>
            <a:endParaRPr lang="es-CO"/>
          </a:p>
        </c:txPr>
        <c:crossAx val="580242688"/>
        <c:crosses val="autoZero"/>
        <c:auto val="1"/>
        <c:lblAlgn val="ctr"/>
        <c:lblOffset val="100"/>
        <c:noMultiLvlLbl val="0"/>
      </c:catAx>
      <c:valAx>
        <c:axId val="580242688"/>
        <c:scaling>
          <c:orientation val="minMax"/>
        </c:scaling>
        <c:delete val="1"/>
        <c:axPos val="l"/>
        <c:numFmt formatCode="0%" sourceLinked="0"/>
        <c:majorTickMark val="none"/>
        <c:minorTickMark val="none"/>
        <c:tickLblPos val="nextTo"/>
        <c:crossAx val="580245432"/>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800" b="1">
                <a:latin typeface="Arial" panose="020B0604020202020204" pitchFamily="34" charset="0"/>
                <a:cs typeface="Arial" panose="020B0604020202020204" pitchFamily="34" charset="0"/>
              </a:rPr>
              <a:t>ICTC Variación Mensual </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3.8765857781895167E-2"/>
          <c:y val="0.16498012795224071"/>
          <c:w val="0.95075988243037013"/>
          <c:h val="0.81384015034579793"/>
        </c:manualLayout>
      </c:layout>
      <c:lineChart>
        <c:grouping val="standard"/>
        <c:varyColors val="0"/>
        <c:ser>
          <c:idx val="0"/>
          <c:order val="0"/>
          <c:tx>
            <c:strRef>
              <c:f>ICTC!$C$5:$C$6</c:f>
              <c:strCache>
                <c:ptCount val="2"/>
                <c:pt idx="0">
                  <c:v>Variación</c:v>
                </c:pt>
                <c:pt idx="1">
                  <c:v>ICTC</c:v>
                </c:pt>
              </c:strCache>
            </c:strRef>
          </c:tx>
          <c:spPr>
            <a:ln w="19050" cap="rnd">
              <a:solidFill>
                <a:srgbClr val="00B0F0"/>
              </a:solidFill>
              <a:round/>
            </a:ln>
            <a:effectLst/>
          </c:spPr>
          <c:marker>
            <c:symbol val="circle"/>
            <c:size val="5"/>
            <c:spPr>
              <a:solidFill>
                <a:srgbClr val="00B0F0"/>
              </a:solidFill>
              <a:ln w="9525">
                <a:solidFill>
                  <a:srgbClr val="00B0F0"/>
                </a:solidFill>
              </a:ln>
              <a:effectLst/>
            </c:spPr>
          </c:marker>
          <c:dLbls>
            <c:dLbl>
              <c:idx val="0"/>
              <c:layout>
                <c:manualLayout>
                  <c:x val="-2.191428900532353E-2"/>
                  <c:y val="-3.618585543684727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F8DE-4EEA-AD4A-AAF2EA575C39}"/>
                </c:ext>
                <c:ext xmlns:c15="http://schemas.microsoft.com/office/drawing/2012/chart" uri="{CE6537A1-D6FC-4f65-9D91-7224C49458BB}"/>
              </c:extLst>
            </c:dLbl>
            <c:dLbl>
              <c:idx val="1"/>
              <c:delete val="1"/>
              <c:extLst xmlns:c16r2="http://schemas.microsoft.com/office/drawing/2015/06/chart">
                <c:ext xmlns:c16="http://schemas.microsoft.com/office/drawing/2014/chart" uri="{C3380CC4-5D6E-409C-BE32-E72D297353CC}">
                  <c16:uniqueId val="{00000001-F8DE-4EEA-AD4A-AAF2EA575C39}"/>
                </c:ext>
                <c:ext xmlns:c15="http://schemas.microsoft.com/office/drawing/2012/chart" uri="{CE6537A1-D6FC-4f65-9D91-7224C49458BB}"/>
              </c:extLst>
            </c:dLbl>
            <c:dLbl>
              <c:idx val="2"/>
              <c:layout>
                <c:manualLayout>
                  <c:x val="-2.1835313464366842E-2"/>
                  <c:y val="-6.374913965276331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8DE-4EEA-AD4A-AAF2EA575C39}"/>
                </c:ext>
                <c:ext xmlns:c15="http://schemas.microsoft.com/office/drawing/2012/chart" uri="{CE6537A1-D6FC-4f65-9D91-7224C49458BB}"/>
              </c:extLst>
            </c:dLbl>
            <c:dLbl>
              <c:idx val="7"/>
              <c:delete val="1"/>
              <c:extLst xmlns:c16r2="http://schemas.microsoft.com/office/drawing/2015/06/chart">
                <c:ext xmlns:c16="http://schemas.microsoft.com/office/drawing/2014/chart" uri="{C3380CC4-5D6E-409C-BE32-E72D297353CC}">
                  <c16:uniqueId val="{00000000-6479-40F4-A201-87FF1E05CFF6}"/>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1-6479-40F4-A201-87FF1E05CFF6}"/>
                </c:ext>
                <c:ext xmlns:c15="http://schemas.microsoft.com/office/drawing/2012/chart" uri="{CE6537A1-D6FC-4f65-9D91-7224C49458BB}"/>
              </c:extLst>
            </c:dLbl>
            <c:dLbl>
              <c:idx val="10"/>
              <c:delete val="1"/>
              <c:extLst xmlns:c16r2="http://schemas.microsoft.com/office/drawing/2015/06/chart">
                <c:ext xmlns:c16="http://schemas.microsoft.com/office/drawing/2014/chart" uri="{C3380CC4-5D6E-409C-BE32-E72D297353CC}">
                  <c16:uniqueId val="{00000002-6479-40F4-A201-87FF1E05CFF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ICTC!$B$60:$B$75</c:f>
              <c:numCache>
                <c:formatCode>mmm\-yy</c:formatCode>
                <c:ptCount val="15"/>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pt idx="13">
                  <c:v>45200</c:v>
                </c:pt>
                <c:pt idx="14">
                  <c:v>45231</c:v>
                </c:pt>
              </c:numCache>
            </c:numRef>
          </c:cat>
          <c:val>
            <c:numRef>
              <c:f>ICTC!$C$60:$C$75</c:f>
              <c:numCache>
                <c:formatCode>0.00%</c:formatCode>
                <c:ptCount val="15"/>
                <c:pt idx="0">
                  <c:v>5.4999999999999997E-3</c:v>
                </c:pt>
                <c:pt idx="1">
                  <c:v>7.6E-3</c:v>
                </c:pt>
                <c:pt idx="2">
                  <c:v>9.4000000000000004E-3</c:v>
                </c:pt>
                <c:pt idx="3">
                  <c:v>4.5999999999999999E-3</c:v>
                </c:pt>
                <c:pt idx="4">
                  <c:v>2.52E-2</c:v>
                </c:pt>
                <c:pt idx="5">
                  <c:v>1.1599999999999999E-2</c:v>
                </c:pt>
                <c:pt idx="6">
                  <c:v>-4.0000000000000002E-4</c:v>
                </c:pt>
                <c:pt idx="7">
                  <c:v>-3.8999999999999998E-3</c:v>
                </c:pt>
                <c:pt idx="8">
                  <c:v>1.6000000000000001E-3</c:v>
                </c:pt>
                <c:pt idx="9">
                  <c:v>-3.0000000000000001E-3</c:v>
                </c:pt>
                <c:pt idx="10">
                  <c:v>-2.3999999999999998E-3</c:v>
                </c:pt>
                <c:pt idx="11">
                  <c:v>2.0000000000000001E-4</c:v>
                </c:pt>
                <c:pt idx="12">
                  <c:v>-1.6999999999999999E-3</c:v>
                </c:pt>
                <c:pt idx="13">
                  <c:v>1.1999999999999999E-3</c:v>
                </c:pt>
                <c:pt idx="14">
                  <c:v>-3.0000000000000001E-3</c:v>
                </c:pt>
              </c:numCache>
            </c:numRef>
          </c:val>
          <c:smooth val="0"/>
          <c:extLst xmlns:c16r2="http://schemas.microsoft.com/office/drawing/2015/06/chart">
            <c:ext xmlns:c16="http://schemas.microsoft.com/office/drawing/2014/chart" uri="{C3380CC4-5D6E-409C-BE32-E72D297353CC}">
              <c16:uniqueId val="{00000001-8EDE-4DD9-8CD2-2A873A746441}"/>
            </c:ext>
          </c:extLst>
        </c:ser>
        <c:dLbls>
          <c:dLblPos val="t"/>
          <c:showLegendKey val="0"/>
          <c:showVal val="1"/>
          <c:showCatName val="0"/>
          <c:showSerName val="0"/>
          <c:showPercent val="0"/>
          <c:showBubbleSize val="0"/>
        </c:dLbls>
        <c:marker val="1"/>
        <c:smooth val="0"/>
        <c:axId val="580247784"/>
        <c:axId val="580246216"/>
      </c:lineChart>
      <c:dateAx>
        <c:axId val="580247784"/>
        <c:scaling>
          <c:orientation val="minMax"/>
        </c:scaling>
        <c:delete val="0"/>
        <c:axPos val="b"/>
        <c:numFmt formatCode="mmm\-yy" sourceLinked="1"/>
        <c:majorTickMark val="none"/>
        <c:minorTickMark val="none"/>
        <c:tickLblPos val="nextTo"/>
        <c:spPr>
          <a:noFill/>
          <a:ln w="19050"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80246216"/>
        <c:crosses val="autoZero"/>
        <c:auto val="1"/>
        <c:lblOffset val="100"/>
        <c:baseTimeUnit val="months"/>
      </c:dateAx>
      <c:valAx>
        <c:axId val="58024621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802477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latin typeface="Arial" panose="020B0604020202020204" pitchFamily="34" charset="0"/>
                <a:cs typeface="Arial" panose="020B0604020202020204" pitchFamily="34" charset="0"/>
              </a:rPr>
              <a:t>ICTC Variación Anual 2010 - 2022</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1"/>
          <c:order val="0"/>
          <c:tx>
            <c:strRef>
              <c:f>ICTC!$C$90</c:f>
              <c:strCache>
                <c:ptCount val="1"/>
                <c:pt idx="0">
                  <c:v>ICTC</c:v>
                </c:pt>
              </c:strCache>
            </c:strRef>
          </c:tx>
          <c:spPr>
            <a:ln w="19050" cap="rnd">
              <a:solidFill>
                <a:srgbClr val="002060"/>
              </a:solidFill>
              <a:round/>
            </a:ln>
            <a:effectLst/>
          </c:spPr>
          <c:marker>
            <c:symbol val="circle"/>
            <c:size val="6"/>
            <c:spPr>
              <a:solidFill>
                <a:srgbClr val="002060"/>
              </a:solidFill>
              <a:ln w="9525">
                <a:solidFill>
                  <a:srgbClr val="002060"/>
                </a:solidFill>
              </a:ln>
              <a:effectLst/>
            </c:spPr>
          </c:marker>
          <c:dLbls>
            <c:dLbl>
              <c:idx val="2"/>
              <c:layout>
                <c:manualLayout>
                  <c:x val="-1.3037125553652818E-2"/>
                  <c:y val="-3.158357689345548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6855-4889-B19E-EE8F7A1CD1DC}"/>
                </c:ext>
                <c:ext xmlns:c15="http://schemas.microsoft.com/office/drawing/2012/chart" uri="{CE6537A1-D6FC-4f65-9D91-7224C49458BB}"/>
              </c:extLst>
            </c:dLbl>
            <c:dLbl>
              <c:idx val="3"/>
              <c:layout>
                <c:manualLayout>
                  <c:x val="-3.8738603236347327E-2"/>
                  <c:y val="5.52942759238325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6855-4889-B19E-EE8F7A1CD1DC}"/>
                </c:ext>
                <c:ext xmlns:c15="http://schemas.microsoft.com/office/drawing/2012/chart" uri="{CE6537A1-D6FC-4f65-9D91-7224C49458BB}"/>
              </c:extLst>
            </c:dLbl>
            <c:dLbl>
              <c:idx val="9"/>
              <c:layout>
                <c:manualLayout>
                  <c:x val="-1.6545256337320992E-2"/>
                  <c:y val="-3.520348742750922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855-4889-B19E-EE8F7A1CD1DC}"/>
                </c:ext>
                <c:ext xmlns:c15="http://schemas.microsoft.com/office/drawing/2012/chart" uri="{CE6537A1-D6FC-4f65-9D91-7224C49458BB}"/>
              </c:extLst>
            </c:dLbl>
            <c:dLbl>
              <c:idx val="10"/>
              <c:layout>
                <c:manualLayout>
                  <c:x val="-3.8738603236347327E-2"/>
                  <c:y val="2.995490218545685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6855-4889-B19E-EE8F7A1CD1DC}"/>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accent5">
                        <a:lumMod val="50000"/>
                      </a:schemeClr>
                    </a:solidFill>
                    <a:latin typeface="Trebuchet MS" panose="020B0603020202020204" pitchFamily="34" charset="0"/>
                    <a:ea typeface="+mn-ea"/>
                    <a:cs typeface="+mn-cs"/>
                  </a:defRPr>
                </a:pPr>
                <a:endParaRPr lang="es-CO"/>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ICTC!$B$91:$B$103</c:f>
              <c:numCache>
                <c:formatCode>General</c:formatCode>
                <c:ptCount val="13"/>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numCache>
            </c:numRef>
          </c:cat>
          <c:val>
            <c:numRef>
              <c:f>ICTC!$C$91:$C$103</c:f>
              <c:numCache>
                <c:formatCode>0.00%</c:formatCode>
                <c:ptCount val="13"/>
                <c:pt idx="0">
                  <c:v>4.9099999999999998E-2</c:v>
                </c:pt>
                <c:pt idx="1">
                  <c:v>5.3400000000000003E-2</c:v>
                </c:pt>
                <c:pt idx="2">
                  <c:v>2.8000000000000001E-2</c:v>
                </c:pt>
                <c:pt idx="3">
                  <c:v>-6.7999999999999996E-3</c:v>
                </c:pt>
                <c:pt idx="4">
                  <c:v>2.5100000000000001E-2</c:v>
                </c:pt>
                <c:pt idx="5">
                  <c:v>2.8899999999999999E-2</c:v>
                </c:pt>
                <c:pt idx="6">
                  <c:v>1.67E-2</c:v>
                </c:pt>
                <c:pt idx="7">
                  <c:v>4.7199999999999999E-2</c:v>
                </c:pt>
                <c:pt idx="8">
                  <c:v>5.1400000000000001E-2</c:v>
                </c:pt>
                <c:pt idx="9">
                  <c:v>3.49E-2</c:v>
                </c:pt>
                <c:pt idx="10">
                  <c:v>-2.6100000000000002E-2</c:v>
                </c:pt>
                <c:pt idx="11">
                  <c:v>6.59E-2</c:v>
                </c:pt>
                <c:pt idx="12">
                  <c:v>0.112</c:v>
                </c:pt>
              </c:numCache>
            </c:numRef>
          </c:val>
          <c:smooth val="1"/>
          <c:extLst xmlns:c16r2="http://schemas.microsoft.com/office/drawing/2015/06/chart">
            <c:ext xmlns:c16="http://schemas.microsoft.com/office/drawing/2014/chart" uri="{C3380CC4-5D6E-409C-BE32-E72D297353CC}">
              <c16:uniqueId val="{00000001-EFC2-41D0-817F-1E2A4F3F0473}"/>
            </c:ext>
          </c:extLst>
        </c:ser>
        <c:dLbls>
          <c:showLegendKey val="0"/>
          <c:showVal val="0"/>
          <c:showCatName val="0"/>
          <c:showSerName val="0"/>
          <c:showPercent val="0"/>
          <c:showBubbleSize val="0"/>
        </c:dLbls>
        <c:marker val="1"/>
        <c:smooth val="0"/>
        <c:axId val="580248568"/>
        <c:axId val="580250528"/>
      </c:lineChart>
      <c:catAx>
        <c:axId val="580248568"/>
        <c:scaling>
          <c:orientation val="minMax"/>
        </c:scaling>
        <c:delete val="0"/>
        <c:axPos val="b"/>
        <c:numFmt formatCode="General" sourceLinked="1"/>
        <c:majorTickMark val="none"/>
        <c:minorTickMark val="none"/>
        <c:tickLblPos val="nextTo"/>
        <c:spPr>
          <a:noFill/>
          <a:ln w="9525" cap="flat" cmpd="sng" algn="ctr">
            <a:solidFill>
              <a:srgbClr val="00206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80250528"/>
        <c:crosses val="autoZero"/>
        <c:auto val="1"/>
        <c:lblAlgn val="ctr"/>
        <c:lblOffset val="100"/>
        <c:noMultiLvlLbl val="0"/>
      </c:catAx>
      <c:valAx>
        <c:axId val="580250528"/>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80248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n-US" sz="1800" b="1">
                <a:latin typeface="Arial" panose="020B0604020202020204" pitchFamily="34" charset="0"/>
                <a:cs typeface="Arial" panose="020B0604020202020204" pitchFamily="34" charset="0"/>
              </a:rPr>
              <a:t>Histórico ACPM 2017 - 2023</a:t>
            </a:r>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rgbClr val="002060"/>
            </a:solidFill>
            <a:ln>
              <a:solidFill>
                <a:srgbClr val="002060"/>
              </a:solidFill>
            </a:ln>
            <a:effectLst/>
          </c:spPr>
          <c:invertIfNegative val="0"/>
          <c:dPt>
            <c:idx val="67"/>
            <c:invertIfNegative val="0"/>
            <c:bubble3D val="0"/>
            <c:spPr>
              <a:solidFill>
                <a:srgbClr val="002060"/>
              </a:solidFill>
              <a:ln>
                <a:solidFill>
                  <a:srgbClr val="002060"/>
                </a:solidFill>
              </a:ln>
              <a:effectLst/>
            </c:spPr>
            <c:extLst xmlns:c16r2="http://schemas.microsoft.com/office/drawing/2015/06/chart">
              <c:ext xmlns:c16="http://schemas.microsoft.com/office/drawing/2014/chart" uri="{C3380CC4-5D6E-409C-BE32-E72D297353CC}">
                <c16:uniqueId val="{00000001-76B6-4BAE-A1AC-62394323C51D}"/>
              </c:ext>
            </c:extLst>
          </c:dPt>
          <c:dPt>
            <c:idx val="70"/>
            <c:invertIfNegative val="0"/>
            <c:bubble3D val="0"/>
            <c:spPr>
              <a:solidFill>
                <a:srgbClr val="002060"/>
              </a:solidFill>
              <a:ln>
                <a:solidFill>
                  <a:srgbClr val="002060"/>
                </a:solidFill>
              </a:ln>
              <a:effectLst/>
            </c:spPr>
            <c:extLst xmlns:c16r2="http://schemas.microsoft.com/office/drawing/2015/06/chart">
              <c:ext xmlns:c16="http://schemas.microsoft.com/office/drawing/2014/chart" uri="{C3380CC4-5D6E-409C-BE32-E72D297353CC}">
                <c16:uniqueId val="{00000003-76B6-4BAE-A1AC-62394323C51D}"/>
              </c:ext>
            </c:extLst>
          </c:dPt>
          <c:dPt>
            <c:idx val="73"/>
            <c:invertIfNegative val="0"/>
            <c:bubble3D val="0"/>
            <c:spPr>
              <a:solidFill>
                <a:srgbClr val="FFC000"/>
              </a:solidFill>
              <a:ln>
                <a:solidFill>
                  <a:srgbClr val="FFC000"/>
                </a:solidFill>
              </a:ln>
              <a:effectLst/>
            </c:spPr>
            <c:extLst xmlns:c16r2="http://schemas.microsoft.com/office/drawing/2015/06/chart">
              <c:ext xmlns:c16="http://schemas.microsoft.com/office/drawing/2014/chart" uri="{C3380CC4-5D6E-409C-BE32-E72D297353CC}">
                <c16:uniqueId val="{00000005-76B6-4BAE-A1AC-62394323C51D}"/>
              </c:ext>
            </c:extLst>
          </c:dPt>
          <c:cat>
            <c:numRef>
              <c:f>'Datos ACPM'!$B$74:$B$157</c:f>
              <c:numCache>
                <c:formatCode>mmm\-yy</c:formatCode>
                <c:ptCount val="83"/>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44470</c:v>
                </c:pt>
                <c:pt idx="59">
                  <c:v>44501</c:v>
                </c:pt>
                <c:pt idx="60">
                  <c:v>44531</c:v>
                </c:pt>
                <c:pt idx="61">
                  <c:v>44562</c:v>
                </c:pt>
                <c:pt idx="62">
                  <c:v>44593</c:v>
                </c:pt>
                <c:pt idx="63">
                  <c:v>44621</c:v>
                </c:pt>
                <c:pt idx="64">
                  <c:v>44652</c:v>
                </c:pt>
                <c:pt idx="65">
                  <c:v>44682</c:v>
                </c:pt>
                <c:pt idx="66">
                  <c:v>44713</c:v>
                </c:pt>
                <c:pt idx="67">
                  <c:v>44743</c:v>
                </c:pt>
                <c:pt idx="68">
                  <c:v>44774</c:v>
                </c:pt>
                <c:pt idx="69">
                  <c:v>44805</c:v>
                </c:pt>
                <c:pt idx="70">
                  <c:v>44835</c:v>
                </c:pt>
                <c:pt idx="71">
                  <c:v>44866</c:v>
                </c:pt>
                <c:pt idx="72">
                  <c:v>44896</c:v>
                </c:pt>
                <c:pt idx="73">
                  <c:v>44927</c:v>
                </c:pt>
                <c:pt idx="74">
                  <c:v>44958</c:v>
                </c:pt>
                <c:pt idx="75">
                  <c:v>44986</c:v>
                </c:pt>
                <c:pt idx="76">
                  <c:v>45017</c:v>
                </c:pt>
                <c:pt idx="77">
                  <c:v>45047</c:v>
                </c:pt>
                <c:pt idx="78">
                  <c:v>45078</c:v>
                </c:pt>
                <c:pt idx="79">
                  <c:v>45108</c:v>
                </c:pt>
                <c:pt idx="80">
                  <c:v>45139</c:v>
                </c:pt>
                <c:pt idx="81">
                  <c:v>45170</c:v>
                </c:pt>
                <c:pt idx="82">
                  <c:v>45200</c:v>
                </c:pt>
              </c:numCache>
            </c:numRef>
          </c:cat>
          <c:val>
            <c:numRef>
              <c:f>'Datos ACPM'!$C$74:$C$157</c:f>
              <c:numCache>
                <c:formatCode>#,##0.00</c:formatCode>
                <c:ptCount val="83"/>
                <c:pt idx="0">
                  <c:v>7688.8</c:v>
                </c:pt>
                <c:pt idx="1">
                  <c:v>7727.2086340084561</c:v>
                </c:pt>
                <c:pt idx="2">
                  <c:v>7756</c:v>
                </c:pt>
                <c:pt idx="3">
                  <c:v>7747</c:v>
                </c:pt>
                <c:pt idx="4">
                  <c:v>7771</c:v>
                </c:pt>
                <c:pt idx="5">
                  <c:v>7791</c:v>
                </c:pt>
                <c:pt idx="6">
                  <c:v>7805</c:v>
                </c:pt>
                <c:pt idx="7">
                  <c:v>7901</c:v>
                </c:pt>
                <c:pt idx="8">
                  <c:v>8037.7433892795134</c:v>
                </c:pt>
                <c:pt idx="9">
                  <c:v>8037.7433892795134</c:v>
                </c:pt>
                <c:pt idx="10">
                  <c:v>8037.7433892795134</c:v>
                </c:pt>
                <c:pt idx="11">
                  <c:v>8197</c:v>
                </c:pt>
                <c:pt idx="12">
                  <c:v>8186.43</c:v>
                </c:pt>
                <c:pt idx="13">
                  <c:v>8323.98</c:v>
                </c:pt>
                <c:pt idx="14">
                  <c:v>8363.1404244620062</c:v>
                </c:pt>
                <c:pt idx="15">
                  <c:v>8363.1404244620062</c:v>
                </c:pt>
                <c:pt idx="16">
                  <c:v>8450.51</c:v>
                </c:pt>
                <c:pt idx="17">
                  <c:v>8610.4599999999991</c:v>
                </c:pt>
                <c:pt idx="18">
                  <c:v>8610.4599999999991</c:v>
                </c:pt>
                <c:pt idx="19">
                  <c:v>8610.4599999999991</c:v>
                </c:pt>
                <c:pt idx="20">
                  <c:v>8714.9598354220052</c:v>
                </c:pt>
                <c:pt idx="21">
                  <c:v>8822</c:v>
                </c:pt>
                <c:pt idx="22">
                  <c:v>8916</c:v>
                </c:pt>
                <c:pt idx="23">
                  <c:v>8916</c:v>
                </c:pt>
                <c:pt idx="24">
                  <c:v>8865</c:v>
                </c:pt>
                <c:pt idx="25">
                  <c:v>8974.9379978907891</c:v>
                </c:pt>
                <c:pt idx="26">
                  <c:v>9067.8033078907883</c:v>
                </c:pt>
                <c:pt idx="27">
                  <c:v>9067.8033078907883</c:v>
                </c:pt>
                <c:pt idx="28">
                  <c:v>9067.8033078907883</c:v>
                </c:pt>
                <c:pt idx="29">
                  <c:v>9067.8033078907883</c:v>
                </c:pt>
                <c:pt idx="30">
                  <c:v>9217.7714717826402</c:v>
                </c:pt>
                <c:pt idx="31">
                  <c:v>9217.2019717826406</c:v>
                </c:pt>
                <c:pt idx="32">
                  <c:v>9306.553981546489</c:v>
                </c:pt>
                <c:pt idx="33">
                  <c:v>9283.3710016645637</c:v>
                </c:pt>
                <c:pt idx="34">
                  <c:v>9271.9129617236031</c:v>
                </c:pt>
                <c:pt idx="35">
                  <c:v>9260.6517217826404</c:v>
                </c:pt>
                <c:pt idx="36">
                  <c:v>9456.3938295345488</c:v>
                </c:pt>
                <c:pt idx="37">
                  <c:v>9455.9732787593493</c:v>
                </c:pt>
                <c:pt idx="38">
                  <c:v>8388.069978759353</c:v>
                </c:pt>
                <c:pt idx="39">
                  <c:v>8388.069978759353</c:v>
                </c:pt>
                <c:pt idx="40">
                  <c:v>8388.069978759353</c:v>
                </c:pt>
                <c:pt idx="41">
                  <c:v>8388.069978759353</c:v>
                </c:pt>
                <c:pt idx="42">
                  <c:v>8238.09</c:v>
                </c:pt>
                <c:pt idx="43">
                  <c:v>8238.09</c:v>
                </c:pt>
                <c:pt idx="44">
                  <c:v>8237.5</c:v>
                </c:pt>
                <c:pt idx="45">
                  <c:v>8237.3267326121495</c:v>
                </c:pt>
                <c:pt idx="46">
                  <c:v>8236.6892326121597</c:v>
                </c:pt>
                <c:pt idx="47">
                  <c:v>8236.6892326121597</c:v>
                </c:pt>
                <c:pt idx="48">
                  <c:v>8364.9244298150697</c:v>
                </c:pt>
                <c:pt idx="49">
                  <c:v>8514.7387132791391</c:v>
                </c:pt>
                <c:pt idx="50">
                  <c:v>8664.7449632791395</c:v>
                </c:pt>
                <c:pt idx="51">
                  <c:v>8652.2276803862696</c:v>
                </c:pt>
                <c:pt idx="52">
                  <c:v>8652.2276803862696</c:v>
                </c:pt>
                <c:pt idx="53">
                  <c:v>8652.2276803862696</c:v>
                </c:pt>
                <c:pt idx="54">
                  <c:v>8652.2276803862696</c:v>
                </c:pt>
                <c:pt idx="55">
                  <c:v>8652.2276803862696</c:v>
                </c:pt>
                <c:pt idx="56">
                  <c:v>8802</c:v>
                </c:pt>
                <c:pt idx="57">
                  <c:v>8802</c:v>
                </c:pt>
                <c:pt idx="58">
                  <c:v>8802</c:v>
                </c:pt>
                <c:pt idx="59">
                  <c:v>8802</c:v>
                </c:pt>
                <c:pt idx="60">
                  <c:v>8982</c:v>
                </c:pt>
                <c:pt idx="61">
                  <c:v>9152.1274952405747</c:v>
                </c:pt>
                <c:pt idx="62">
                  <c:v>9152.1274952405747</c:v>
                </c:pt>
                <c:pt idx="63">
                  <c:v>9152.1274952405747</c:v>
                </c:pt>
                <c:pt idx="64">
                  <c:v>9152.1274952405747</c:v>
                </c:pt>
                <c:pt idx="65">
                  <c:v>9152.1274952405747</c:v>
                </c:pt>
                <c:pt idx="66">
                  <c:v>9152.1274952405747</c:v>
                </c:pt>
                <c:pt idx="67">
                  <c:v>9302.1339296365059</c:v>
                </c:pt>
                <c:pt idx="68">
                  <c:v>9302.1339296365059</c:v>
                </c:pt>
                <c:pt idx="69">
                  <c:v>9302.1339296365059</c:v>
                </c:pt>
                <c:pt idx="70">
                  <c:v>9302.5639296365098</c:v>
                </c:pt>
                <c:pt idx="71">
                  <c:v>9302.5539296365096</c:v>
                </c:pt>
                <c:pt idx="72">
                  <c:v>9302.48</c:v>
                </c:pt>
                <c:pt idx="73">
                  <c:v>9357.6538465445901</c:v>
                </c:pt>
                <c:pt idx="74">
                  <c:v>9357.5684117026994</c:v>
                </c:pt>
                <c:pt idx="75">
                  <c:v>9357.6344117027002</c:v>
                </c:pt>
                <c:pt idx="76">
                  <c:v>9357.5984117027001</c:v>
                </c:pt>
                <c:pt idx="77">
                  <c:v>9357.6</c:v>
                </c:pt>
                <c:pt idx="78">
                  <c:v>9357.6286101220103</c:v>
                </c:pt>
                <c:pt idx="79">
                  <c:v>9357.6280101220109</c:v>
                </c:pt>
                <c:pt idx="80">
                  <c:v>9357.6300101220095</c:v>
                </c:pt>
                <c:pt idx="81" formatCode="0.00">
                  <c:v>9357.6255601220091</c:v>
                </c:pt>
                <c:pt idx="82" formatCode="0.00">
                  <c:v>9357.6255601220091</c:v>
                </c:pt>
              </c:numCache>
            </c:numRef>
          </c:val>
          <c:extLst xmlns:c16r2="http://schemas.microsoft.com/office/drawing/2015/06/chart">
            <c:ext xmlns:c16="http://schemas.microsoft.com/office/drawing/2014/chart" uri="{C3380CC4-5D6E-409C-BE32-E72D297353CC}">
              <c16:uniqueId val="{00000008-A89E-480C-AAA4-1F8168497469}"/>
            </c:ext>
          </c:extLst>
        </c:ser>
        <c:dLbls>
          <c:showLegendKey val="0"/>
          <c:showVal val="0"/>
          <c:showCatName val="0"/>
          <c:showSerName val="0"/>
          <c:showPercent val="0"/>
          <c:showBubbleSize val="0"/>
        </c:dLbls>
        <c:gapWidth val="219"/>
        <c:overlap val="-27"/>
        <c:axId val="580252880"/>
        <c:axId val="580253664"/>
      </c:barChart>
      <c:dateAx>
        <c:axId val="580252880"/>
        <c:scaling>
          <c:orientation val="minMax"/>
        </c:scaling>
        <c:delete val="0"/>
        <c:axPos val="b"/>
        <c:numFmt formatCode="m/d/yy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580253664"/>
        <c:crosses val="autoZero"/>
        <c:auto val="1"/>
        <c:lblOffset val="100"/>
        <c:baseTimeUnit val="months"/>
      </c:dateAx>
      <c:valAx>
        <c:axId val="580253664"/>
        <c:scaling>
          <c:orientation val="minMax"/>
          <c:min val="550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580252880"/>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40" b="1" i="0" u="none" strike="noStrike" kern="1200" cap="all"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precios de referencia acpm para Bogotá / mes</a:t>
            </a:r>
          </a:p>
        </c:rich>
      </c:tx>
      <c:layout>
        <c:manualLayout>
          <c:xMode val="edge"/>
          <c:yMode val="edge"/>
          <c:x val="0.16268864884494463"/>
          <c:y val="0.13785647575394025"/>
        </c:manualLayout>
      </c:layout>
      <c:overlay val="0"/>
      <c:spPr>
        <a:noFill/>
        <a:ln>
          <a:noFill/>
        </a:ln>
        <a:effectLst/>
      </c:spPr>
      <c:txPr>
        <a:bodyPr rot="0" spcFirstLastPara="1" vertOverflow="ellipsis" vert="horz" wrap="square" anchor="ctr" anchorCtr="1"/>
        <a:lstStyle/>
        <a:p>
          <a:pPr>
            <a:defRPr sz="1440" b="1" i="0" u="none" strike="noStrike" kern="1200" cap="all"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1.9910656506563762E-2"/>
          <c:y val="0.21452268070851843"/>
          <c:w val="0.96630504283504592"/>
          <c:h val="0.62235189937728064"/>
        </c:manualLayout>
      </c:layout>
      <c:lineChart>
        <c:grouping val="standard"/>
        <c:varyColors val="0"/>
        <c:ser>
          <c:idx val="0"/>
          <c:order val="0"/>
          <c:tx>
            <c:strRef>
              <c:f>ACPM!$C$5</c:f>
              <c:strCache>
                <c:ptCount val="1"/>
                <c:pt idx="0">
                  <c:v>2022 - 2023</c:v>
                </c:pt>
              </c:strCache>
            </c:strRef>
          </c:tx>
          <c:spPr>
            <a:ln w="19050" cap="rnd" cmpd="sng" algn="ctr">
              <a:solidFill>
                <a:srgbClr val="32879E"/>
              </a:solidFill>
              <a:round/>
            </a:ln>
            <a:effectLst/>
          </c:spPr>
          <c:marker>
            <c:symbol val="circle"/>
            <c:size val="17"/>
            <c:spPr>
              <a:solidFill>
                <a:schemeClr val="lt1"/>
              </a:solidFill>
              <a:ln>
                <a:noFill/>
              </a:ln>
              <a:effectLst/>
            </c:spPr>
          </c:marker>
          <c:dLbls>
            <c:dLbl>
              <c:idx val="19"/>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DF73-424A-B246-48DB7E3DF7A3}"/>
                </c:ext>
                <c:ext xmlns:c15="http://schemas.microsoft.com/office/drawing/2012/chart" uri="{CE6537A1-D6FC-4f65-9D91-7224C49458BB}"/>
              </c:extLst>
            </c:dLbl>
            <c:dLbl>
              <c:idx val="20"/>
              <c:layout>
                <c:manualLayout>
                  <c:x val="-2.7929308863021657E-3"/>
                  <c:y val="4.017131325400289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DF73-424A-B246-48DB7E3DF7A3}"/>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Trebuchet MS" panose="020B0603020202020204" pitchFamily="34" charset="0"/>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ACPM!$A$59:$B$78</c:f>
              <c:strCache>
                <c:ptCount val="19"/>
                <c:pt idx="0">
                  <c:v>ago-22</c:v>
                </c:pt>
                <c:pt idx="1">
                  <c:v>sep-22</c:v>
                </c:pt>
                <c:pt idx="2">
                  <c:v>oct-22</c:v>
                </c:pt>
                <c:pt idx="3">
                  <c:v>nov-22</c:v>
                </c:pt>
                <c:pt idx="4">
                  <c:v>dic-22</c:v>
                </c:pt>
                <c:pt idx="5">
                  <c:v>ene-23</c:v>
                </c:pt>
                <c:pt idx="6">
                  <c:v>feb-23</c:v>
                </c:pt>
                <c:pt idx="7">
                  <c:v>mar-23</c:v>
                </c:pt>
                <c:pt idx="8">
                  <c:v>abr-23</c:v>
                </c:pt>
                <c:pt idx="9">
                  <c:v>may-23</c:v>
                </c:pt>
                <c:pt idx="10">
                  <c:v>jun-23</c:v>
                </c:pt>
                <c:pt idx="11">
                  <c:v>jul-23</c:v>
                </c:pt>
                <c:pt idx="12">
                  <c:v>ago-23</c:v>
                </c:pt>
                <c:pt idx="13">
                  <c:v>sep-23</c:v>
                </c:pt>
                <c:pt idx="14">
                  <c:v>oct-23</c:v>
                </c:pt>
                <c:pt idx="15">
                  <c:v>nov-23</c:v>
                </c:pt>
                <c:pt idx="16">
                  <c:v>dic-23</c:v>
                </c:pt>
                <c:pt idx="18">
                  <c:v>Fuente: UPME, Unidad de Planeación Minero Energética </c:v>
                </c:pt>
              </c:strCache>
            </c:strRef>
          </c:cat>
          <c:val>
            <c:numRef>
              <c:f>ACPM!$C$59:$C$78</c:f>
              <c:numCache>
                <c:formatCode>#,##0</c:formatCode>
                <c:ptCount val="20"/>
                <c:pt idx="0">
                  <c:v>9302.1339296365059</c:v>
                </c:pt>
                <c:pt idx="1">
                  <c:v>9302.1339296365059</c:v>
                </c:pt>
                <c:pt idx="2">
                  <c:v>9302.1339296365059</c:v>
                </c:pt>
                <c:pt idx="3">
                  <c:v>9302.1339296365059</c:v>
                </c:pt>
                <c:pt idx="4">
                  <c:v>9302.1339296365059</c:v>
                </c:pt>
                <c:pt idx="5">
                  <c:v>9357.6538465445901</c:v>
                </c:pt>
                <c:pt idx="6">
                  <c:v>9357.5684117026994</c:v>
                </c:pt>
                <c:pt idx="7">
                  <c:v>9357.6344117027002</c:v>
                </c:pt>
                <c:pt idx="8">
                  <c:v>9357.5984117027001</c:v>
                </c:pt>
                <c:pt idx="9">
                  <c:v>9357.6</c:v>
                </c:pt>
                <c:pt idx="10">
                  <c:v>9357.6286101220103</c:v>
                </c:pt>
                <c:pt idx="11">
                  <c:v>9357.6280101220109</c:v>
                </c:pt>
                <c:pt idx="12">
                  <c:v>9357.6300101220095</c:v>
                </c:pt>
                <c:pt idx="13">
                  <c:v>9357.6255601220091</c:v>
                </c:pt>
                <c:pt idx="14">
                  <c:v>9357.6255601220091</c:v>
                </c:pt>
                <c:pt idx="15">
                  <c:v>9357.6294601220106</c:v>
                </c:pt>
                <c:pt idx="16">
                  <c:v>9357.6294601220106</c:v>
                </c:pt>
              </c:numCache>
            </c:numRef>
          </c:val>
          <c:smooth val="0"/>
          <c:extLst xmlns:c16r2="http://schemas.microsoft.com/office/drawing/2015/06/chart">
            <c:ext xmlns:c16="http://schemas.microsoft.com/office/drawing/2014/chart" uri="{C3380CC4-5D6E-409C-BE32-E72D297353CC}">
              <c16:uniqueId val="{00000005-FECB-465E-A55E-35F1B22236B4}"/>
            </c:ext>
          </c:extLst>
        </c:ser>
        <c:dLbls>
          <c:dLblPos val="ctr"/>
          <c:showLegendKey val="0"/>
          <c:showVal val="1"/>
          <c:showCatName val="0"/>
          <c:showSerName val="0"/>
          <c:showPercent val="0"/>
          <c:showBubbleSize val="0"/>
        </c:dLbls>
        <c:marker val="1"/>
        <c:smooth val="0"/>
        <c:axId val="580254840"/>
        <c:axId val="580254056"/>
      </c:lineChart>
      <c:catAx>
        <c:axId val="580254840"/>
        <c:scaling>
          <c:orientation val="minMax"/>
        </c:scaling>
        <c:delete val="0"/>
        <c:axPos val="b"/>
        <c:majorGridlines>
          <c:spPr>
            <a:ln>
              <a:solidFill>
                <a:schemeClr val="dk1">
                  <a:lumMod val="15000"/>
                  <a:lumOff val="85000"/>
                </a:schemeClr>
              </a:solidFill>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0254056"/>
        <c:crosses val="autoZero"/>
        <c:auto val="1"/>
        <c:lblAlgn val="ctr"/>
        <c:lblOffset val="100"/>
        <c:noMultiLvlLbl val="1"/>
      </c:catAx>
      <c:valAx>
        <c:axId val="580254056"/>
        <c:scaling>
          <c:orientation val="minMax"/>
        </c:scaling>
        <c:delete val="0"/>
        <c:axPos val="l"/>
        <c:majorGridlines>
          <c:spPr>
            <a:ln>
              <a:solidFill>
                <a:schemeClr val="dk1">
                  <a:lumMod val="15000"/>
                  <a:lumOff val="85000"/>
                </a:schemeClr>
              </a:solidFill>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80254840"/>
        <c:crosses val="autoZero"/>
        <c:crossBetween val="between"/>
      </c:valAx>
      <c:spPr>
        <a:noFill/>
        <a:ln>
          <a:noFill/>
        </a:ln>
        <a:effectLst/>
      </c:spPr>
    </c:plotArea>
    <c:plotVisOnly val="1"/>
    <c:dispBlanksAs val="gap"/>
    <c:showDLblsOverMax val="0"/>
  </c:chart>
  <c:spPr>
    <a:solidFill>
      <a:schemeClr val="lt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a:defRPr sz="1400" b="1" i="0" u="none" strike="noStrike" kern="1200" cap="all" spc="0" baseline="0">
                <a:solidFill>
                  <a:schemeClr val="tx1"/>
                </a:solidFill>
                <a:latin typeface="Arial" panose="020B0604020202020204" pitchFamily="34" charset="0"/>
                <a:ea typeface="+mn-ea"/>
                <a:cs typeface="Arial" panose="020B0604020202020204" pitchFamily="34" charset="0"/>
              </a:defRPr>
            </a:pPr>
            <a:r>
              <a:rPr lang="es-CO" sz="1400" b="1">
                <a:latin typeface="Arial" panose="020B0604020202020204" pitchFamily="34" charset="0"/>
                <a:cs typeface="Arial" panose="020B0604020202020204" pitchFamily="34" charset="0"/>
              </a:rPr>
              <a:t>comportamiento de la demanda de energía en Colombia</a:t>
            </a:r>
            <a:br>
              <a:rPr lang="es-CO" sz="1400" b="1">
                <a:latin typeface="Arial" panose="020B0604020202020204" pitchFamily="34" charset="0"/>
                <a:cs typeface="Arial" panose="020B0604020202020204" pitchFamily="34" charset="0"/>
              </a:rPr>
            </a:br>
            <a:r>
              <a:rPr lang="es-CO" sz="1400" b="1">
                <a:latin typeface="Arial" panose="020B0604020202020204" pitchFamily="34" charset="0"/>
                <a:cs typeface="Arial" panose="020B0604020202020204" pitchFamily="34" charset="0"/>
              </a:rPr>
              <a:t>2021 / 20212</a:t>
            </a:r>
          </a:p>
        </c:rich>
      </c:tx>
      <c:overlay val="0"/>
      <c:spPr>
        <a:noFill/>
        <a:ln>
          <a:noFill/>
        </a:ln>
        <a:effectLst/>
      </c:spPr>
      <c:txPr>
        <a:bodyPr rot="0" spcFirstLastPara="1" vertOverflow="ellipsis" vert="horz" wrap="square" anchor="ctr" anchorCtr="1"/>
        <a:lstStyle/>
        <a:p>
          <a:pPr algn="ctr">
            <a:defRPr sz="1400" b="1" i="0" u="none" strike="noStrike" kern="1200" cap="all"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5.6210071791152914E-2"/>
          <c:y val="0.21572139303482588"/>
          <c:w val="0.92528957945674661"/>
          <c:h val="0.43925694362831513"/>
        </c:manualLayout>
      </c:layout>
      <c:lineChart>
        <c:grouping val="standard"/>
        <c:varyColors val="0"/>
        <c:ser>
          <c:idx val="0"/>
          <c:order val="0"/>
          <c:tx>
            <c:strRef>
              <c:f>'Demanda de Energía'!$C$5</c:f>
              <c:strCache>
                <c:ptCount val="1"/>
                <c:pt idx="0">
                  <c:v>GWh</c:v>
                </c:pt>
              </c:strCache>
            </c:strRef>
          </c:tx>
          <c:spPr>
            <a:ln w="19050" cap="rnd" cmpd="sng" algn="ctr">
              <a:solidFill>
                <a:schemeClr val="accent1">
                  <a:shade val="95000"/>
                  <a:satMod val="105000"/>
                </a:schemeClr>
              </a:solidFill>
              <a:round/>
            </a:ln>
            <a:effectLst/>
          </c:spPr>
          <c:marker>
            <c:symbol val="circle"/>
            <c:size val="17"/>
            <c:spPr>
              <a:solidFill>
                <a:schemeClr val="lt1"/>
              </a:solidFill>
              <a:ln>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Trebuchet MS" panose="020B0603020202020204" pitchFamily="34" charset="0"/>
                    <a:ea typeface="+mn-ea"/>
                    <a:cs typeface="+mn-cs"/>
                  </a:defRPr>
                </a:pPr>
                <a:endParaRPr lang="es-CO"/>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dk1">
                          <a:lumMod val="35000"/>
                          <a:lumOff val="65000"/>
                        </a:schemeClr>
                      </a:solidFill>
                    </a:ln>
                    <a:effectLst/>
                  </c:spPr>
                </c15:leaderLines>
              </c:ext>
            </c:extLst>
          </c:dLbls>
          <c:cat>
            <c:strRef>
              <c:f>'Demanda de Energía'!$B$46:$B$61</c:f>
              <c:strCache>
                <c:ptCount val="16"/>
                <c:pt idx="0">
                  <c:v>Agosto 2022</c:v>
                </c:pt>
                <c:pt idx="1">
                  <c:v>Septiembre 2022</c:v>
                </c:pt>
                <c:pt idx="2">
                  <c:v>Octubre 2022</c:v>
                </c:pt>
                <c:pt idx="3">
                  <c:v>Noviembre 2022</c:v>
                </c:pt>
                <c:pt idx="4">
                  <c:v>Diciembre 2022</c:v>
                </c:pt>
                <c:pt idx="5">
                  <c:v>Enero 2023</c:v>
                </c:pt>
                <c:pt idx="6">
                  <c:v>Febrero 2023</c:v>
                </c:pt>
                <c:pt idx="7">
                  <c:v>Marzo 2023</c:v>
                </c:pt>
                <c:pt idx="8">
                  <c:v>Abril 2023</c:v>
                </c:pt>
                <c:pt idx="9">
                  <c:v>Mayo 2023</c:v>
                </c:pt>
                <c:pt idx="10">
                  <c:v>Junio 2023</c:v>
                </c:pt>
                <c:pt idx="11">
                  <c:v>Julio  2023</c:v>
                </c:pt>
                <c:pt idx="12">
                  <c:v>Agosto 2023</c:v>
                </c:pt>
                <c:pt idx="13">
                  <c:v>Septiembre 2023</c:v>
                </c:pt>
                <c:pt idx="14">
                  <c:v>Octubre 2023</c:v>
                </c:pt>
                <c:pt idx="15">
                  <c:v>Noviembre 2023</c:v>
                </c:pt>
              </c:strCache>
            </c:strRef>
          </c:cat>
          <c:val>
            <c:numRef>
              <c:f>'Demanda de Energía'!$C$46:$C$61</c:f>
              <c:numCache>
                <c:formatCode>#,##0</c:formatCode>
                <c:ptCount val="16"/>
                <c:pt idx="0">
                  <c:v>6624</c:v>
                </c:pt>
                <c:pt idx="1">
                  <c:v>6409</c:v>
                </c:pt>
                <c:pt idx="2">
                  <c:v>6558</c:v>
                </c:pt>
                <c:pt idx="3">
                  <c:v>6301</c:v>
                </c:pt>
                <c:pt idx="4">
                  <c:v>6448</c:v>
                </c:pt>
                <c:pt idx="5">
                  <c:v>6393</c:v>
                </c:pt>
                <c:pt idx="6">
                  <c:v>6000.119999999999</c:v>
                </c:pt>
                <c:pt idx="7">
                  <c:v>6650.98</c:v>
                </c:pt>
                <c:pt idx="8">
                  <c:v>6366.93</c:v>
                </c:pt>
                <c:pt idx="9">
                  <c:v>6845.69</c:v>
                </c:pt>
                <c:pt idx="10">
                  <c:v>6581.46</c:v>
                </c:pt>
                <c:pt idx="11">
                  <c:v>6801.33</c:v>
                </c:pt>
                <c:pt idx="12">
                  <c:v>7006</c:v>
                </c:pt>
                <c:pt idx="13">
                  <c:v>6886</c:v>
                </c:pt>
                <c:pt idx="14">
                  <c:v>6889</c:v>
                </c:pt>
                <c:pt idx="15">
                  <c:v>6699</c:v>
                </c:pt>
              </c:numCache>
            </c:numRef>
          </c:val>
          <c:smooth val="0"/>
          <c:extLst xmlns:c16r2="http://schemas.microsoft.com/office/drawing/2015/06/chart">
            <c:ext xmlns:c16="http://schemas.microsoft.com/office/drawing/2014/chart" uri="{C3380CC4-5D6E-409C-BE32-E72D297353CC}">
              <c16:uniqueId val="{00000001-F6BB-4604-AF8B-65C63447BAE2}"/>
            </c:ext>
          </c:extLst>
        </c:ser>
        <c:dLbls>
          <c:dLblPos val="ctr"/>
          <c:showLegendKey val="0"/>
          <c:showVal val="1"/>
          <c:showCatName val="0"/>
          <c:showSerName val="0"/>
          <c:showPercent val="0"/>
          <c:showBubbleSize val="0"/>
        </c:dLbls>
        <c:marker val="1"/>
        <c:smooth val="0"/>
        <c:axId val="580252488"/>
        <c:axId val="580254448"/>
      </c:lineChart>
      <c:catAx>
        <c:axId val="580252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0254448"/>
        <c:crosses val="autoZero"/>
        <c:auto val="1"/>
        <c:lblAlgn val="ctr"/>
        <c:lblOffset val="100"/>
        <c:noMultiLvlLbl val="0"/>
      </c:catAx>
      <c:valAx>
        <c:axId val="580254448"/>
        <c:scaling>
          <c:orientation val="minMax"/>
          <c:min val="5600"/>
        </c:scaling>
        <c:delete val="0"/>
        <c:axPos val="l"/>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80252488"/>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Comportamiento de la demanda de energía en Colombia</a:t>
            </a:r>
          </a:p>
        </c:rich>
      </c:tx>
      <c:layout>
        <c:manualLayout>
          <c:xMode val="edge"/>
          <c:yMode val="edge"/>
          <c:x val="0.13101485541304769"/>
          <c:y val="3.74372361297169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730391503810507E-2"/>
          <c:y val="0.18824706610636369"/>
          <c:w val="0.89657822731884285"/>
          <c:h val="0.67434484836773001"/>
        </c:manualLayout>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33B4-4829-AD97-2EF1879524D1}"/>
              </c:ext>
            </c:extLst>
          </c:dPt>
          <c:dPt>
            <c:idx val="1"/>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9-7BAB-415D-B8C9-5E219276C9DD}"/>
              </c:ext>
            </c:extLst>
          </c:dPt>
          <c:dPt>
            <c:idx val="2"/>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7BAB-415D-B8C9-5E219276C9DD}"/>
              </c:ext>
            </c:extLst>
          </c:dPt>
          <c:dPt>
            <c:idx val="3"/>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3-7BAB-415D-B8C9-5E219276C9DD}"/>
              </c:ext>
            </c:extLst>
          </c:dPt>
          <c:dPt>
            <c:idx val="4"/>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5-7BAB-415D-B8C9-5E219276C9DD}"/>
              </c:ext>
            </c:extLst>
          </c:dPt>
          <c:dPt>
            <c:idx val="5"/>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7-7BAB-415D-B8C9-5E219276C9DD}"/>
              </c:ext>
            </c:extLst>
          </c:dPt>
          <c:dLbls>
            <c:dLbl>
              <c:idx val="4"/>
              <c:layout>
                <c:manualLayout>
                  <c:x val="0"/>
                  <c:y val="1.168451443022198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7BAB-415D-B8C9-5E219276C9DD}"/>
                </c:ext>
                <c:ext xmlns:c15="http://schemas.microsoft.com/office/drawing/2012/chart" uri="{CE6537A1-D6FC-4f65-9D91-7224C49458BB}"/>
              </c:extLst>
            </c:dLbl>
            <c:dLbl>
              <c:idx val="5"/>
              <c:layout>
                <c:manualLayout>
                  <c:x val="1.7316014955037673E-3"/>
                  <c:y val="1.557935257362930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7BAB-415D-B8C9-5E219276C9DD}"/>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'Demanda de Energía'!$B$68:$B$73</c:f>
              <c:strCache>
                <c:ptCount val="6"/>
                <c:pt idx="0">
                  <c:v>Noviembre 2022 Mes</c:v>
                </c:pt>
                <c:pt idx="1">
                  <c:v>Noviembre  2023 Mes</c:v>
                </c:pt>
                <c:pt idx="2">
                  <c:v>2022 Año Corrido</c:v>
                </c:pt>
                <c:pt idx="3">
                  <c:v>2023 Año Corrido</c:v>
                </c:pt>
                <c:pt idx="4">
                  <c:v>Anual 2022</c:v>
                </c:pt>
                <c:pt idx="5">
                  <c:v>Anual 2023</c:v>
                </c:pt>
              </c:strCache>
            </c:strRef>
          </c:cat>
          <c:val>
            <c:numRef>
              <c:f>'Demanda de Energía'!$C$68:$C$73</c:f>
              <c:numCache>
                <c:formatCode>#,##0.00</c:formatCode>
                <c:ptCount val="6"/>
                <c:pt idx="0">
                  <c:v>6301.83</c:v>
                </c:pt>
                <c:pt idx="1">
                  <c:v>6698.63</c:v>
                </c:pt>
                <c:pt idx="2">
                  <c:v>70208.160000000003</c:v>
                </c:pt>
                <c:pt idx="3">
                  <c:v>0</c:v>
                </c:pt>
                <c:pt idx="4">
                  <c:v>76637.52</c:v>
                </c:pt>
                <c:pt idx="5">
                  <c:v>79565.009999999995</c:v>
                </c:pt>
              </c:numCache>
            </c:numRef>
          </c:val>
          <c:extLst xmlns:c16r2="http://schemas.microsoft.com/office/drawing/2015/06/chart">
            <c:ext xmlns:c16="http://schemas.microsoft.com/office/drawing/2014/chart" uri="{C3380CC4-5D6E-409C-BE32-E72D297353CC}">
              <c16:uniqueId val="{00000008-7BAB-415D-B8C9-5E219276C9DD}"/>
            </c:ext>
          </c:extLst>
        </c:ser>
        <c:dLbls>
          <c:showLegendKey val="0"/>
          <c:showVal val="0"/>
          <c:showCatName val="0"/>
          <c:showSerName val="0"/>
          <c:showPercent val="0"/>
          <c:showBubbleSize val="0"/>
        </c:dLbls>
        <c:gapWidth val="219"/>
        <c:overlap val="-27"/>
        <c:axId val="550356592"/>
        <c:axId val="550360904"/>
      </c:barChart>
      <c:catAx>
        <c:axId val="550356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50360904"/>
        <c:crosses val="autoZero"/>
        <c:auto val="1"/>
        <c:lblAlgn val="ctr"/>
        <c:lblOffset val="100"/>
        <c:noMultiLvlLbl val="0"/>
      </c:catAx>
      <c:valAx>
        <c:axId val="5503609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crossAx val="5503565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Piratería Terrestre 2019 - 2023</a:t>
            </a:r>
          </a:p>
        </c:rich>
      </c:tx>
      <c:layout>
        <c:manualLayout>
          <c:xMode val="edge"/>
          <c:yMode val="edge"/>
          <c:x val="0.34437293227905452"/>
          <c:y val="3.82976720301266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Piratería!$C$5</c:f>
              <c:strCache>
                <c:ptCount val="1"/>
                <c:pt idx="0">
                  <c:v>2019</c:v>
                </c:pt>
              </c:strCache>
            </c:strRef>
          </c:tx>
          <c:spPr>
            <a:solidFill>
              <a:srgbClr val="934607"/>
            </a:solidFill>
            <a:ln>
              <a:solidFill>
                <a:srgbClr val="934607"/>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Piratería!$C$6:$C$17</c:f>
              <c:numCache>
                <c:formatCode>0</c:formatCode>
                <c:ptCount val="10"/>
                <c:pt idx="0">
                  <c:v>20</c:v>
                </c:pt>
                <c:pt idx="1">
                  <c:v>35</c:v>
                </c:pt>
                <c:pt idx="2">
                  <c:v>28</c:v>
                </c:pt>
                <c:pt idx="3">
                  <c:v>33</c:v>
                </c:pt>
                <c:pt idx="4">
                  <c:v>34</c:v>
                </c:pt>
                <c:pt idx="5">
                  <c:v>23</c:v>
                </c:pt>
                <c:pt idx="6">
                  <c:v>30</c:v>
                </c:pt>
                <c:pt idx="7">
                  <c:v>14</c:v>
                </c:pt>
                <c:pt idx="8">
                  <c:v>20</c:v>
                </c:pt>
                <c:pt idx="9">
                  <c:v>17</c:v>
                </c:pt>
              </c:numCache>
            </c:numRef>
          </c:val>
          <c:extLst xmlns:c16r2="http://schemas.microsoft.com/office/drawing/2015/06/chart">
            <c:ext xmlns:c16="http://schemas.microsoft.com/office/drawing/2014/chart" uri="{C3380CC4-5D6E-409C-BE32-E72D297353CC}">
              <c16:uniqueId val="{00000000-0CA1-4D9D-89B1-361CA906C4AD}"/>
            </c:ext>
          </c:extLst>
        </c:ser>
        <c:ser>
          <c:idx val="1"/>
          <c:order val="1"/>
          <c:tx>
            <c:strRef>
              <c:f>Piratería!$D$5</c:f>
              <c:strCache>
                <c:ptCount val="1"/>
                <c:pt idx="0">
                  <c:v>2020</c:v>
                </c:pt>
              </c:strCache>
            </c:strRef>
          </c:tx>
          <c:spPr>
            <a:solidFill>
              <a:srgbClr val="32879E"/>
            </a:solidFill>
            <a:ln>
              <a:solidFill>
                <a:srgbClr val="32879E"/>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Piratería!$D$6:$D$17</c:f>
              <c:numCache>
                <c:formatCode>0</c:formatCode>
                <c:ptCount val="10"/>
                <c:pt idx="0">
                  <c:v>41</c:v>
                </c:pt>
                <c:pt idx="1">
                  <c:v>24</c:v>
                </c:pt>
                <c:pt idx="2">
                  <c:v>19</c:v>
                </c:pt>
                <c:pt idx="3">
                  <c:v>16</c:v>
                </c:pt>
                <c:pt idx="4">
                  <c:v>22</c:v>
                </c:pt>
                <c:pt idx="5">
                  <c:v>36</c:v>
                </c:pt>
                <c:pt idx="6">
                  <c:v>20</c:v>
                </c:pt>
                <c:pt idx="7">
                  <c:v>25</c:v>
                </c:pt>
                <c:pt idx="8">
                  <c:v>17</c:v>
                </c:pt>
                <c:pt idx="9">
                  <c:v>18</c:v>
                </c:pt>
              </c:numCache>
            </c:numRef>
          </c:val>
          <c:extLst xmlns:c16r2="http://schemas.microsoft.com/office/drawing/2015/06/chart">
            <c:ext xmlns:c16="http://schemas.microsoft.com/office/drawing/2014/chart" uri="{C3380CC4-5D6E-409C-BE32-E72D297353CC}">
              <c16:uniqueId val="{00000001-0CA1-4D9D-89B1-361CA906C4AD}"/>
            </c:ext>
          </c:extLst>
        </c:ser>
        <c:ser>
          <c:idx val="2"/>
          <c:order val="2"/>
          <c:tx>
            <c:strRef>
              <c:f>Piratería!$E$5</c:f>
              <c:strCache>
                <c:ptCount val="1"/>
                <c:pt idx="0">
                  <c:v>2021</c:v>
                </c:pt>
              </c:strCache>
            </c:strRef>
          </c:tx>
          <c:spPr>
            <a:solidFill>
              <a:schemeClr val="bg1">
                <a:lumMod val="50000"/>
              </a:schemeClr>
            </a:solidFill>
            <a:ln>
              <a:solidFill>
                <a:schemeClr val="bg1">
                  <a:lumMod val="50000"/>
                </a:schemeClr>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Piratería!$E$6:$E$17</c:f>
              <c:numCache>
                <c:formatCode>0</c:formatCode>
                <c:ptCount val="10"/>
                <c:pt idx="0">
                  <c:v>5</c:v>
                </c:pt>
                <c:pt idx="1">
                  <c:v>13</c:v>
                </c:pt>
                <c:pt idx="2">
                  <c:v>15</c:v>
                </c:pt>
                <c:pt idx="3">
                  <c:v>14</c:v>
                </c:pt>
                <c:pt idx="4">
                  <c:v>18</c:v>
                </c:pt>
                <c:pt idx="5">
                  <c:v>14</c:v>
                </c:pt>
                <c:pt idx="6">
                  <c:v>15</c:v>
                </c:pt>
                <c:pt idx="7">
                  <c:v>11</c:v>
                </c:pt>
                <c:pt idx="8">
                  <c:v>14</c:v>
                </c:pt>
                <c:pt idx="9">
                  <c:v>10</c:v>
                </c:pt>
              </c:numCache>
            </c:numRef>
          </c:val>
          <c:extLst xmlns:c16r2="http://schemas.microsoft.com/office/drawing/2015/06/chart">
            <c:ext xmlns:c16="http://schemas.microsoft.com/office/drawing/2014/chart" uri="{C3380CC4-5D6E-409C-BE32-E72D297353CC}">
              <c16:uniqueId val="{00000002-0CA1-4D9D-89B1-361CA906C4AD}"/>
            </c:ext>
          </c:extLst>
        </c:ser>
        <c:ser>
          <c:idx val="3"/>
          <c:order val="3"/>
          <c:tx>
            <c:strRef>
              <c:f>Piratería!$F$5</c:f>
              <c:strCache>
                <c:ptCount val="1"/>
                <c:pt idx="0">
                  <c:v>2022</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Piratería!$F$6:$F$17</c:f>
              <c:numCache>
                <c:formatCode>0</c:formatCode>
                <c:ptCount val="10"/>
                <c:pt idx="0">
                  <c:v>17</c:v>
                </c:pt>
                <c:pt idx="1">
                  <c:v>11</c:v>
                </c:pt>
                <c:pt idx="2">
                  <c:v>13</c:v>
                </c:pt>
                <c:pt idx="3">
                  <c:v>8</c:v>
                </c:pt>
                <c:pt idx="4">
                  <c:v>19</c:v>
                </c:pt>
                <c:pt idx="5">
                  <c:v>8</c:v>
                </c:pt>
                <c:pt idx="6">
                  <c:v>12</c:v>
                </c:pt>
                <c:pt idx="7">
                  <c:v>11</c:v>
                </c:pt>
                <c:pt idx="8">
                  <c:v>14</c:v>
                </c:pt>
                <c:pt idx="9">
                  <c:v>22</c:v>
                </c:pt>
              </c:numCache>
            </c:numRef>
          </c:val>
          <c:extLst xmlns:c16r2="http://schemas.microsoft.com/office/drawing/2015/06/chart">
            <c:ext xmlns:c16="http://schemas.microsoft.com/office/drawing/2014/chart" uri="{C3380CC4-5D6E-409C-BE32-E72D297353CC}">
              <c16:uniqueId val="{00000000-ADF8-4927-9829-242F3005D0CF}"/>
            </c:ext>
          </c:extLst>
        </c:ser>
        <c:ser>
          <c:idx val="4"/>
          <c:order val="4"/>
          <c:tx>
            <c:strRef>
              <c:f>Piratería!$G$5</c:f>
              <c:strCache>
                <c:ptCount val="1"/>
                <c:pt idx="0">
                  <c:v>2023</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Piratería!$B$6:$B$17</c:f>
              <c:strCache>
                <c:ptCount val="10"/>
                <c:pt idx="0">
                  <c:v>Enero</c:v>
                </c:pt>
                <c:pt idx="1">
                  <c:v>Febrero</c:v>
                </c:pt>
                <c:pt idx="2">
                  <c:v>Marzo </c:v>
                </c:pt>
                <c:pt idx="3">
                  <c:v>Abril</c:v>
                </c:pt>
                <c:pt idx="4">
                  <c:v>Mayo </c:v>
                </c:pt>
                <c:pt idx="5">
                  <c:v>Junio </c:v>
                </c:pt>
                <c:pt idx="6">
                  <c:v>Julio</c:v>
                </c:pt>
                <c:pt idx="7">
                  <c:v>Agosto</c:v>
                </c:pt>
                <c:pt idx="8">
                  <c:v>Septiembre</c:v>
                </c:pt>
                <c:pt idx="9">
                  <c:v>Octubre</c:v>
                </c:pt>
              </c:strCache>
            </c:strRef>
          </c:cat>
          <c:val>
            <c:numRef>
              <c:f>Piratería!$G$6:$G$17</c:f>
              <c:numCache>
                <c:formatCode>0</c:formatCode>
                <c:ptCount val="10"/>
                <c:pt idx="0">
                  <c:v>10</c:v>
                </c:pt>
                <c:pt idx="1">
                  <c:v>19</c:v>
                </c:pt>
                <c:pt idx="2">
                  <c:v>8</c:v>
                </c:pt>
                <c:pt idx="3">
                  <c:v>11</c:v>
                </c:pt>
                <c:pt idx="4">
                  <c:v>12</c:v>
                </c:pt>
                <c:pt idx="5">
                  <c:v>4</c:v>
                </c:pt>
                <c:pt idx="6">
                  <c:v>5</c:v>
                </c:pt>
                <c:pt idx="7">
                  <c:v>8</c:v>
                </c:pt>
                <c:pt idx="8">
                  <c:v>3</c:v>
                </c:pt>
                <c:pt idx="9">
                  <c:v>3</c:v>
                </c:pt>
              </c:numCache>
            </c:numRef>
          </c:val>
          <c:extLst xmlns:c16r2="http://schemas.microsoft.com/office/drawing/2015/06/chart">
            <c:ext xmlns:c16="http://schemas.microsoft.com/office/drawing/2014/chart" uri="{C3380CC4-5D6E-409C-BE32-E72D297353CC}">
              <c16:uniqueId val="{00000019-E036-43E7-96B3-0C08033FF730}"/>
            </c:ext>
          </c:extLst>
        </c:ser>
        <c:dLbls>
          <c:dLblPos val="outEnd"/>
          <c:showLegendKey val="0"/>
          <c:showVal val="1"/>
          <c:showCatName val="0"/>
          <c:showSerName val="0"/>
          <c:showPercent val="0"/>
          <c:showBubbleSize val="0"/>
        </c:dLbls>
        <c:gapWidth val="219"/>
        <c:overlap val="-27"/>
        <c:axId val="550358552"/>
        <c:axId val="550359336"/>
      </c:barChart>
      <c:catAx>
        <c:axId val="550358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59336"/>
        <c:crosses val="autoZero"/>
        <c:auto val="1"/>
        <c:lblAlgn val="ctr"/>
        <c:lblOffset val="100"/>
        <c:noMultiLvlLbl val="0"/>
      </c:catAx>
      <c:valAx>
        <c:axId val="550359336"/>
        <c:scaling>
          <c:orientation val="minMax"/>
          <c:max val="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58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9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900" b="1"/>
              <a:t>Movimiento portuario</a:t>
            </a:r>
          </a:p>
          <a:p>
            <a:pPr>
              <a:defRPr sz="900" b="1"/>
            </a:pPr>
            <a:r>
              <a:rPr lang="es-CO" sz="900" b="1"/>
              <a:t>Toneladas Comercio Exterior 2020 - 2022</a:t>
            </a:r>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'Movimiento Portuario'!$B$45</c:f>
              <c:strCache>
                <c:ptCount val="1"/>
                <c:pt idx="0">
                  <c:v>Importación</c:v>
                </c:pt>
              </c:strCache>
            </c:strRef>
          </c:tx>
          <c:spPr>
            <a:solidFill>
              <a:srgbClr val="32879E"/>
            </a:solidFill>
            <a:ln>
              <a:noFill/>
            </a:ln>
            <a:effectLst/>
          </c:spPr>
          <c:invertIfNegative val="0"/>
          <c:dLbls>
            <c:spPr>
              <a:noFill/>
              <a:ln>
                <a:noFill/>
              </a:ln>
              <a:effectLst/>
            </c:spPr>
            <c:txPr>
              <a:bodyPr rot="0" spcFirstLastPara="1" vertOverflow="ellipsis" vert="horz" wrap="square" anchor="ctr" anchorCtr="1"/>
              <a:lstStyle/>
              <a:p>
                <a:pPr>
                  <a:defRPr sz="6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Portuario'!$C$43:$E$44</c:f>
              <c:strCache>
                <c:ptCount val="3"/>
                <c:pt idx="0">
                  <c:v>2021</c:v>
                </c:pt>
                <c:pt idx="1">
                  <c:v>2022</c:v>
                </c:pt>
                <c:pt idx="2">
                  <c:v>2023</c:v>
                </c:pt>
              </c:strCache>
            </c:strRef>
          </c:cat>
          <c:val>
            <c:numRef>
              <c:f>'Movimiento Portuario'!$C$45:$E$45</c:f>
              <c:numCache>
                <c:formatCode>#,##0</c:formatCode>
                <c:ptCount val="3"/>
                <c:pt idx="0">
                  <c:v>23273893</c:v>
                </c:pt>
                <c:pt idx="1">
                  <c:v>21969119</c:v>
                </c:pt>
                <c:pt idx="2">
                  <c:v>19285026</c:v>
                </c:pt>
              </c:numCache>
            </c:numRef>
          </c:val>
          <c:extLst xmlns:c16r2="http://schemas.microsoft.com/office/drawing/2015/06/chart">
            <c:ext xmlns:c16="http://schemas.microsoft.com/office/drawing/2014/chart" uri="{C3380CC4-5D6E-409C-BE32-E72D297353CC}">
              <c16:uniqueId val="{00000000-E9E7-447C-A6C8-B6592B6DE1DB}"/>
            </c:ext>
          </c:extLst>
        </c:ser>
        <c:ser>
          <c:idx val="1"/>
          <c:order val="1"/>
          <c:tx>
            <c:strRef>
              <c:f>'Movimiento Portuario'!$B$46</c:f>
              <c:strCache>
                <c:ptCount val="1"/>
                <c:pt idx="0">
                  <c:v>Exportación</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6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'Movimiento Portuario'!$C$43:$E$44</c:f>
              <c:strCache>
                <c:ptCount val="3"/>
                <c:pt idx="0">
                  <c:v>2021</c:v>
                </c:pt>
                <c:pt idx="1">
                  <c:v>2022</c:v>
                </c:pt>
                <c:pt idx="2">
                  <c:v>2023</c:v>
                </c:pt>
              </c:strCache>
            </c:strRef>
          </c:cat>
          <c:val>
            <c:numRef>
              <c:f>'Movimiento Portuario'!$C$46:$E$46</c:f>
              <c:numCache>
                <c:formatCode>#,##0</c:formatCode>
                <c:ptCount val="3"/>
                <c:pt idx="0">
                  <c:v>44604089</c:v>
                </c:pt>
                <c:pt idx="1">
                  <c:v>50894097</c:v>
                </c:pt>
                <c:pt idx="2">
                  <c:v>48808040</c:v>
                </c:pt>
              </c:numCache>
            </c:numRef>
          </c:val>
          <c:extLst xmlns:c16r2="http://schemas.microsoft.com/office/drawing/2015/06/chart">
            <c:ext xmlns:c16="http://schemas.microsoft.com/office/drawing/2014/chart" uri="{C3380CC4-5D6E-409C-BE32-E72D297353CC}">
              <c16:uniqueId val="{00000001-E9E7-447C-A6C8-B6592B6DE1DB}"/>
            </c:ext>
          </c:extLst>
        </c:ser>
        <c:dLbls>
          <c:showLegendKey val="0"/>
          <c:showVal val="0"/>
          <c:showCatName val="0"/>
          <c:showSerName val="0"/>
          <c:showPercent val="0"/>
          <c:showBubbleSize val="0"/>
        </c:dLbls>
        <c:gapWidth val="150"/>
        <c:overlap val="100"/>
        <c:axId val="584791440"/>
        <c:axId val="584791832"/>
      </c:barChart>
      <c:catAx>
        <c:axId val="58479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4791832"/>
        <c:crosses val="autoZero"/>
        <c:auto val="1"/>
        <c:lblAlgn val="ctr"/>
        <c:lblOffset val="100"/>
        <c:noMultiLvlLbl val="0"/>
      </c:catAx>
      <c:valAx>
        <c:axId val="5847918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4791440"/>
        <c:crosses val="autoZero"/>
        <c:crossBetween val="between"/>
        <c:majorUnit val="6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sz="900">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baseline="0">
                <a:solidFill>
                  <a:schemeClr val="tx1"/>
                </a:solidFill>
                <a:latin typeface="Arial" panose="020B0604020202020204" pitchFamily="34" charset="0"/>
                <a:ea typeface="+mn-ea"/>
                <a:cs typeface="Arial" panose="020B0604020202020204" pitchFamily="34" charset="0"/>
              </a:defRPr>
            </a:pPr>
            <a:r>
              <a:rPr lang="es-CO" sz="1100">
                <a:solidFill>
                  <a:schemeClr val="tx1"/>
                </a:solidFill>
              </a:rPr>
              <a:t>Lesionados 2023</a:t>
            </a:r>
          </a:p>
          <a:p>
            <a:pPr>
              <a:defRPr sz="1100">
                <a:solidFill>
                  <a:schemeClr val="tx1"/>
                </a:solidFill>
              </a:defRPr>
            </a:pPr>
            <a:r>
              <a:rPr lang="es-CO" sz="1100">
                <a:solidFill>
                  <a:schemeClr val="tx1"/>
                </a:solidFill>
              </a:rPr>
              <a:t>ene</a:t>
            </a:r>
            <a:r>
              <a:rPr lang="es-CO" sz="1100" baseline="0">
                <a:solidFill>
                  <a:schemeClr val="tx1"/>
                </a:solidFill>
              </a:rPr>
              <a:t> - jul</a:t>
            </a:r>
          </a:p>
          <a:p>
            <a:pPr>
              <a:defRPr sz="1100">
                <a:solidFill>
                  <a:schemeClr val="tx1"/>
                </a:solidFill>
              </a:defRPr>
            </a:pPr>
            <a:endParaRPr lang="es-CO" sz="1100" baseline="0">
              <a:solidFill>
                <a:schemeClr val="tx1"/>
              </a:solidFill>
            </a:endParaRPr>
          </a:p>
          <a:p>
            <a:pPr>
              <a:defRPr sz="1100">
                <a:solidFill>
                  <a:schemeClr val="tx1"/>
                </a:solidFill>
              </a:defRPr>
            </a:pPr>
            <a:endParaRPr lang="es-CO" sz="1100">
              <a:solidFill>
                <a:schemeClr val="tx1"/>
              </a:solidFill>
            </a:endParaRPr>
          </a:p>
        </c:rich>
      </c:tx>
      <c:overlay val="0"/>
      <c:spPr>
        <a:noFill/>
        <a:ln>
          <a:noFill/>
        </a:ln>
        <a:effectLst/>
      </c:spPr>
      <c:txPr>
        <a:bodyPr rot="0" spcFirstLastPara="1" vertOverflow="ellipsis" vert="horz" wrap="square" anchor="ctr" anchorCtr="1"/>
        <a:lstStyle/>
        <a:p>
          <a:pPr>
            <a:defRPr sz="1100" b="1" i="0" u="none" strike="noStrike" kern="1200" cap="all"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019771406734691"/>
          <c:y val="0.13467696019659864"/>
          <c:w val="0.78170458815126187"/>
          <c:h val="0.8653109324465369"/>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Victimas de accidentes con Transporte de Carga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4587178525332259E-2"/>
          <c:y val="0.21500084533073771"/>
          <c:w val="0.91606829490253028"/>
          <c:h val="0.53253825737120197"/>
        </c:manualLayout>
      </c:layout>
      <c:barChart>
        <c:barDir val="col"/>
        <c:grouping val="clustered"/>
        <c:varyColors val="0"/>
        <c:ser>
          <c:idx val="0"/>
          <c:order val="0"/>
          <c:tx>
            <c:strRef>
              <c:f>'Accidentalidad Vial'!$C$111:$C$112</c:f>
              <c:strCache>
                <c:ptCount val="2"/>
                <c:pt idx="0">
                  <c:v>Fatales</c:v>
                </c:pt>
              </c:strCache>
            </c:strRef>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'Accidentalidad Vial'!$B$113:$B$117</c:f>
            </c:multiLvlStrRef>
          </c:cat>
          <c:val>
            <c:numRef>
              <c:f>'Accidentalidad Vial'!$C$113:$C$117</c:f>
            </c:numRef>
          </c:val>
          <c:extLst xmlns:c16r2="http://schemas.microsoft.com/office/drawing/2015/06/chart">
            <c:ext xmlns:c16="http://schemas.microsoft.com/office/drawing/2014/chart" uri="{C3380CC4-5D6E-409C-BE32-E72D297353CC}">
              <c16:uniqueId val="{00000000-0A94-4D1A-AF87-1AFA4E123DA7}"/>
            </c:ext>
          </c:extLst>
        </c:ser>
        <c:ser>
          <c:idx val="1"/>
          <c:order val="1"/>
          <c:tx>
            <c:strRef>
              <c:f>'Accidentalidad Vial'!$D$111:$D$112</c:f>
              <c:strCache>
                <c:ptCount val="2"/>
                <c:pt idx="0">
                  <c:v>Lesionados</c:v>
                </c:pt>
              </c:strCache>
            </c:strRef>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'Accidentalidad Vial'!$B$113:$B$117</c:f>
            </c:multiLvlStrRef>
          </c:cat>
          <c:val>
            <c:numRef>
              <c:f>'Accidentalidad Vial'!$D$113:$D$117</c:f>
            </c:numRef>
          </c:val>
          <c:extLst xmlns:c16r2="http://schemas.microsoft.com/office/drawing/2015/06/chart">
            <c:ext xmlns:c16="http://schemas.microsoft.com/office/drawing/2014/chart" uri="{C3380CC4-5D6E-409C-BE32-E72D297353CC}">
              <c16:uniqueId val="{00000001-0A94-4D1A-AF87-1AFA4E123DA7}"/>
            </c:ext>
          </c:extLst>
        </c:ser>
        <c:dLbls>
          <c:dLblPos val="outEnd"/>
          <c:showLegendKey val="0"/>
          <c:showVal val="1"/>
          <c:showCatName val="0"/>
          <c:showSerName val="0"/>
          <c:showPercent val="0"/>
          <c:showBubbleSize val="0"/>
        </c:dLbls>
        <c:gapWidth val="219"/>
        <c:overlap val="-27"/>
        <c:axId val="550356200"/>
        <c:axId val="550366392"/>
      </c:barChart>
      <c:catAx>
        <c:axId val="550356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66392"/>
        <c:crosses val="autoZero"/>
        <c:auto val="1"/>
        <c:lblAlgn val="ctr"/>
        <c:lblOffset val="100"/>
        <c:noMultiLvlLbl val="0"/>
      </c:catAx>
      <c:valAx>
        <c:axId val="550366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56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Fallecidos según departamento</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1"/>
          <c:order val="0"/>
          <c:tx>
            <c:strRef>
              <c:f>'Accidentalidad Vial'!$C$50:$C$51</c:f>
              <c:strCache>
                <c:ptCount val="2"/>
                <c:pt idx="0">
                  <c:v>2022</c:v>
                </c:pt>
              </c:strCache>
            </c:strRef>
          </c:tx>
          <c:spPr>
            <a:solidFill>
              <a:srgbClr val="FFC000"/>
            </a:solidFill>
            <a:ln>
              <a:noFill/>
            </a:ln>
            <a:effectLst/>
          </c:spPr>
          <c:invertIfNegative val="0"/>
          <c:dLbls>
            <c:dLbl>
              <c:idx val="2"/>
              <c:layout>
                <c:manualLayout>
                  <c:x val="0"/>
                  <c:y val="7.4396153660276111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56A1-4D89-B981-396D5149EED3}"/>
                </c:ext>
                <c:ext xmlns:c15="http://schemas.microsoft.com/office/drawing/2012/chart" uri="{CE6537A1-D6FC-4f65-9D91-7224C49458BB}"/>
              </c:extLst>
            </c:dLbl>
            <c:dLbl>
              <c:idx val="3"/>
              <c:layout>
                <c:manualLayout>
                  <c:x val="0"/>
                  <c:y val="1.487923073205529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56A1-4D89-B981-396D5149EED3}"/>
                </c:ext>
                <c:ext xmlns:c15="http://schemas.microsoft.com/office/drawing/2012/chart" uri="{CE6537A1-D6FC-4f65-9D91-7224C49458BB}"/>
              </c:extLst>
            </c:dLbl>
            <c:dLbl>
              <c:idx val="5"/>
              <c:layout>
                <c:manualLayout>
                  <c:x val="-1.3058592878007961E-3"/>
                  <c:y val="1.4879230732055222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56A1-4D89-B981-396D5149EED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Vial'!$B$52:$B$58</c:f>
              <c:strCache>
                <c:ptCount val="7"/>
                <c:pt idx="0">
                  <c:v>Antioquia  </c:v>
                </c:pt>
                <c:pt idx="1">
                  <c:v>Valle Del Cauca</c:v>
                </c:pt>
                <c:pt idx="2">
                  <c:v>Cundinamarca</c:v>
                </c:pt>
                <c:pt idx="3">
                  <c:v>Bogotá D.C.</c:v>
                </c:pt>
                <c:pt idx="4">
                  <c:v>Santander</c:v>
                </c:pt>
                <c:pt idx="5">
                  <c:v>Tolima  </c:v>
                </c:pt>
                <c:pt idx="6">
                  <c:v>Huila</c:v>
                </c:pt>
              </c:strCache>
            </c:strRef>
          </c:cat>
          <c:val>
            <c:numRef>
              <c:f>'Accidentalidad Vial'!$C$52:$C$58</c:f>
              <c:numCache>
                <c:formatCode>#,##0</c:formatCode>
                <c:ptCount val="7"/>
                <c:pt idx="0">
                  <c:v>950</c:v>
                </c:pt>
                <c:pt idx="1">
                  <c:v>820</c:v>
                </c:pt>
                <c:pt idx="2">
                  <c:v>523</c:v>
                </c:pt>
                <c:pt idx="3">
                  <c:v>553</c:v>
                </c:pt>
                <c:pt idx="4">
                  <c:v>372</c:v>
                </c:pt>
                <c:pt idx="5">
                  <c:v>312</c:v>
                </c:pt>
                <c:pt idx="6">
                  <c:v>288</c:v>
                </c:pt>
              </c:numCache>
            </c:numRef>
          </c:val>
          <c:extLst xmlns:c16r2="http://schemas.microsoft.com/office/drawing/2015/06/chart">
            <c:ext xmlns:c16="http://schemas.microsoft.com/office/drawing/2014/chart" uri="{C3380CC4-5D6E-409C-BE32-E72D297353CC}">
              <c16:uniqueId val="{0000000C-6C13-43C5-B3DA-279A3DD4E3E4}"/>
            </c:ext>
          </c:extLst>
        </c:ser>
        <c:ser>
          <c:idx val="2"/>
          <c:order val="1"/>
          <c:tx>
            <c:strRef>
              <c:f>'Accidentalidad Vial'!$D$50:$D$51</c:f>
              <c:strCache>
                <c:ptCount val="2"/>
                <c:pt idx="0">
                  <c:v>2023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1" i="0" u="none" strike="noStrike" kern="1200" baseline="0">
                    <a:solidFill>
                      <a:srgbClr val="093E57"/>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Vial'!$B$52:$B$58</c:f>
              <c:strCache>
                <c:ptCount val="7"/>
                <c:pt idx="0">
                  <c:v>Antioquia  </c:v>
                </c:pt>
                <c:pt idx="1">
                  <c:v>Valle Del Cauca</c:v>
                </c:pt>
                <c:pt idx="2">
                  <c:v>Cundinamarca</c:v>
                </c:pt>
                <c:pt idx="3">
                  <c:v>Bogotá D.C.</c:v>
                </c:pt>
                <c:pt idx="4">
                  <c:v>Santander</c:v>
                </c:pt>
                <c:pt idx="5">
                  <c:v>Tolima  </c:v>
                </c:pt>
                <c:pt idx="6">
                  <c:v>Huila</c:v>
                </c:pt>
              </c:strCache>
            </c:strRef>
          </c:cat>
          <c:val>
            <c:numRef>
              <c:f>'Accidentalidad Vial'!$D$52:$D$58</c:f>
              <c:numCache>
                <c:formatCode>#,##0</c:formatCode>
                <c:ptCount val="7"/>
                <c:pt idx="0">
                  <c:v>998</c:v>
                </c:pt>
                <c:pt idx="1">
                  <c:v>770</c:v>
                </c:pt>
                <c:pt idx="2">
                  <c:v>604</c:v>
                </c:pt>
                <c:pt idx="3">
                  <c:v>575</c:v>
                </c:pt>
                <c:pt idx="4">
                  <c:v>368</c:v>
                </c:pt>
                <c:pt idx="5">
                  <c:v>307</c:v>
                </c:pt>
                <c:pt idx="6">
                  <c:v>292</c:v>
                </c:pt>
              </c:numCache>
            </c:numRef>
          </c:val>
          <c:extLst xmlns:c16r2="http://schemas.microsoft.com/office/drawing/2015/06/chart">
            <c:ext xmlns:c16="http://schemas.microsoft.com/office/drawing/2014/chart" uri="{C3380CC4-5D6E-409C-BE32-E72D297353CC}">
              <c16:uniqueId val="{00000000-8602-4FF0-8AC9-3550F28D602E}"/>
            </c:ext>
          </c:extLst>
        </c:ser>
        <c:dLbls>
          <c:showLegendKey val="0"/>
          <c:showVal val="0"/>
          <c:showCatName val="0"/>
          <c:showSerName val="0"/>
          <c:showPercent val="0"/>
          <c:showBubbleSize val="0"/>
        </c:dLbls>
        <c:gapWidth val="182"/>
        <c:axId val="550364432"/>
        <c:axId val="550366784"/>
      </c:barChart>
      <c:catAx>
        <c:axId val="55036443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0366784"/>
        <c:crosses val="autoZero"/>
        <c:auto val="1"/>
        <c:lblAlgn val="ctr"/>
        <c:lblOffset val="100"/>
        <c:noMultiLvlLbl val="0"/>
      </c:catAx>
      <c:valAx>
        <c:axId val="55036678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0364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Fallecidos según ciudad</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1"/>
          <c:order val="0"/>
          <c:tx>
            <c:strRef>
              <c:f>'Accidentalidad Vial'!$C$66:$C$67</c:f>
              <c:strCache>
                <c:ptCount val="2"/>
                <c:pt idx="0">
                  <c:v>2022</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Vial'!$B$68:$B$73</c:f>
              <c:strCache>
                <c:ptCount val="6"/>
                <c:pt idx="0">
                  <c:v>Bogotá DC</c:v>
                </c:pt>
                <c:pt idx="1">
                  <c:v>Cali</c:v>
                </c:pt>
                <c:pt idx="2">
                  <c:v>Medellín</c:v>
                </c:pt>
                <c:pt idx="3">
                  <c:v>Villavicencio</c:v>
                </c:pt>
                <c:pt idx="4">
                  <c:v>Barranquilla </c:v>
                </c:pt>
                <c:pt idx="5">
                  <c:v>Santa Marta </c:v>
                </c:pt>
              </c:strCache>
            </c:strRef>
          </c:cat>
          <c:val>
            <c:numRef>
              <c:f>'Accidentalidad Vial'!$C$68:$C$73</c:f>
              <c:numCache>
                <c:formatCode>#,##0</c:formatCode>
                <c:ptCount val="6"/>
                <c:pt idx="0">
                  <c:v>553</c:v>
                </c:pt>
                <c:pt idx="1">
                  <c:v>288</c:v>
                </c:pt>
                <c:pt idx="2">
                  <c:v>224</c:v>
                </c:pt>
                <c:pt idx="3">
                  <c:v>122</c:v>
                </c:pt>
                <c:pt idx="4">
                  <c:v>105</c:v>
                </c:pt>
                <c:pt idx="5">
                  <c:v>86</c:v>
                </c:pt>
              </c:numCache>
            </c:numRef>
          </c:val>
          <c:extLst xmlns:c16r2="http://schemas.microsoft.com/office/drawing/2015/06/chart">
            <c:ext xmlns:c16="http://schemas.microsoft.com/office/drawing/2014/chart" uri="{C3380CC4-5D6E-409C-BE32-E72D297353CC}">
              <c16:uniqueId val="{0000000C-2808-4941-8D01-AE1B2E48CC13}"/>
            </c:ext>
          </c:extLst>
        </c:ser>
        <c:ser>
          <c:idx val="2"/>
          <c:order val="1"/>
          <c:tx>
            <c:strRef>
              <c:f>'Accidentalidad Vial'!$D$66:$D$67</c:f>
              <c:strCache>
                <c:ptCount val="2"/>
                <c:pt idx="0">
                  <c:v>2023</c:v>
                </c:pt>
              </c:strCache>
            </c:strRef>
          </c:tx>
          <c:spPr>
            <a:solidFill>
              <a:srgbClr val="002060"/>
            </a:solidFill>
            <a:ln>
              <a:noFill/>
            </a:ln>
            <a:effectLst/>
          </c:spPr>
          <c:invertIfNegative val="0"/>
          <c:dLbls>
            <c:dLbl>
              <c:idx val="5"/>
              <c:layout>
                <c:manualLayout>
                  <c:x val="-3.8648687689388714E-3"/>
                  <c:y val="-1.372209480562886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9AD3-48DF-B881-FD1C2B397229}"/>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0">
                <a:spAutoFit/>
              </a:bodyPr>
              <a:lstStyle/>
              <a:p>
                <a:pPr algn="ctr">
                  <a:defRPr lang="es-CO" sz="1000" b="1" i="0" u="none" strike="noStrike" kern="1200" baseline="0">
                    <a:solidFill>
                      <a:srgbClr val="093E57"/>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Vial'!$B$68:$B$73</c:f>
              <c:strCache>
                <c:ptCount val="6"/>
                <c:pt idx="0">
                  <c:v>Bogotá DC</c:v>
                </c:pt>
                <c:pt idx="1">
                  <c:v>Cali</c:v>
                </c:pt>
                <c:pt idx="2">
                  <c:v>Medellín</c:v>
                </c:pt>
                <c:pt idx="3">
                  <c:v>Villavicencio</c:v>
                </c:pt>
                <c:pt idx="4">
                  <c:v>Barranquilla </c:v>
                </c:pt>
                <c:pt idx="5">
                  <c:v>Santa Marta </c:v>
                </c:pt>
              </c:strCache>
            </c:strRef>
          </c:cat>
          <c:val>
            <c:numRef>
              <c:f>'Accidentalidad Vial'!$D$68:$D$73</c:f>
              <c:numCache>
                <c:formatCode>#,##0</c:formatCode>
                <c:ptCount val="6"/>
                <c:pt idx="0">
                  <c:v>575</c:v>
                </c:pt>
                <c:pt idx="1">
                  <c:v>277</c:v>
                </c:pt>
                <c:pt idx="2">
                  <c:v>249</c:v>
                </c:pt>
                <c:pt idx="3">
                  <c:v>118</c:v>
                </c:pt>
                <c:pt idx="4">
                  <c:v>121</c:v>
                </c:pt>
                <c:pt idx="5">
                  <c:v>106</c:v>
                </c:pt>
              </c:numCache>
            </c:numRef>
          </c:val>
          <c:extLst xmlns:c16r2="http://schemas.microsoft.com/office/drawing/2015/06/chart">
            <c:ext xmlns:c16="http://schemas.microsoft.com/office/drawing/2014/chart" uri="{C3380CC4-5D6E-409C-BE32-E72D297353CC}">
              <c16:uniqueId val="{00000000-4944-4556-996C-201C5687DB17}"/>
            </c:ext>
          </c:extLst>
        </c:ser>
        <c:dLbls>
          <c:showLegendKey val="0"/>
          <c:showVal val="0"/>
          <c:showCatName val="0"/>
          <c:showSerName val="0"/>
          <c:showPercent val="0"/>
          <c:showBubbleSize val="0"/>
        </c:dLbls>
        <c:gapWidth val="182"/>
        <c:axId val="550364824"/>
        <c:axId val="550365216"/>
      </c:barChart>
      <c:catAx>
        <c:axId val="5503648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0365216"/>
        <c:crosses val="autoZero"/>
        <c:auto val="1"/>
        <c:lblAlgn val="ctr"/>
        <c:lblOffset val="100"/>
        <c:noMultiLvlLbl val="0"/>
      </c:catAx>
      <c:valAx>
        <c:axId val="55036521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50364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Víctimas fatales según condición agrupada de la víctima</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2022</c:v>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Vial'!$B$23:$B$30</c:f>
              <c:strCache>
                <c:ptCount val="8"/>
                <c:pt idx="0">
                  <c:v>Usuario de moto</c:v>
                </c:pt>
                <c:pt idx="1">
                  <c:v>Peatón</c:v>
                </c:pt>
                <c:pt idx="2">
                  <c:v>Usuario de vehículo Ind.</c:v>
                </c:pt>
                <c:pt idx="3">
                  <c:v>Usuario bicicleta</c:v>
                </c:pt>
                <c:pt idx="4">
                  <c:v>Usuarios transporte de carga</c:v>
                </c:pt>
                <c:pt idx="5">
                  <c:v>Usuarios transporte de pasajeros</c:v>
                </c:pt>
                <c:pt idx="6">
                  <c:v>Otros usuarios</c:v>
                </c:pt>
                <c:pt idx="7">
                  <c:v>Sin Información</c:v>
                </c:pt>
              </c:strCache>
            </c:strRef>
          </c:cat>
          <c:val>
            <c:numRef>
              <c:f>'Accidentalidad Vial'!$C$23:$C$30</c:f>
              <c:numCache>
                <c:formatCode>#,##0</c:formatCode>
                <c:ptCount val="8"/>
                <c:pt idx="0">
                  <c:v>4369</c:v>
                </c:pt>
                <c:pt idx="1">
                  <c:v>1597</c:v>
                </c:pt>
                <c:pt idx="2">
                  <c:v>580</c:v>
                </c:pt>
                <c:pt idx="3">
                  <c:v>407</c:v>
                </c:pt>
                <c:pt idx="4">
                  <c:v>205</c:v>
                </c:pt>
                <c:pt idx="5">
                  <c:v>125</c:v>
                </c:pt>
                <c:pt idx="6">
                  <c:v>56</c:v>
                </c:pt>
                <c:pt idx="7">
                  <c:v>60</c:v>
                </c:pt>
              </c:numCache>
            </c:numRef>
          </c:val>
          <c:extLst xmlns:c16r2="http://schemas.microsoft.com/office/drawing/2015/06/chart">
            <c:ext xmlns:c16="http://schemas.microsoft.com/office/drawing/2014/chart" uri="{C3380CC4-5D6E-409C-BE32-E72D297353CC}">
              <c16:uniqueId val="{00000000-F6F9-4303-A709-07A0DBFDF80E}"/>
            </c:ext>
          </c:extLst>
        </c:ser>
        <c:ser>
          <c:idx val="3"/>
          <c:order val="1"/>
          <c:tx>
            <c:v>2023</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Vial'!$B$23:$B$30</c:f>
              <c:strCache>
                <c:ptCount val="8"/>
                <c:pt idx="0">
                  <c:v>Usuario de moto</c:v>
                </c:pt>
                <c:pt idx="1">
                  <c:v>Peatón</c:v>
                </c:pt>
                <c:pt idx="2">
                  <c:v>Usuario de vehículo Ind.</c:v>
                </c:pt>
                <c:pt idx="3">
                  <c:v>Usuario bicicleta</c:v>
                </c:pt>
                <c:pt idx="4">
                  <c:v>Usuarios transporte de carga</c:v>
                </c:pt>
                <c:pt idx="5">
                  <c:v>Usuarios transporte de pasajeros</c:v>
                </c:pt>
                <c:pt idx="6">
                  <c:v>Otros usuarios</c:v>
                </c:pt>
                <c:pt idx="7">
                  <c:v>Sin Información</c:v>
                </c:pt>
              </c:strCache>
            </c:strRef>
          </c:cat>
          <c:val>
            <c:numRef>
              <c:f>'Accidentalidad Vial'!$D$23:$D$30</c:f>
              <c:numCache>
                <c:formatCode>#,##0</c:formatCode>
                <c:ptCount val="8"/>
                <c:pt idx="0">
                  <c:v>4704</c:v>
                </c:pt>
                <c:pt idx="1">
                  <c:v>1593</c:v>
                </c:pt>
                <c:pt idx="2">
                  <c:v>522</c:v>
                </c:pt>
                <c:pt idx="3">
                  <c:v>401</c:v>
                </c:pt>
                <c:pt idx="4">
                  <c:v>181</c:v>
                </c:pt>
                <c:pt idx="5">
                  <c:v>108</c:v>
                </c:pt>
                <c:pt idx="6">
                  <c:v>50</c:v>
                </c:pt>
                <c:pt idx="7">
                  <c:v>17</c:v>
                </c:pt>
              </c:numCache>
            </c:numRef>
          </c:val>
          <c:extLst xmlns:c16r2="http://schemas.microsoft.com/office/drawing/2015/06/chart">
            <c:ext xmlns:c16="http://schemas.microsoft.com/office/drawing/2014/chart" uri="{C3380CC4-5D6E-409C-BE32-E72D297353CC}">
              <c16:uniqueId val="{00000001-E97E-498D-90D1-24D6367EA51B}"/>
            </c:ext>
          </c:extLst>
        </c:ser>
        <c:dLbls>
          <c:showLegendKey val="0"/>
          <c:showVal val="0"/>
          <c:showCatName val="0"/>
          <c:showSerName val="0"/>
          <c:showPercent val="0"/>
          <c:showBubbleSize val="0"/>
        </c:dLbls>
        <c:gapWidth val="219"/>
        <c:overlap val="-27"/>
        <c:axId val="550358944"/>
        <c:axId val="550357768"/>
      </c:barChart>
      <c:catAx>
        <c:axId val="550358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550357768"/>
        <c:crosses val="autoZero"/>
        <c:auto val="1"/>
        <c:lblAlgn val="ctr"/>
        <c:lblOffset val="100"/>
        <c:noMultiLvlLbl val="0"/>
      </c:catAx>
      <c:valAx>
        <c:axId val="5503577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550358944"/>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200" b="1" i="0" u="none" strike="noStrike" kern="1200" cap="all"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r>
              <a:rPr lang="es-CO" sz="1200" b="1" i="0" u="none" strike="noStrike" kern="1200" cap="all" baseline="0">
                <a:solidFill>
                  <a:sysClr val="windowText" lastClr="000000">
                    <a:lumMod val="95000"/>
                    <a:lumOff val="5000"/>
                  </a:sysClr>
                </a:solidFill>
                <a:latin typeface="Arial" panose="020B0604020202020204" pitchFamily="34" charset="0"/>
                <a:ea typeface="+mn-ea"/>
                <a:cs typeface="Arial" panose="020B0604020202020204" pitchFamily="34" charset="0"/>
              </a:rPr>
              <a:t>lesionados EN ACCIDENTES DE TRÁNSITO</a:t>
            </a:r>
          </a:p>
        </c:rich>
      </c:tx>
      <c:overlay val="0"/>
      <c:spPr>
        <a:noFill/>
        <a:ln>
          <a:noFill/>
        </a:ln>
        <a:effectLst/>
      </c:spPr>
      <c:txPr>
        <a:bodyPr rot="0" spcFirstLastPara="1" vertOverflow="ellipsis" vert="horz" wrap="square" anchor="ctr" anchorCtr="1"/>
        <a:lstStyle/>
        <a:p>
          <a:pPr algn="ctr" rtl="0">
            <a:defRPr lang="es-CO" sz="1200" b="1" i="0" u="none" strike="noStrike" kern="1200" cap="all" baseline="0">
              <a:solidFill>
                <a:sysClr val="windowText" lastClr="000000">
                  <a:lumMod val="95000"/>
                  <a:lumOff val="5000"/>
                </a:sys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200"/>
              <a:t>Víctimas Fatales según causa del accidente</a:t>
            </a:r>
          </a:p>
        </c:rich>
      </c:tx>
      <c:overlay val="0"/>
      <c:spPr>
        <a:noFill/>
        <a:ln>
          <a:noFill/>
        </a:ln>
        <a:effectLst/>
      </c:spPr>
      <c:txPr>
        <a:bodyPr rot="0" spcFirstLastPara="1" vertOverflow="ellipsis" vert="horz" wrap="square" anchor="ctr" anchorCtr="1"/>
        <a:lstStyle/>
        <a:p>
          <a:pPr>
            <a:defRPr sz="1200" b="1"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532137482921213E-2"/>
          <c:y val="0.22347620464382822"/>
          <c:w val="0.55626014479000951"/>
          <c:h val="0.6365273538277133"/>
        </c:manualLayout>
      </c:layout>
      <c:pie3DChart>
        <c:varyColors val="1"/>
        <c:ser>
          <c:idx val="0"/>
          <c:order val="0"/>
          <c:dPt>
            <c:idx val="0"/>
            <c:bubble3D val="0"/>
            <c:spPr>
              <a:solidFill>
                <a:srgbClr val="00206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1-E258-4112-A4B2-2D7F3DF2D4F2}"/>
              </c:ext>
            </c:extLst>
          </c:dPt>
          <c:dPt>
            <c:idx val="1"/>
            <c:bubble3D val="0"/>
            <c:spPr>
              <a:solidFill>
                <a:srgbClr val="FFC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3-E258-4112-A4B2-2D7F3DF2D4F2}"/>
              </c:ext>
            </c:extLst>
          </c:dPt>
          <c:dPt>
            <c:idx val="2"/>
            <c:bubble3D val="0"/>
            <c:spPr>
              <a:solidFill>
                <a:schemeClr val="bg1">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5-E258-4112-A4B2-2D7F3DF2D4F2}"/>
              </c:ext>
            </c:extLst>
          </c:dPt>
          <c:dPt>
            <c:idx val="3"/>
            <c:bubble3D val="0"/>
            <c:spPr>
              <a:solidFill>
                <a:schemeClr val="accent6">
                  <a:lumMod val="5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7-E258-4112-A4B2-2D7F3DF2D4F2}"/>
              </c:ext>
            </c:extLst>
          </c:dPt>
          <c:dPt>
            <c:idx val="4"/>
            <c:bubble3D val="0"/>
            <c:spPr>
              <a:solidFill>
                <a:srgbClr val="32879E"/>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9-E258-4112-A4B2-2D7F3DF2D4F2}"/>
              </c:ext>
            </c:extLst>
          </c:dPt>
          <c:dPt>
            <c:idx val="5"/>
            <c:bubble3D val="0"/>
            <c:spPr>
              <a:solidFill>
                <a:schemeClr val="accent3">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B-E258-4112-A4B2-2D7F3DF2D4F2}"/>
              </c:ext>
            </c:extLst>
          </c:dPt>
          <c:dPt>
            <c:idx val="6"/>
            <c:bubble3D val="0"/>
            <c:spPr>
              <a:solidFill>
                <a:srgbClr val="C00000"/>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D-E258-4112-A4B2-2D7F3DF2D4F2}"/>
              </c:ext>
            </c:extLst>
          </c:dPt>
          <c:dPt>
            <c:idx val="7"/>
            <c:bubble3D val="0"/>
            <c:spPr>
              <a:solidFill>
                <a:schemeClr val="accent1">
                  <a:tint val="46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xmlns:c16r2="http://schemas.microsoft.com/office/drawing/2015/06/chart">
              <c:ext xmlns:c16="http://schemas.microsoft.com/office/drawing/2014/chart" uri="{C3380CC4-5D6E-409C-BE32-E72D297353CC}">
                <c16:uniqueId val="{0000000F-E258-4112-A4B2-2D7F3DF2D4F2}"/>
              </c:ext>
            </c:extLst>
          </c:dPt>
          <c:dLbls>
            <c:dLbl>
              <c:idx val="0"/>
              <c:layout>
                <c:manualLayout>
                  <c:x val="-5.8569409386635463E-2"/>
                  <c:y val="-0.12325595212979858"/>
                </c:manualLayout>
              </c:layout>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E258-4112-A4B2-2D7F3DF2D4F2}"/>
                </c:ext>
                <c:ext xmlns:c15="http://schemas.microsoft.com/office/drawing/2012/chart" uri="{CE6537A1-D6FC-4f65-9D91-7224C49458BB}"/>
              </c:extLst>
            </c:dLbl>
            <c:dLbl>
              <c:idx val="1"/>
              <c:layout>
                <c:manualLayout>
                  <c:x val="3.589907556137506E-2"/>
                  <c:y val="4.9365929939283924E-2"/>
                </c:manualLayout>
              </c:layout>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258-4112-A4B2-2D7F3DF2D4F2}"/>
                </c:ext>
                <c:ext xmlns:c15="http://schemas.microsoft.com/office/drawing/2012/chart" uri="{CE6537A1-D6FC-4f65-9D91-7224C49458BB}"/>
              </c:extLst>
            </c:dLbl>
            <c:dLbl>
              <c:idx val="2"/>
              <c:layout>
                <c:manualLayout>
                  <c:x val="-3.1926229790479675E-2"/>
                  <c:y val="5.4145889071537501E-2"/>
                </c:manualLayout>
              </c:layout>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E258-4112-A4B2-2D7F3DF2D4F2}"/>
                </c:ext>
                <c:ext xmlns:c15="http://schemas.microsoft.com/office/drawing/2012/chart" uri="{CE6537A1-D6FC-4f65-9D91-7224C49458BB}"/>
              </c:extLst>
            </c:dLbl>
            <c:dLbl>
              <c:idx val="3"/>
              <c:layout>
                <c:manualLayout>
                  <c:x val="-3.6208659728936235E-2"/>
                  <c:y val="-6.0094689740861952E-4"/>
                </c:manualLayout>
              </c:layout>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E258-4112-A4B2-2D7F3DF2D4F2}"/>
                </c:ext>
                <c:ext xmlns:c15="http://schemas.microsoft.com/office/drawing/2012/chart" uri="{CE6537A1-D6FC-4f65-9D91-7224C49458BB}"/>
              </c:extLst>
            </c:dLbl>
            <c:dLbl>
              <c:idx val="4"/>
              <c:layout>
                <c:manualLayout>
                  <c:x val="-1.2602141930927929E-2"/>
                  <c:y val="4.9722080516548554E-4"/>
                </c:manualLayout>
              </c:layout>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E258-4112-A4B2-2D7F3DF2D4F2}"/>
                </c:ext>
                <c:ext xmlns:c15="http://schemas.microsoft.com/office/drawing/2012/chart" uri="{CE6537A1-D6FC-4f65-9D91-7224C49458BB}"/>
              </c:extLst>
            </c:dLbl>
            <c:dLbl>
              <c:idx val="5"/>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dLbl>
            <c:dLbl>
              <c:idx val="6"/>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dLbl>
            <c:dLbl>
              <c:idx val="7"/>
              <c:layout>
                <c:manualLayout>
                  <c:x val="0.16697588832349297"/>
                  <c:y val="6.5491295583338424E-2"/>
                </c:manualLayout>
              </c:layout>
              <c:spPr>
                <a:noFill/>
                <a:ln>
                  <a:noFill/>
                </a:ln>
                <a:effectLst/>
              </c:spPr>
              <c:txPr>
                <a:bodyPr rot="0" spcFirstLastPara="1" vertOverflow="ellipsis" vert="horz" wrap="square" anchor="ctr" anchorCtr="1"/>
                <a:lstStyle/>
                <a:p>
                  <a:pPr>
                    <a:defRPr sz="900" b="1" i="0" u="none" strike="noStrike" kern="1200" cap="none"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bestFi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F-E258-4112-A4B2-2D7F3DF2D4F2}"/>
                </c:ext>
                <c:ext xmlns:c15="http://schemas.microsoft.com/office/drawing/2012/chart" uri="{CE6537A1-D6FC-4f65-9D91-7224C49458BB}"/>
              </c:extLst>
            </c:dLbl>
            <c:spPr>
              <a:noFill/>
              <a:ln>
                <a:noFill/>
              </a:ln>
              <a:effectLst/>
            </c:sp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'Accidentalidad Vial'!$B$99:$B$105</c:f>
              <c:strCache>
                <c:ptCount val="7"/>
                <c:pt idx="0">
                  <c:v>Desobedecer Señales de tránsito</c:v>
                </c:pt>
                <c:pt idx="1">
                  <c:v>Exceso de velocidad</c:v>
                </c:pt>
                <c:pt idx="2">
                  <c:v>Contravía</c:v>
                </c:pt>
                <c:pt idx="3">
                  <c:v>Malas condiciones de la vía</c:v>
                </c:pt>
                <c:pt idx="4">
                  <c:v>Cambio de carril sin indicación e inadecuado</c:v>
                </c:pt>
                <c:pt idx="5">
                  <c:v>No mantener distancia de seguridad</c:v>
                </c:pt>
                <c:pt idx="6">
                  <c:v>Posibles fallas mecánicas</c:v>
                </c:pt>
              </c:strCache>
            </c:strRef>
          </c:cat>
          <c:val>
            <c:numRef>
              <c:f>'Accidentalidad Vial'!$F$99:$F$105</c:f>
              <c:numCache>
                <c:formatCode>0.0%</c:formatCode>
                <c:ptCount val="7"/>
                <c:pt idx="0">
                  <c:v>0.41803278688524592</c:v>
                </c:pt>
                <c:pt idx="1">
                  <c:v>0.38251366120218577</c:v>
                </c:pt>
                <c:pt idx="2">
                  <c:v>4.3715846994535519E-2</c:v>
                </c:pt>
                <c:pt idx="3">
                  <c:v>4.0983606557377046E-2</c:v>
                </c:pt>
                <c:pt idx="4">
                  <c:v>2.7322404371584699E-2</c:v>
                </c:pt>
                <c:pt idx="5">
                  <c:v>1.912568306010929E-2</c:v>
                </c:pt>
                <c:pt idx="6">
                  <c:v>6.8306010928961755E-2</c:v>
                </c:pt>
              </c:numCache>
            </c:numRef>
          </c:val>
          <c:extLst xmlns:c16r2="http://schemas.microsoft.com/office/drawing/2015/06/chart">
            <c:ext xmlns:c16="http://schemas.microsoft.com/office/drawing/2014/chart" uri="{C3380CC4-5D6E-409C-BE32-E72D297353CC}">
              <c16:uniqueId val="{00000010-E258-4112-A4B2-2D7F3DF2D4F2}"/>
            </c:ext>
          </c:extLst>
        </c:ser>
        <c:dLbls>
          <c:dLblPos val="bestFit"/>
          <c:showLegendKey val="0"/>
          <c:showVal val="1"/>
          <c:showCatName val="0"/>
          <c:showSerName val="0"/>
          <c:showPercent val="0"/>
          <c:showBubbleSize val="0"/>
          <c:showLeaderLines val="1"/>
        </c:dLbls>
      </c:pie3DChart>
      <c:spPr>
        <a:noFill/>
        <a:ln>
          <a:noFill/>
        </a:ln>
        <a:effectLst/>
      </c:spPr>
    </c:plotArea>
    <c:legend>
      <c:legendPos val="r"/>
      <c:layout>
        <c:manualLayout>
          <c:xMode val="edge"/>
          <c:yMode val="edge"/>
          <c:x val="0.59732647533154848"/>
          <c:y val="0.19057263730844079"/>
          <c:w val="0.39074248046722093"/>
          <c:h val="0.75850491613995397"/>
        </c:manualLayout>
      </c:layout>
      <c:overlay val="0"/>
      <c:spPr>
        <a:noFill/>
        <a:ln>
          <a:noFill/>
        </a:ln>
        <a:effectLst/>
      </c:spPr>
      <c:txPr>
        <a:bodyPr rot="0" spcFirstLastPara="1" vertOverflow="ellipsis" vert="horz" wrap="square" anchor="ctr" anchorCtr="1"/>
        <a:lstStyle/>
        <a:p>
          <a:pPr>
            <a:defRPr sz="800" b="0" i="0" u="none" strike="noStrike" kern="1200" cap="none"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sz="900" cap="none" baseline="0">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Víctimas Fatales según día de la semana</a:t>
            </a:r>
          </a:p>
        </c:rich>
      </c:tx>
      <c:layout>
        <c:manualLayout>
          <c:xMode val="edge"/>
          <c:yMode val="edge"/>
          <c:x val="0.1565971128608924"/>
          <c:y val="1.85185185185185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'Accidentalidad Vial'!$B$121:$B$127</c:f>
            </c:multiLvlStrRef>
          </c:cat>
          <c:val>
            <c:numRef>
              <c:f>'Accidentalidad Vial'!$C$121:$C$127</c:f>
            </c:numRef>
          </c:val>
          <c:extLst xmlns:c16r2="http://schemas.microsoft.com/office/drawing/2015/06/chart">
            <c:ext xmlns:c16="http://schemas.microsoft.com/office/drawing/2014/chart" uri="{C3380CC4-5D6E-409C-BE32-E72D297353CC}">
              <c16:uniqueId val="{00000000-A242-4C3D-BFE1-86F630E8160E}"/>
            </c:ext>
          </c:extLst>
        </c:ser>
        <c:dLbls>
          <c:dLblPos val="outEnd"/>
          <c:showLegendKey val="0"/>
          <c:showVal val="1"/>
          <c:showCatName val="0"/>
          <c:showSerName val="0"/>
          <c:showPercent val="0"/>
          <c:showBubbleSize val="0"/>
        </c:dLbls>
        <c:gapWidth val="219"/>
        <c:overlap val="-27"/>
        <c:axId val="550367960"/>
        <c:axId val="550368352"/>
      </c:barChart>
      <c:catAx>
        <c:axId val="550367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68352"/>
        <c:crosses val="autoZero"/>
        <c:auto val="1"/>
        <c:lblAlgn val="ctr"/>
        <c:lblOffset val="100"/>
        <c:noMultiLvlLbl val="0"/>
      </c:catAx>
      <c:valAx>
        <c:axId val="550368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550367960"/>
        <c:crosses val="autoZero"/>
        <c:crossBetween val="between"/>
        <c:majorUnit val="4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Fallecidos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'Accidentalidad Vial'!$C$84:$C$85</c:f>
              <c:strCache>
                <c:ptCount val="2"/>
                <c:pt idx="0">
                  <c:v>2022 corte Dic</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Vial'!$B$86:$B$91</c:f>
              <c:strCache>
                <c:ptCount val="6"/>
                <c:pt idx="0">
                  <c:v>Usuario de moto</c:v>
                </c:pt>
                <c:pt idx="1">
                  <c:v>Peatón</c:v>
                </c:pt>
                <c:pt idx="2">
                  <c:v>Usuario de vehículo</c:v>
                </c:pt>
                <c:pt idx="3">
                  <c:v>Usuario bicicleta</c:v>
                </c:pt>
                <c:pt idx="4">
                  <c:v>Usuarios transporte de Pasajeros</c:v>
                </c:pt>
                <c:pt idx="5">
                  <c:v>Otros Usuarios</c:v>
                </c:pt>
              </c:strCache>
            </c:strRef>
          </c:cat>
          <c:val>
            <c:numRef>
              <c:f>'Accidentalidad Vial'!$C$86:$C$91</c:f>
              <c:numCache>
                <c:formatCode>#,##0</c:formatCode>
                <c:ptCount val="6"/>
                <c:pt idx="0">
                  <c:v>975</c:v>
                </c:pt>
                <c:pt idx="1">
                  <c:v>276</c:v>
                </c:pt>
                <c:pt idx="2">
                  <c:v>177</c:v>
                </c:pt>
                <c:pt idx="3">
                  <c:v>144</c:v>
                </c:pt>
                <c:pt idx="4">
                  <c:v>76</c:v>
                </c:pt>
                <c:pt idx="5">
                  <c:v>52</c:v>
                </c:pt>
              </c:numCache>
            </c:numRef>
          </c:val>
          <c:extLst xmlns:c16r2="http://schemas.microsoft.com/office/drawing/2015/06/chart">
            <c:ext xmlns:c16="http://schemas.microsoft.com/office/drawing/2014/chart" uri="{C3380CC4-5D6E-409C-BE32-E72D297353CC}">
              <c16:uniqueId val="{00000000-6FEB-45CE-AF6D-1CC386E43806}"/>
            </c:ext>
          </c:extLst>
        </c:ser>
        <c:ser>
          <c:idx val="0"/>
          <c:order val="1"/>
          <c:tx>
            <c:strRef>
              <c:f>'Accidentalidad Vial'!$D$84:$D$85</c:f>
              <c:strCache>
                <c:ptCount val="2"/>
                <c:pt idx="0">
                  <c:v>2023 corte Nov</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Vial'!$B$86:$B$91</c:f>
              <c:strCache>
                <c:ptCount val="6"/>
                <c:pt idx="0">
                  <c:v>Usuario de moto</c:v>
                </c:pt>
                <c:pt idx="1">
                  <c:v>Peatón</c:v>
                </c:pt>
                <c:pt idx="2">
                  <c:v>Usuario de vehículo</c:v>
                </c:pt>
                <c:pt idx="3">
                  <c:v>Usuario bicicleta</c:v>
                </c:pt>
                <c:pt idx="4">
                  <c:v>Usuarios transporte de Pasajeros</c:v>
                </c:pt>
                <c:pt idx="5">
                  <c:v>Otros Usuarios</c:v>
                </c:pt>
              </c:strCache>
            </c:strRef>
          </c:cat>
          <c:val>
            <c:numRef>
              <c:f>'Accidentalidad Vial'!$D$86:$D$91</c:f>
              <c:numCache>
                <c:formatCode>#,##0</c:formatCode>
                <c:ptCount val="6"/>
                <c:pt idx="0">
                  <c:v>856</c:v>
                </c:pt>
                <c:pt idx="1">
                  <c:v>226</c:v>
                </c:pt>
                <c:pt idx="2">
                  <c:v>110</c:v>
                </c:pt>
                <c:pt idx="3">
                  <c:v>110</c:v>
                </c:pt>
                <c:pt idx="4">
                  <c:v>54</c:v>
                </c:pt>
                <c:pt idx="5">
                  <c:v>36</c:v>
                </c:pt>
              </c:numCache>
            </c:numRef>
          </c:val>
          <c:extLst xmlns:c16r2="http://schemas.microsoft.com/office/drawing/2015/06/chart">
            <c:ext xmlns:c16="http://schemas.microsoft.com/office/drawing/2014/chart" uri="{C3380CC4-5D6E-409C-BE32-E72D297353CC}">
              <c16:uniqueId val="{00000001-6FEB-45CE-AF6D-1CC386E43806}"/>
            </c:ext>
          </c:extLst>
        </c:ser>
        <c:dLbls>
          <c:dLblPos val="outEnd"/>
          <c:showLegendKey val="0"/>
          <c:showVal val="1"/>
          <c:showCatName val="0"/>
          <c:showSerName val="0"/>
          <c:showPercent val="0"/>
          <c:showBubbleSize val="0"/>
        </c:dLbls>
        <c:gapWidth val="219"/>
        <c:overlap val="-27"/>
        <c:axId val="550360120"/>
        <c:axId val="550364040"/>
      </c:barChart>
      <c:catAx>
        <c:axId val="550360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64040"/>
        <c:crosses val="autoZero"/>
        <c:auto val="1"/>
        <c:lblAlgn val="ctr"/>
        <c:lblOffset val="100"/>
        <c:noMultiLvlLbl val="0"/>
      </c:catAx>
      <c:valAx>
        <c:axId val="550364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60120"/>
        <c:crosses val="autoZero"/>
        <c:crossBetween val="between"/>
        <c:majorUnit val="50"/>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rPr>
              <a:t>Víctimas fatales según condición agrupada de la víctima</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v>2022</c:v>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0"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Vial'!$B$38:$B$45</c:f>
              <c:strCache>
                <c:ptCount val="8"/>
                <c:pt idx="0">
                  <c:v>Usuario de moto</c:v>
                </c:pt>
                <c:pt idx="1">
                  <c:v>Peatón</c:v>
                </c:pt>
                <c:pt idx="2">
                  <c:v>Usuario de vehículo</c:v>
                </c:pt>
                <c:pt idx="3">
                  <c:v>Usuario bicicleta</c:v>
                </c:pt>
                <c:pt idx="4">
                  <c:v>Usuarios transporte de carga</c:v>
                </c:pt>
                <c:pt idx="5">
                  <c:v>Usuarios transporte de Pasajeros</c:v>
                </c:pt>
                <c:pt idx="6">
                  <c:v>Otros usuarios</c:v>
                </c:pt>
                <c:pt idx="7">
                  <c:v>Sin Información</c:v>
                </c:pt>
              </c:strCache>
            </c:strRef>
          </c:cat>
          <c:val>
            <c:numRef>
              <c:f>'Accidentalidad Vial'!$C$38:$C$45</c:f>
              <c:numCache>
                <c:formatCode>#,##0</c:formatCode>
                <c:ptCount val="8"/>
                <c:pt idx="0">
                  <c:v>15560</c:v>
                </c:pt>
                <c:pt idx="1">
                  <c:v>4600</c:v>
                </c:pt>
                <c:pt idx="2">
                  <c:v>2386</c:v>
                </c:pt>
                <c:pt idx="3">
                  <c:v>1945</c:v>
                </c:pt>
                <c:pt idx="4">
                  <c:v>138</c:v>
                </c:pt>
                <c:pt idx="5">
                  <c:v>1501</c:v>
                </c:pt>
                <c:pt idx="6">
                  <c:v>100</c:v>
                </c:pt>
                <c:pt idx="7">
                  <c:v>15</c:v>
                </c:pt>
              </c:numCache>
            </c:numRef>
          </c:val>
          <c:extLst xmlns:c16r2="http://schemas.microsoft.com/office/drawing/2015/06/chart">
            <c:ext xmlns:c16="http://schemas.microsoft.com/office/drawing/2014/chart" uri="{C3380CC4-5D6E-409C-BE32-E72D297353CC}">
              <c16:uniqueId val="{00000000-F6F9-4303-A709-07A0DBFDF80E}"/>
            </c:ext>
          </c:extLst>
        </c:ser>
        <c:ser>
          <c:idx val="3"/>
          <c:order val="1"/>
          <c:tx>
            <c:v>2023</c:v>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CO" sz="1000" b="1" i="0" u="none" strike="noStrike" kern="1200" baseline="0">
                    <a:solidFill>
                      <a:srgbClr val="0070C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Vial'!$B$38:$B$45</c:f>
              <c:strCache>
                <c:ptCount val="8"/>
                <c:pt idx="0">
                  <c:v>Usuario de moto</c:v>
                </c:pt>
                <c:pt idx="1">
                  <c:v>Peatón</c:v>
                </c:pt>
                <c:pt idx="2">
                  <c:v>Usuario de vehículo</c:v>
                </c:pt>
                <c:pt idx="3">
                  <c:v>Usuario bicicleta</c:v>
                </c:pt>
                <c:pt idx="4">
                  <c:v>Usuarios transporte de carga</c:v>
                </c:pt>
                <c:pt idx="5">
                  <c:v>Usuarios transporte de Pasajeros</c:v>
                </c:pt>
                <c:pt idx="6">
                  <c:v>Otros usuarios</c:v>
                </c:pt>
                <c:pt idx="7">
                  <c:v>Sin Información</c:v>
                </c:pt>
              </c:strCache>
            </c:strRef>
          </c:cat>
          <c:val>
            <c:numRef>
              <c:f>'Accidentalidad Vial'!$D$38:$D$45</c:f>
              <c:numCache>
                <c:formatCode>#,##0</c:formatCode>
                <c:ptCount val="8"/>
                <c:pt idx="0">
                  <c:v>16232</c:v>
                </c:pt>
                <c:pt idx="1">
                  <c:v>4598</c:v>
                </c:pt>
                <c:pt idx="2">
                  <c:v>2421</c:v>
                </c:pt>
                <c:pt idx="3">
                  <c:v>1811</c:v>
                </c:pt>
                <c:pt idx="4">
                  <c:v>174</c:v>
                </c:pt>
                <c:pt idx="5">
                  <c:v>1493</c:v>
                </c:pt>
                <c:pt idx="6">
                  <c:v>89</c:v>
                </c:pt>
                <c:pt idx="7">
                  <c:v>4</c:v>
                </c:pt>
              </c:numCache>
            </c:numRef>
          </c:val>
          <c:extLst xmlns:c16r2="http://schemas.microsoft.com/office/drawing/2015/06/chart">
            <c:ext xmlns:c16="http://schemas.microsoft.com/office/drawing/2014/chart" uri="{C3380CC4-5D6E-409C-BE32-E72D297353CC}">
              <c16:uniqueId val="{00000001-E97E-498D-90D1-24D6367EA51B}"/>
            </c:ext>
          </c:extLst>
        </c:ser>
        <c:dLbls>
          <c:showLegendKey val="0"/>
          <c:showVal val="0"/>
          <c:showCatName val="0"/>
          <c:showSerName val="0"/>
          <c:showPercent val="0"/>
          <c:showBubbleSize val="0"/>
        </c:dLbls>
        <c:gapWidth val="219"/>
        <c:overlap val="-27"/>
        <c:axId val="550362080"/>
        <c:axId val="550363256"/>
      </c:barChart>
      <c:catAx>
        <c:axId val="550362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550363256"/>
        <c:crosses val="autoZero"/>
        <c:auto val="1"/>
        <c:lblAlgn val="ctr"/>
        <c:lblOffset val="100"/>
        <c:noMultiLvlLbl val="0"/>
      </c:catAx>
      <c:valAx>
        <c:axId val="5503632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550362080"/>
        <c:crosses val="autoZero"/>
        <c:crossBetween val="between"/>
        <c:majorUnit val="1000"/>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r>
              <a:rPr lang="es-419" sz="900" b="1"/>
              <a:t>PIB</a:t>
            </a:r>
            <a:endParaRPr lang="es-419" sz="900" b="1" baseline="0"/>
          </a:p>
          <a:p>
            <a:pPr>
              <a:defRPr sz="900" b="1"/>
            </a:pPr>
            <a:r>
              <a:rPr lang="es-419" sz="900" b="1" baseline="0"/>
              <a:t>Transporte y almacenamiento</a:t>
            </a:r>
            <a:endParaRPr lang="es-419" sz="900" b="1"/>
          </a:p>
        </c:rich>
      </c:tx>
      <c:overlay val="0"/>
      <c:spPr>
        <a:noFill/>
        <a:ln>
          <a:noFill/>
        </a:ln>
        <a:effectLst/>
      </c:spPr>
      <c:txPr>
        <a:bodyPr rot="0" spcFirstLastPara="1" vertOverflow="ellipsis" vert="horz" wrap="square" anchor="ctr" anchorCtr="1"/>
        <a:lstStyle/>
        <a:p>
          <a:pPr>
            <a:defRPr sz="9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bar"/>
        <c:grouping val="clustered"/>
        <c:varyColors val="0"/>
        <c:ser>
          <c:idx val="0"/>
          <c:order val="0"/>
          <c:spPr>
            <a:solidFill>
              <a:schemeClr val="bg1">
                <a:lumMod val="50000"/>
              </a:schemeClr>
            </a:solidFill>
            <a:ln>
              <a:noFill/>
            </a:ln>
            <a:effectLst/>
          </c:spPr>
          <c:invertIfNegative val="0"/>
          <c:dPt>
            <c:idx val="0"/>
            <c:invertIfNegative val="0"/>
            <c:bubble3D val="0"/>
            <c:spPr>
              <a:solidFill>
                <a:srgbClr val="002060"/>
              </a:solidFill>
              <a:ln>
                <a:noFill/>
              </a:ln>
              <a:effectLst/>
            </c:spPr>
            <c:extLst xmlns:c16r2="http://schemas.microsoft.com/office/drawing/2015/06/chart">
              <c:ext xmlns:c16="http://schemas.microsoft.com/office/drawing/2014/chart" uri="{C3380CC4-5D6E-409C-BE32-E72D297353CC}">
                <c16:uniqueId val="{00000001-F696-4104-8C96-7E153D822445}"/>
              </c:ext>
            </c:extLst>
          </c:dPt>
          <c:dLbls>
            <c:dLbl>
              <c:idx val="3"/>
              <c:layout>
                <c:manualLayout>
                  <c:x val="-1.0865352614913937E-2"/>
                  <c:y val="-1.01404910632948E-16"/>
                </c:manualLayout>
              </c:layout>
              <c:dLblPos val="outEnd"/>
              <c:showLegendKey val="0"/>
              <c:showVal val="1"/>
              <c:showCatName val="0"/>
              <c:showSerName val="0"/>
              <c:showPercent val="0"/>
              <c:showBubbleSize val="0"/>
              <c:extLst>
                <c:ext xmlns:c15="http://schemas.microsoft.com/office/drawing/2012/chart" uri="{CE6537A1-D6FC-4f65-9D91-7224C49458BB}"/>
              </c:extLst>
            </c:dLbl>
            <c:dLbl>
              <c:idx val="5"/>
              <c:layout>
                <c:manualLayout>
                  <c:x val="-0.27081554515173589"/>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00C5-47B7-BB57-FD1D758AB986}"/>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PIB!$B$9:$B$14</c:f>
              <c:strCache>
                <c:ptCount val="6"/>
                <c:pt idx="0">
                  <c:v>Transporte y almacenamiento*</c:v>
                </c:pt>
                <c:pt idx="1">
                  <c:v>Transporte terrestre y transporte por tuberías</c:v>
                </c:pt>
                <c:pt idx="2">
                  <c:v>Transporte acuático</c:v>
                </c:pt>
                <c:pt idx="3">
                  <c:v>Transporte aéreo</c:v>
                </c:pt>
                <c:pt idx="4">
                  <c:v>Almacenamiento y actividades complementarias al transporte</c:v>
                </c:pt>
                <c:pt idx="5">
                  <c:v>Actividades de correo y de servicios de mensajería</c:v>
                </c:pt>
              </c:strCache>
            </c:strRef>
          </c:cat>
          <c:val>
            <c:numRef>
              <c:f>PIB!$C$9:$C$14</c:f>
              <c:numCache>
                <c:formatCode>0.0%</c:formatCode>
                <c:ptCount val="6"/>
                <c:pt idx="0">
                  <c:v>-3.8562315806040297E-2</c:v>
                </c:pt>
                <c:pt idx="1">
                  <c:v>-2.1290362309319001E-2</c:v>
                </c:pt>
                <c:pt idx="2">
                  <c:v>-4.0226559508387098E-2</c:v>
                </c:pt>
                <c:pt idx="3">
                  <c:v>6.66273610000188E-2</c:v>
                </c:pt>
                <c:pt idx="4">
                  <c:v>-0.13636470456899</c:v>
                </c:pt>
                <c:pt idx="5">
                  <c:v>-0.134509678796258</c:v>
                </c:pt>
              </c:numCache>
            </c:numRef>
          </c:val>
          <c:extLst xmlns:c16r2="http://schemas.microsoft.com/office/drawing/2015/06/chart">
            <c:ext xmlns:c16="http://schemas.microsoft.com/office/drawing/2014/chart" uri="{C3380CC4-5D6E-409C-BE32-E72D297353CC}">
              <c16:uniqueId val="{00000000-F696-4104-8C96-7E153D822445}"/>
            </c:ext>
          </c:extLst>
        </c:ser>
        <c:dLbls>
          <c:showLegendKey val="0"/>
          <c:showVal val="0"/>
          <c:showCatName val="0"/>
          <c:showSerName val="0"/>
          <c:showPercent val="0"/>
          <c:showBubbleSize val="0"/>
        </c:dLbls>
        <c:gapWidth val="98"/>
        <c:axId val="584793792"/>
        <c:axId val="584794576"/>
      </c:barChart>
      <c:catAx>
        <c:axId val="584793792"/>
        <c:scaling>
          <c:orientation val="minMax"/>
        </c:scaling>
        <c:delete val="0"/>
        <c:axPos val="l"/>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4794576"/>
        <c:crosses val="autoZero"/>
        <c:auto val="1"/>
        <c:lblAlgn val="ctr"/>
        <c:lblOffset val="200"/>
        <c:noMultiLvlLbl val="0"/>
      </c:catAx>
      <c:valAx>
        <c:axId val="584794576"/>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8479379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1200">
                <a:latin typeface="Arial" panose="020B0604020202020204" pitchFamily="34" charset="0"/>
                <a:cs typeface="Arial" panose="020B0604020202020204" pitchFamily="34" charset="0"/>
              </a:rPr>
              <a:t>FALLECIDOS</a:t>
            </a:r>
            <a:r>
              <a:rPr lang="es-CO" sz="1200" baseline="0">
                <a:latin typeface="Arial" panose="020B0604020202020204" pitchFamily="34" charset="0"/>
                <a:cs typeface="Arial" panose="020B0604020202020204" pitchFamily="34" charset="0"/>
              </a:rPr>
              <a:t> EN ACCIDENTES DE TRÁNSITO</a:t>
            </a:r>
            <a:endParaRPr lang="es-CO" sz="1200">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200" b="1" i="0" u="none" strike="noStrike" kern="1200" cap="all"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dLbls>
          <c:showLegendKey val="0"/>
          <c:showVal val="0"/>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Victimas de accidentes con Transporte de Carga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4587178525332259E-2"/>
          <c:y val="0.21500084533073771"/>
          <c:w val="0.91606829490253028"/>
          <c:h val="0.53253825737120197"/>
        </c:manualLayout>
      </c:layout>
      <c:barChart>
        <c:barDir val="col"/>
        <c:grouping val="clustered"/>
        <c:varyColors val="0"/>
        <c:ser>
          <c:idx val="0"/>
          <c:order val="0"/>
          <c:tx>
            <c:v>Fatales</c:v>
          </c:tx>
          <c:spPr>
            <a:solidFill>
              <a:srgbClr val="00206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971</c:v>
              </c:pt>
              <c:pt idx="1">
                <c:v>949</c:v>
              </c:pt>
              <c:pt idx="2">
                <c:v>1020</c:v>
              </c:pt>
              <c:pt idx="3">
                <c:v>797</c:v>
              </c:pt>
              <c:pt idx="4">
                <c:v>1176</c:v>
              </c:pt>
            </c:numLit>
          </c:val>
          <c:extLst xmlns:c16r2="http://schemas.microsoft.com/office/drawing/2015/06/chart">
            <c:ext xmlns:c16="http://schemas.microsoft.com/office/drawing/2014/chart" uri="{C3380CC4-5D6E-409C-BE32-E72D297353CC}">
              <c16:uniqueId val="{00000000-0A94-4D1A-AF87-1AFA4E123DA7}"/>
            </c:ext>
          </c:extLst>
        </c:ser>
        <c:ser>
          <c:idx val="1"/>
          <c:order val="1"/>
          <c:tx>
            <c:v>Lesionados</c:v>
          </c:tx>
          <c:spPr>
            <a:solidFill>
              <a:srgbClr val="FFC00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Lit>
              <c:formatCode>General</c:formatCode>
              <c:ptCount val="5"/>
              <c:pt idx="0">
                <c:v>2017</c:v>
              </c:pt>
              <c:pt idx="1">
                <c:v>2018</c:v>
              </c:pt>
              <c:pt idx="2">
                <c:v>2019</c:v>
              </c:pt>
              <c:pt idx="3">
                <c:v>2020</c:v>
              </c:pt>
              <c:pt idx="4">
                <c:v>2021</c:v>
              </c:pt>
            </c:numLit>
          </c:cat>
          <c:val>
            <c:numLit>
              <c:formatCode>General</c:formatCode>
              <c:ptCount val="5"/>
              <c:pt idx="0">
                <c:v>2699</c:v>
              </c:pt>
              <c:pt idx="1">
                <c:v>2819</c:v>
              </c:pt>
              <c:pt idx="2">
                <c:v>2535</c:v>
              </c:pt>
              <c:pt idx="3">
                <c:v>1217</c:v>
              </c:pt>
              <c:pt idx="4">
                <c:v>1738</c:v>
              </c:pt>
            </c:numLit>
          </c:val>
          <c:extLst xmlns:c16r2="http://schemas.microsoft.com/office/drawing/2015/06/chart">
            <c:ext xmlns:c16="http://schemas.microsoft.com/office/drawing/2014/chart" uri="{C3380CC4-5D6E-409C-BE32-E72D297353CC}">
              <c16:uniqueId val="{00000001-0A94-4D1A-AF87-1AFA4E123DA7}"/>
            </c:ext>
          </c:extLst>
        </c:ser>
        <c:dLbls>
          <c:dLblPos val="outEnd"/>
          <c:showLegendKey val="0"/>
          <c:showVal val="1"/>
          <c:showCatName val="0"/>
          <c:showSerName val="0"/>
          <c:showPercent val="0"/>
          <c:showBubbleSize val="0"/>
        </c:dLbls>
        <c:gapWidth val="219"/>
        <c:overlap val="-27"/>
        <c:axId val="550370312"/>
        <c:axId val="550369528"/>
      </c:barChart>
      <c:catAx>
        <c:axId val="550370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69528"/>
        <c:crosses val="autoZero"/>
        <c:auto val="1"/>
        <c:lblAlgn val="ctr"/>
        <c:lblOffset val="100"/>
        <c:noMultiLvlLbl val="0"/>
      </c:catAx>
      <c:valAx>
        <c:axId val="5503695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70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Víctimas Fatales según día de la semana</a:t>
            </a:r>
          </a:p>
        </c:rich>
      </c:tx>
      <c:layout>
        <c:manualLayout>
          <c:xMode val="edge"/>
          <c:yMode val="edge"/>
          <c:x val="0.1565971128608924"/>
          <c:y val="1.851851851851851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Lunes</c:v>
              </c:pt>
              <c:pt idx="1">
                <c:v>Martes</c:v>
              </c:pt>
              <c:pt idx="2">
                <c:v>Miércoles</c:v>
              </c:pt>
              <c:pt idx="3">
                <c:v>Jueves</c:v>
              </c:pt>
              <c:pt idx="4">
                <c:v>Viernes</c:v>
              </c:pt>
              <c:pt idx="5">
                <c:v>Sábado</c:v>
              </c:pt>
              <c:pt idx="6">
                <c:v>Domingo</c:v>
              </c:pt>
            </c:strLit>
          </c:cat>
          <c:val>
            <c:numLit>
              <c:formatCode>General</c:formatCode>
              <c:ptCount val="7"/>
              <c:pt idx="0">
                <c:v>172</c:v>
              </c:pt>
              <c:pt idx="1">
                <c:v>156</c:v>
              </c:pt>
              <c:pt idx="2">
                <c:v>161</c:v>
              </c:pt>
              <c:pt idx="3">
                <c:v>167</c:v>
              </c:pt>
              <c:pt idx="4">
                <c:v>157</c:v>
              </c:pt>
              <c:pt idx="5">
                <c:v>188</c:v>
              </c:pt>
              <c:pt idx="6">
                <c:v>175</c:v>
              </c:pt>
            </c:numLit>
          </c:val>
          <c:extLst xmlns:c16r2="http://schemas.microsoft.com/office/drawing/2015/06/chart">
            <c:ext xmlns:c16="http://schemas.microsoft.com/office/drawing/2014/chart" uri="{C3380CC4-5D6E-409C-BE32-E72D297353CC}">
              <c16:uniqueId val="{00000000-A242-4C3D-BFE1-86F630E8160E}"/>
            </c:ext>
          </c:extLst>
        </c:ser>
        <c:dLbls>
          <c:dLblPos val="outEnd"/>
          <c:showLegendKey val="0"/>
          <c:showVal val="1"/>
          <c:showCatName val="0"/>
          <c:showSerName val="0"/>
          <c:showPercent val="0"/>
          <c:showBubbleSize val="0"/>
        </c:dLbls>
        <c:gapWidth val="219"/>
        <c:overlap val="-27"/>
        <c:axId val="550371488"/>
        <c:axId val="550369136"/>
      </c:barChart>
      <c:catAx>
        <c:axId val="5503714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50369136"/>
        <c:crosses val="autoZero"/>
        <c:auto val="1"/>
        <c:lblAlgn val="ctr"/>
        <c:lblOffset val="100"/>
        <c:noMultiLvlLbl val="0"/>
      </c:catAx>
      <c:valAx>
        <c:axId val="5503691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Trebuchet MS" panose="020B0603020202020204" pitchFamily="34" charset="0"/>
                <a:ea typeface="+mn-ea"/>
                <a:cs typeface="+mn-cs"/>
              </a:defRPr>
            </a:pPr>
            <a:endParaRPr lang="es-CO"/>
          </a:p>
        </c:txPr>
        <c:crossAx val="550371488"/>
        <c:crosses val="autoZero"/>
        <c:crossBetween val="between"/>
        <c:majorUnit val="4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lumMod val="95000"/>
              <a:lumOff val="5000"/>
            </a:schemeClr>
          </a:solidFill>
          <a:latin typeface="Trebuchet MS" panose="020B0603020202020204" pitchFamily="34" charset="0"/>
        </a:defRPr>
      </a:pPr>
      <a:endParaRPr lang="es-CO"/>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Lesionados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'Accidentalidad Vial'!$M$84:$M$85</c:f>
              <c:strCache>
                <c:ptCount val="2"/>
                <c:pt idx="0">
                  <c:v>2022 Corte Dic</c:v>
                </c:pt>
              </c:strCache>
            </c:strRef>
          </c:tx>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Vial'!$L$86:$L$91</c:f>
              <c:strCache>
                <c:ptCount val="6"/>
                <c:pt idx="0">
                  <c:v>Usuario de moto</c:v>
                </c:pt>
                <c:pt idx="1">
                  <c:v>Usuario de vehículo</c:v>
                </c:pt>
                <c:pt idx="2">
                  <c:v>Peatón</c:v>
                </c:pt>
                <c:pt idx="3">
                  <c:v>Usuario bicicleta</c:v>
                </c:pt>
                <c:pt idx="4">
                  <c:v>Usuarios transporte de pasajeros</c:v>
                </c:pt>
                <c:pt idx="5">
                  <c:v>Otros Usuarios</c:v>
                </c:pt>
              </c:strCache>
            </c:strRef>
          </c:cat>
          <c:val>
            <c:numRef>
              <c:f>'Accidentalidad Vial'!$M$86:$M$91</c:f>
              <c:numCache>
                <c:formatCode>#,##0</c:formatCode>
                <c:ptCount val="6"/>
                <c:pt idx="0">
                  <c:v>1503</c:v>
                </c:pt>
                <c:pt idx="1">
                  <c:v>565</c:v>
                </c:pt>
                <c:pt idx="2">
                  <c:v>334</c:v>
                </c:pt>
                <c:pt idx="3">
                  <c:v>215</c:v>
                </c:pt>
                <c:pt idx="4">
                  <c:v>290</c:v>
                </c:pt>
                <c:pt idx="5">
                  <c:v>59</c:v>
                </c:pt>
              </c:numCache>
            </c:numRef>
          </c:val>
          <c:extLst xmlns:c16r2="http://schemas.microsoft.com/office/drawing/2015/06/chart">
            <c:ext xmlns:c16="http://schemas.microsoft.com/office/drawing/2014/chart" uri="{C3380CC4-5D6E-409C-BE32-E72D297353CC}">
              <c16:uniqueId val="{00000000-E486-4D91-AB84-3FFF3C5EC722}"/>
            </c:ext>
          </c:extLst>
        </c:ser>
        <c:ser>
          <c:idx val="1"/>
          <c:order val="1"/>
          <c:tx>
            <c:strRef>
              <c:f>'Accidentalidad Vial'!$N$84:$N$85</c:f>
              <c:strCache>
                <c:ptCount val="2"/>
                <c:pt idx="0">
                  <c:v>2023 Corte Nov</c:v>
                </c:pt>
              </c:strCache>
            </c:strRef>
          </c:tx>
          <c:spPr>
            <a:solidFill>
              <a:srgbClr val="002060"/>
            </a:solidFill>
            <a:ln>
              <a:solidFill>
                <a:srgbClr val="00206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'Accidentalidad Vial'!$L$86:$L$91</c:f>
              <c:strCache>
                <c:ptCount val="6"/>
                <c:pt idx="0">
                  <c:v>Usuario de moto</c:v>
                </c:pt>
                <c:pt idx="1">
                  <c:v>Usuario de vehículo</c:v>
                </c:pt>
                <c:pt idx="2">
                  <c:v>Peatón</c:v>
                </c:pt>
                <c:pt idx="3">
                  <c:v>Usuario bicicleta</c:v>
                </c:pt>
                <c:pt idx="4">
                  <c:v>Usuarios transporte de pasajeros</c:v>
                </c:pt>
                <c:pt idx="5">
                  <c:v>Otros Usuarios</c:v>
                </c:pt>
              </c:strCache>
            </c:strRef>
          </c:cat>
          <c:val>
            <c:numRef>
              <c:f>'Accidentalidad Vial'!$N$86:$N$91</c:f>
              <c:numCache>
                <c:formatCode>#,##0</c:formatCode>
                <c:ptCount val="6"/>
                <c:pt idx="0">
                  <c:v>1230</c:v>
                </c:pt>
                <c:pt idx="1">
                  <c:v>482</c:v>
                </c:pt>
                <c:pt idx="2">
                  <c:v>260</c:v>
                </c:pt>
                <c:pt idx="3">
                  <c:v>180</c:v>
                </c:pt>
                <c:pt idx="4">
                  <c:v>197</c:v>
                </c:pt>
                <c:pt idx="5">
                  <c:v>60</c:v>
                </c:pt>
              </c:numCache>
            </c:numRef>
          </c:val>
          <c:extLst xmlns:c16r2="http://schemas.microsoft.com/office/drawing/2015/06/chart">
            <c:ext xmlns:c16="http://schemas.microsoft.com/office/drawing/2014/chart" uri="{C3380CC4-5D6E-409C-BE32-E72D297353CC}">
              <c16:uniqueId val="{00000001-E486-4D91-AB84-3FFF3C5EC722}"/>
            </c:ext>
          </c:extLst>
        </c:ser>
        <c:dLbls>
          <c:dLblPos val="outEnd"/>
          <c:showLegendKey val="0"/>
          <c:showVal val="1"/>
          <c:showCatName val="0"/>
          <c:showSerName val="0"/>
          <c:showPercent val="0"/>
          <c:showBubbleSize val="0"/>
        </c:dLbls>
        <c:gapWidth val="219"/>
        <c:overlap val="-27"/>
        <c:axId val="550371096"/>
        <c:axId val="550368744"/>
      </c:barChart>
      <c:catAx>
        <c:axId val="550371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50368744"/>
        <c:crosses val="autoZero"/>
        <c:auto val="1"/>
        <c:lblAlgn val="ctr"/>
        <c:lblOffset val="100"/>
        <c:noMultiLvlLbl val="0"/>
      </c:catAx>
      <c:valAx>
        <c:axId val="550368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5037109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baseline="0">
                <a:solidFill>
                  <a:schemeClr val="tx1"/>
                </a:solidFill>
                <a:latin typeface="Arial" panose="020B0604020202020204" pitchFamily="34" charset="0"/>
                <a:ea typeface="+mn-ea"/>
                <a:cs typeface="Arial" panose="020B0604020202020204" pitchFamily="34" charset="0"/>
              </a:defRPr>
            </a:pPr>
            <a:r>
              <a:rPr lang="es-CO" sz="1100">
                <a:solidFill>
                  <a:schemeClr val="tx1"/>
                </a:solidFill>
              </a:rPr>
              <a:t>Fallecidos 2023</a:t>
            </a:r>
            <a:endParaRPr lang="es-CO" sz="1100" baseline="0">
              <a:solidFill>
                <a:schemeClr val="tx1"/>
              </a:solidFill>
            </a:endParaRPr>
          </a:p>
          <a:p>
            <a:pPr>
              <a:defRPr sz="1100">
                <a:solidFill>
                  <a:schemeClr val="tx1"/>
                </a:solidFill>
              </a:defRPr>
            </a:pPr>
            <a:r>
              <a:rPr lang="es-CO" sz="1100" baseline="0">
                <a:solidFill>
                  <a:schemeClr val="tx1"/>
                </a:solidFill>
              </a:rPr>
              <a:t>Ene - SEP</a:t>
            </a:r>
            <a:endParaRPr lang="es-CO" sz="1100">
              <a:solidFill>
                <a:schemeClr val="tx1"/>
              </a:solidFill>
            </a:endParaRPr>
          </a:p>
        </c:rich>
      </c:tx>
      <c:overlay val="0"/>
      <c:spPr>
        <a:noFill/>
        <a:ln>
          <a:noFill/>
        </a:ln>
        <a:effectLst/>
      </c:spPr>
      <c:txPr>
        <a:bodyPr rot="0" spcFirstLastPara="1" vertOverflow="ellipsis" vert="horz" wrap="square" anchor="ctr" anchorCtr="1"/>
        <a:lstStyle/>
        <a:p>
          <a:pPr>
            <a:defRPr sz="1100" b="1" i="0" u="none" strike="noStrike" kern="1200" cap="all"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5491260336137169"/>
          <c:y val="0.16249298264786591"/>
          <c:w val="0.7290979909788583"/>
          <c:h val="0.71931280099762418"/>
        </c:manualLayout>
      </c:layout>
      <c:pie3DChart>
        <c:varyColors val="1"/>
        <c:dLbls>
          <c:dLblPos val="outEnd"/>
          <c:showLegendKey val="0"/>
          <c:showVal val="1"/>
          <c:showCatName val="0"/>
          <c:showSerName val="0"/>
          <c:showPercent val="0"/>
          <c:showBubbleSize val="0"/>
          <c:showLeaderLines val="0"/>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sz="1200"/>
              <a:t>Var Victimas Fatales</a:t>
            </a:r>
            <a:r>
              <a:rPr lang="en-US" sz="1200" baseline="0"/>
              <a:t>  </a:t>
            </a:r>
            <a:r>
              <a:rPr lang="en-US" sz="1200"/>
              <a:t>(2022/ 2023)</a:t>
            </a:r>
          </a:p>
        </c:rich>
      </c:tx>
      <c:layout>
        <c:manualLayout>
          <c:xMode val="edge"/>
          <c:yMode val="edge"/>
          <c:x val="0.20625095080969641"/>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'Accidentalidad Vial'!$E$36:$E$37</c:f>
              <c:strCache>
                <c:ptCount val="2"/>
                <c:pt idx="0">
                  <c:v>Var
(2022/ 2023)</c:v>
                </c:pt>
              </c:strCache>
            </c:strRef>
          </c:tx>
          <c:dPt>
            <c:idx val="0"/>
            <c:bubble3D val="0"/>
            <c:spPr>
              <a:solidFill>
                <a:schemeClr val="accent1"/>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8CBE-4ED9-9197-381914278D7A}"/>
              </c:ext>
            </c:extLst>
          </c:dPt>
          <c:dPt>
            <c:idx val="1"/>
            <c:bubble3D val="0"/>
            <c:spPr>
              <a:solidFill>
                <a:schemeClr val="accent2"/>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8CBE-4ED9-9197-381914278D7A}"/>
              </c:ext>
            </c:extLst>
          </c:dPt>
          <c:dPt>
            <c:idx val="2"/>
            <c:bubble3D val="0"/>
            <c:spPr>
              <a:solidFill>
                <a:schemeClr val="accent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8CBE-4ED9-9197-381914278D7A}"/>
              </c:ext>
            </c:extLst>
          </c:dPt>
          <c:dPt>
            <c:idx val="3"/>
            <c:bubble3D val="0"/>
            <c:spPr>
              <a:solidFill>
                <a:srgbClr val="EB6A17"/>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8CBE-4ED9-9197-381914278D7A}"/>
              </c:ext>
            </c:extLst>
          </c:dPt>
          <c:dPt>
            <c:idx val="4"/>
            <c:bubble3D val="0"/>
            <c:spPr>
              <a:solidFill>
                <a:schemeClr val="accent5"/>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8CBE-4ED9-9197-381914278D7A}"/>
              </c:ext>
            </c:extLst>
          </c:dPt>
          <c:dPt>
            <c:idx val="5"/>
            <c:bubble3D val="0"/>
            <c:spPr>
              <a:solidFill>
                <a:srgbClr val="025E73"/>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B-8CBE-4ED9-9197-381914278D7A}"/>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A9B4-4F72-83DF-8FFCDF5F438C}"/>
              </c:ext>
            </c:extLst>
          </c:dPt>
          <c:dPt>
            <c:idx val="7"/>
            <c:bubble3D val="0"/>
            <c:spPr>
              <a:solidFill>
                <a:srgbClr val="FFC000"/>
              </a:solidFill>
              <a:ln>
                <a:noFill/>
              </a:ln>
              <a:effectLst>
                <a:outerShdw blurRad="635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F-2FD3-4B76-A74B-DE46530F0965}"/>
              </c:ext>
            </c:extLst>
          </c:dPt>
          <c:dLbls>
            <c:dLbl>
              <c:idx val="0"/>
              <c:layout>
                <c:manualLayout>
                  <c:x val="-8.327781479013991E-3"/>
                  <c:y val="3.6298392795769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1-8CBE-4ED9-9197-381914278D7A}"/>
                </c:ext>
                <c:ext xmlns:c15="http://schemas.microsoft.com/office/drawing/2012/chart" uri="{CE6537A1-D6FC-4f65-9D91-7224C49458BB}"/>
              </c:extLst>
            </c:dLbl>
            <c:dLbl>
              <c:idx val="1"/>
              <c:layout>
                <c:manualLayout>
                  <c:x val="4.7281471145220771E-2"/>
                  <c:y val="5.241616536061526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3-8CBE-4ED9-9197-381914278D7A}"/>
                </c:ext>
                <c:ext xmlns:c15="http://schemas.microsoft.com/office/drawing/2012/chart" uri="{CE6537A1-D6FC-4f65-9D91-7224C49458BB}"/>
              </c:extLst>
            </c:dLbl>
            <c:dLbl>
              <c:idx val="2"/>
              <c:layout>
                <c:manualLayout>
                  <c:x val="7.5001836046310333E-2"/>
                  <c:y val="0.2097314704921933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5-8CBE-4ED9-9197-381914278D7A}"/>
                </c:ext>
                <c:ext xmlns:c15="http://schemas.microsoft.com/office/drawing/2012/chart" uri="{CE6537A1-D6FC-4f65-9D91-7224C49458BB}"/>
              </c:extLst>
            </c:dLbl>
            <c:dLbl>
              <c:idx val="3"/>
              <c:layout>
                <c:manualLayout>
                  <c:x val="3.0555526411963227E-2"/>
                  <c:y val="0.25112092723815677"/>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rgbClr val="EB6A17"/>
                      </a:solidFill>
                      <a:latin typeface="+mn-lt"/>
                      <a:ea typeface="+mn-ea"/>
                      <a:cs typeface="+mn-cs"/>
                    </a:defRPr>
                  </a:pPr>
                  <a:endParaRPr lang="es-CO"/>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7-8CBE-4ED9-9197-381914278D7A}"/>
                </c:ext>
                <c:ext xmlns:c15="http://schemas.microsoft.com/office/drawing/2012/chart" uri="{CE6537A1-D6FC-4f65-9D91-7224C49458BB}"/>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rgbClr val="025E73"/>
                      </a:solidFill>
                      <a:latin typeface="+mn-lt"/>
                      <a:ea typeface="+mn-ea"/>
                      <a:cs typeface="+mn-cs"/>
                    </a:defRPr>
                  </a:pPr>
                  <a:endParaRPr lang="es-CO"/>
                </a:p>
              </c:txPr>
              <c:dLblPos val="outEnd"/>
              <c:showLegendKey val="0"/>
              <c:showVal val="0"/>
              <c:showCatName val="1"/>
              <c:showSerName val="0"/>
              <c:showPercent val="1"/>
              <c:showBubbleSize val="0"/>
            </c:dLbl>
            <c:dLbl>
              <c:idx val="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outEnd"/>
              <c:showLegendKey val="0"/>
              <c:showVal val="0"/>
              <c:showCatName val="1"/>
              <c:showSerName val="0"/>
              <c:showPercent val="1"/>
              <c:showBubbleSize val="0"/>
            </c:dLbl>
            <c:dLbl>
              <c:idx val="7"/>
              <c:layout>
                <c:manualLayout>
                  <c:x val="-8.611111111111111E-2"/>
                  <c:y val="7.870370370370366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rgbClr val="FFC000"/>
                      </a:solidFill>
                      <a:latin typeface="+mn-lt"/>
                      <a:ea typeface="+mn-ea"/>
                      <a:cs typeface="+mn-cs"/>
                    </a:defRPr>
                  </a:pPr>
                  <a:endParaRPr lang="es-CO"/>
                </a:p>
              </c:txPr>
              <c:dLblPos val="bestFi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F-2FD3-4B76-A74B-DE46530F0965}"/>
                </c:ext>
                <c:ext xmlns:c15="http://schemas.microsoft.com/office/drawing/2012/chart" uri="{CE6537A1-D6FC-4f65-9D91-7224C49458BB}"/>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'Accidentalidad Vial'!$B$38:$B$45</c:f>
              <c:strCache>
                <c:ptCount val="8"/>
                <c:pt idx="0">
                  <c:v>Usuario de moto</c:v>
                </c:pt>
                <c:pt idx="1">
                  <c:v>Peatón</c:v>
                </c:pt>
                <c:pt idx="2">
                  <c:v>Usuario de vehículo</c:v>
                </c:pt>
                <c:pt idx="3">
                  <c:v>Usuario bicicleta</c:v>
                </c:pt>
                <c:pt idx="4">
                  <c:v>Usuarios transporte de carga</c:v>
                </c:pt>
                <c:pt idx="5">
                  <c:v>Usuarios transporte de Pasajeros</c:v>
                </c:pt>
                <c:pt idx="6">
                  <c:v>Otros usuarios</c:v>
                </c:pt>
                <c:pt idx="7">
                  <c:v>Sin Información</c:v>
                </c:pt>
              </c:strCache>
            </c:strRef>
          </c:cat>
          <c:val>
            <c:numRef>
              <c:f>'Accidentalidad Vial'!$E$38:$E$45</c:f>
              <c:numCache>
                <c:formatCode>0.0%</c:formatCode>
                <c:ptCount val="8"/>
                <c:pt idx="0">
                  <c:v>4.3187660668380465E-2</c:v>
                </c:pt>
                <c:pt idx="1">
                  <c:v>-4.3478260869565219E-4</c:v>
                </c:pt>
                <c:pt idx="2">
                  <c:v>1.4668901927912825E-2</c:v>
                </c:pt>
                <c:pt idx="3">
                  <c:v>-6.8894601542416459E-2</c:v>
                </c:pt>
                <c:pt idx="4">
                  <c:v>0.2608695652173913</c:v>
                </c:pt>
                <c:pt idx="5">
                  <c:v>-5.3297801465689541E-3</c:v>
                </c:pt>
                <c:pt idx="6">
                  <c:v>-0.11</c:v>
                </c:pt>
                <c:pt idx="7">
                  <c:v>-0.73333333333333328</c:v>
                </c:pt>
              </c:numCache>
            </c:numRef>
          </c:val>
          <c:extLst xmlns:c16r2="http://schemas.microsoft.com/office/drawing/2015/06/chart">
            <c:ext xmlns:c16="http://schemas.microsoft.com/office/drawing/2014/chart" uri="{C3380CC4-5D6E-409C-BE32-E72D297353CC}">
              <c16:uniqueId val="{0000000C-8CBE-4ED9-9197-381914278D7A}"/>
            </c:ext>
          </c:extLst>
        </c:ser>
        <c:dLbls>
          <c:dLblPos val="out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(2'!$C$14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(2'!$B$16:$B$27</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(2'!$C$16:$C$27</c:f>
              <c:numCache>
                <c:formatCode>#,##0.00</c:formatCode>
                <c:ptCount val="9"/>
                <c:pt idx="0">
                  <c:v>1.41</c:v>
                </c:pt>
                <c:pt idx="1">
                  <c:v>1.23</c:v>
                </c:pt>
                <c:pt idx="2">
                  <c:v>1.3</c:v>
                </c:pt>
                <c:pt idx="3">
                  <c:v>1.19</c:v>
                </c:pt>
                <c:pt idx="4">
                  <c:v>1.37</c:v>
                </c:pt>
                <c:pt idx="5">
                  <c:v>1.21</c:v>
                </c:pt>
                <c:pt idx="6">
                  <c:v>1.34</c:v>
                </c:pt>
                <c:pt idx="7">
                  <c:v>1.42</c:v>
                </c:pt>
                <c:pt idx="8">
                  <c:v>1.37</c:v>
                </c:pt>
              </c:numCache>
            </c:numRef>
          </c:val>
          <c:extLst xmlns:c16r2="http://schemas.microsoft.com/office/drawing/2015/06/chart">
            <c:ext xmlns:c16="http://schemas.microsoft.com/office/drawing/2014/chart" uri="{C3380CC4-5D6E-409C-BE32-E72D297353CC}">
              <c16:uniqueId val="{00000000-AF52-4116-9729-A3EF7118F76A}"/>
            </c:ext>
          </c:extLst>
        </c:ser>
        <c:ser>
          <c:idx val="1"/>
          <c:order val="1"/>
          <c:tx>
            <c:strRef>
              <c:f>'Portal Logístico de Colombi (2'!$D$14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(2'!$B$16:$B$27</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(2'!$D$16:$D$27</c:f>
              <c:numCache>
                <c:formatCode>#,##0.00</c:formatCode>
                <c:ptCount val="9"/>
                <c:pt idx="0">
                  <c:v>1.25</c:v>
                </c:pt>
                <c:pt idx="1">
                  <c:v>1.35</c:v>
                </c:pt>
                <c:pt idx="2">
                  <c:v>1.21</c:v>
                </c:pt>
                <c:pt idx="3">
                  <c:v>1.1200000000000001</c:v>
                </c:pt>
                <c:pt idx="4">
                  <c:v>1.1499999999999999</c:v>
                </c:pt>
                <c:pt idx="5">
                  <c:v>1.1000000000000001</c:v>
                </c:pt>
                <c:pt idx="6">
                  <c:v>1.19</c:v>
                </c:pt>
                <c:pt idx="7">
                  <c:v>1.1200000000000001</c:v>
                </c:pt>
                <c:pt idx="8">
                  <c:v>1.36</c:v>
                </c:pt>
              </c:numCache>
            </c:numRef>
          </c:val>
          <c:extLst xmlns:c16r2="http://schemas.microsoft.com/office/drawing/2015/06/chart">
            <c:ext xmlns:c16="http://schemas.microsoft.com/office/drawing/2014/chart" uri="{C3380CC4-5D6E-409C-BE32-E72D297353CC}">
              <c16:uniqueId val="{00000001-AF52-4116-9729-A3EF7118F76A}"/>
            </c:ext>
          </c:extLst>
        </c:ser>
        <c:dLbls>
          <c:dLblPos val="outEnd"/>
          <c:showLegendKey val="0"/>
          <c:showVal val="1"/>
          <c:showCatName val="0"/>
          <c:showSerName val="0"/>
          <c:showPercent val="0"/>
          <c:showBubbleSize val="0"/>
        </c:dLbls>
        <c:gapWidth val="444"/>
        <c:overlap val="-90"/>
        <c:axId val="450569648"/>
        <c:axId val="450571608"/>
      </c:barChart>
      <c:catAx>
        <c:axId val="450569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71608"/>
        <c:crosses val="autoZero"/>
        <c:auto val="1"/>
        <c:lblAlgn val="ctr"/>
        <c:lblOffset val="100"/>
        <c:noMultiLvlLbl val="0"/>
      </c:catAx>
      <c:valAx>
        <c:axId val="450571608"/>
        <c:scaling>
          <c:orientation val="minMax"/>
        </c:scaling>
        <c:delete val="1"/>
        <c:axPos val="l"/>
        <c:numFmt formatCode="#,##0.00" sourceLinked="1"/>
        <c:majorTickMark val="none"/>
        <c:minorTickMark val="none"/>
        <c:tickLblPos val="nextTo"/>
        <c:crossAx val="45056964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(2'!$L$14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(2'!$K$16:$K$24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(2'!$L$16:$L$24</c:f>
              <c:numCache>
                <c:formatCode>#,##0.0</c:formatCode>
                <c:ptCount val="9"/>
                <c:pt idx="0">
                  <c:v>7.2</c:v>
                </c:pt>
                <c:pt idx="1">
                  <c:v>6.4</c:v>
                </c:pt>
                <c:pt idx="2">
                  <c:v>4</c:v>
                </c:pt>
                <c:pt idx="3">
                  <c:v>6.6</c:v>
                </c:pt>
                <c:pt idx="4">
                  <c:v>5.5</c:v>
                </c:pt>
                <c:pt idx="5">
                  <c:v>6.1</c:v>
                </c:pt>
                <c:pt idx="6">
                  <c:v>7.3</c:v>
                </c:pt>
                <c:pt idx="7">
                  <c:v>6.6</c:v>
                </c:pt>
                <c:pt idx="8">
                  <c:v>4.3</c:v>
                </c:pt>
              </c:numCache>
            </c:numRef>
          </c:val>
          <c:extLst xmlns:c16r2="http://schemas.microsoft.com/office/drawing/2015/06/chart">
            <c:ext xmlns:c16="http://schemas.microsoft.com/office/drawing/2014/chart" uri="{C3380CC4-5D6E-409C-BE32-E72D297353CC}">
              <c16:uniqueId val="{00000000-A318-46F4-B9BE-DD6081EB5C5A}"/>
            </c:ext>
          </c:extLst>
        </c:ser>
        <c:ser>
          <c:idx val="1"/>
          <c:order val="1"/>
          <c:tx>
            <c:strRef>
              <c:f>'Portal Logístico de Colombi (2'!$M$14</c:f>
              <c:strCache>
                <c:ptCount val="1"/>
                <c:pt idx="0">
                  <c:v>2020</c:v>
                </c:pt>
              </c:strCache>
            </c:strRef>
          </c:tx>
          <c:spPr>
            <a:solidFill>
              <a:schemeClr val="accent5">
                <a:shade val="76000"/>
              </a:schemeClr>
            </a:solidFill>
            <a:ln>
              <a:noFill/>
            </a:ln>
            <a:effectLst/>
          </c:spPr>
          <c:invertIfNegative val="0"/>
          <c:cat>
            <c:strRef>
              <c:f>'Portal Logístico de Colombi (2'!$K$16:$K$24</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(2'!$M$16:$M$24</c:f>
              <c:numCache>
                <c:formatCode>#,##0.0</c:formatCode>
                <c:ptCount val="9"/>
                <c:pt idx="0">
                  <c:v>5.3</c:v>
                </c:pt>
                <c:pt idx="1">
                  <c:v>4.9000000000000004</c:v>
                </c:pt>
                <c:pt idx="2">
                  <c:v>5.3</c:v>
                </c:pt>
                <c:pt idx="3">
                  <c:v>4.0999999999999996</c:v>
                </c:pt>
                <c:pt idx="4">
                  <c:v>7.1</c:v>
                </c:pt>
                <c:pt idx="5" formatCode="#,##0.00">
                  <c:v>7.2</c:v>
                </c:pt>
                <c:pt idx="6">
                  <c:v>8.8000000000000007</c:v>
                </c:pt>
                <c:pt idx="7">
                  <c:v>7.4</c:v>
                </c:pt>
                <c:pt idx="8">
                  <c:v>9.4</c:v>
                </c:pt>
              </c:numCache>
            </c:numRef>
          </c:val>
          <c:extLst xmlns:c16r2="http://schemas.microsoft.com/office/drawing/2015/06/chart">
            <c:ext xmlns:c16="http://schemas.microsoft.com/office/drawing/2014/chart" uri="{C3380CC4-5D6E-409C-BE32-E72D297353CC}">
              <c16:uniqueId val="{00000001-A318-46F4-B9BE-DD6081EB5C5A}"/>
            </c:ext>
          </c:extLst>
        </c:ser>
        <c:dLbls>
          <c:showLegendKey val="0"/>
          <c:showVal val="0"/>
          <c:showCatName val="0"/>
          <c:showSerName val="0"/>
          <c:showPercent val="0"/>
          <c:showBubbleSize val="0"/>
        </c:dLbls>
        <c:gapWidth val="444"/>
        <c:overlap val="-90"/>
        <c:axId val="450563768"/>
        <c:axId val="450564160"/>
      </c:barChart>
      <c:catAx>
        <c:axId val="4505637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4160"/>
        <c:crosses val="autoZero"/>
        <c:auto val="1"/>
        <c:lblAlgn val="ctr"/>
        <c:lblOffset val="100"/>
        <c:noMultiLvlLbl val="0"/>
      </c:catAx>
      <c:valAx>
        <c:axId val="450564160"/>
        <c:scaling>
          <c:orientation val="minMax"/>
        </c:scaling>
        <c:delete val="1"/>
        <c:axPos val="l"/>
        <c:numFmt formatCode="#,##0.0" sourceLinked="1"/>
        <c:majorTickMark val="none"/>
        <c:minorTickMark val="none"/>
        <c:tickLblPos val="nextTo"/>
        <c:crossAx val="45056376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(2'!$C$14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(2'!$B$85:$B$96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(2'!$C$85:$C$96</c:f>
              <c:numCache>
                <c:formatCode>#,##0.00</c:formatCode>
                <c:ptCount val="11"/>
                <c:pt idx="0">
                  <c:v>1.0900000000000001</c:v>
                </c:pt>
                <c:pt idx="1">
                  <c:v>1.05</c:v>
                </c:pt>
                <c:pt idx="2">
                  <c:v>1.1299999999999999</c:v>
                </c:pt>
                <c:pt idx="3">
                  <c:v>1.0900000000000001</c:v>
                </c:pt>
                <c:pt idx="4">
                  <c:v>1.22</c:v>
                </c:pt>
                <c:pt idx="5">
                  <c:v>1.06</c:v>
                </c:pt>
                <c:pt idx="6">
                  <c:v>1.2</c:v>
                </c:pt>
                <c:pt idx="7">
                  <c:v>1.23</c:v>
                </c:pt>
                <c:pt idx="8">
                  <c:v>1.1100000000000001</c:v>
                </c:pt>
                <c:pt idx="9">
                  <c:v>1.1499999999999999</c:v>
                </c:pt>
                <c:pt idx="10">
                  <c:v>1.0900000000000001</c:v>
                </c:pt>
              </c:numCache>
            </c:numRef>
          </c:val>
          <c:extLst xmlns:c16r2="http://schemas.microsoft.com/office/drawing/2015/06/chart">
            <c:ext xmlns:c16="http://schemas.microsoft.com/office/drawing/2014/chart" uri="{C3380CC4-5D6E-409C-BE32-E72D297353CC}">
              <c16:uniqueId val="{00000000-5374-4049-A706-158A5AB0B808}"/>
            </c:ext>
          </c:extLst>
        </c:ser>
        <c:ser>
          <c:idx val="1"/>
          <c:order val="1"/>
          <c:tx>
            <c:strRef>
              <c:f>'Portal Logístico de Colombi (2'!$D$14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(2'!$B$85:$B$96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(2'!$D$85:$D$96</c:f>
              <c:numCache>
                <c:formatCode>#,##0.00</c:formatCode>
                <c:ptCount val="11"/>
                <c:pt idx="0">
                  <c:v>1.0900000000000001</c:v>
                </c:pt>
                <c:pt idx="1">
                  <c:v>1.1000000000000001</c:v>
                </c:pt>
                <c:pt idx="2">
                  <c:v>1.0620000000000001</c:v>
                </c:pt>
                <c:pt idx="3">
                  <c:v>0.77</c:v>
                </c:pt>
                <c:pt idx="4">
                  <c:v>0.83</c:v>
                </c:pt>
                <c:pt idx="5">
                  <c:v>0.84</c:v>
                </c:pt>
                <c:pt idx="6">
                  <c:v>7.8E-2</c:v>
                </c:pt>
                <c:pt idx="7">
                  <c:v>1.4999999999999999E-2</c:v>
                </c:pt>
                <c:pt idx="8">
                  <c:v>0.08</c:v>
                </c:pt>
                <c:pt idx="9">
                  <c:v>0.443</c:v>
                </c:pt>
                <c:pt idx="10">
                  <c:v>0.158</c:v>
                </c:pt>
              </c:numCache>
            </c:numRef>
          </c:val>
          <c:extLst xmlns:c16r2="http://schemas.microsoft.com/office/drawing/2015/06/chart">
            <c:ext xmlns:c16="http://schemas.microsoft.com/office/drawing/2014/chart" uri="{C3380CC4-5D6E-409C-BE32-E72D297353CC}">
              <c16:uniqueId val="{00000001-5374-4049-A706-158A5AB0B808}"/>
            </c:ext>
          </c:extLst>
        </c:ser>
        <c:dLbls>
          <c:dLblPos val="outEnd"/>
          <c:showLegendKey val="0"/>
          <c:showVal val="1"/>
          <c:showCatName val="0"/>
          <c:showSerName val="0"/>
          <c:showPercent val="0"/>
          <c:showBubbleSize val="0"/>
        </c:dLbls>
        <c:gapWidth val="444"/>
        <c:overlap val="-90"/>
        <c:axId val="450568864"/>
        <c:axId val="450569256"/>
      </c:barChart>
      <c:catAx>
        <c:axId val="45056886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9256"/>
        <c:crosses val="autoZero"/>
        <c:auto val="1"/>
        <c:lblAlgn val="ctr"/>
        <c:lblOffset val="100"/>
        <c:noMultiLvlLbl val="0"/>
      </c:catAx>
      <c:valAx>
        <c:axId val="450569256"/>
        <c:scaling>
          <c:orientation val="minMax"/>
        </c:scaling>
        <c:delete val="1"/>
        <c:axPos val="l"/>
        <c:numFmt formatCode="#,##0.00" sourceLinked="1"/>
        <c:majorTickMark val="none"/>
        <c:minorTickMark val="none"/>
        <c:tickLblPos val="nextTo"/>
        <c:crossAx val="45056886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(2'!$L$14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(2'!$K$85:$K$96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(2'!$L$85:$L$96</c:f>
              <c:numCache>
                <c:formatCode>#,##0.0</c:formatCode>
                <c:ptCount val="11"/>
                <c:pt idx="0">
                  <c:v>81</c:v>
                </c:pt>
                <c:pt idx="1">
                  <c:v>81</c:v>
                </c:pt>
                <c:pt idx="2">
                  <c:v>81</c:v>
                </c:pt>
                <c:pt idx="3">
                  <c:v>73</c:v>
                </c:pt>
                <c:pt idx="4">
                  <c:v>73</c:v>
                </c:pt>
                <c:pt idx="5">
                  <c:v>65</c:v>
                </c:pt>
                <c:pt idx="6">
                  <c:v>66</c:v>
                </c:pt>
                <c:pt idx="7">
                  <c:v>64</c:v>
                </c:pt>
                <c:pt idx="8">
                  <c:v>64</c:v>
                </c:pt>
                <c:pt idx="9">
                  <c:v>63</c:v>
                </c:pt>
                <c:pt idx="10">
                  <c:v>67</c:v>
                </c:pt>
              </c:numCache>
            </c:numRef>
          </c:val>
          <c:extLst xmlns:c16r2="http://schemas.microsoft.com/office/drawing/2015/06/chart">
            <c:ext xmlns:c16="http://schemas.microsoft.com/office/drawing/2014/chart" uri="{C3380CC4-5D6E-409C-BE32-E72D297353CC}">
              <c16:uniqueId val="{00000000-F05E-4D4F-B2C8-1C4D39502F7C}"/>
            </c:ext>
          </c:extLst>
        </c:ser>
        <c:ser>
          <c:idx val="1"/>
          <c:order val="1"/>
          <c:tx>
            <c:strRef>
              <c:f>'Portal Logístico de Colombi (2'!$M$14</c:f>
              <c:strCache>
                <c:ptCount val="1"/>
                <c:pt idx="0">
                  <c:v>2020</c:v>
                </c:pt>
              </c:strCache>
            </c:strRef>
          </c:tx>
          <c:spPr>
            <a:solidFill>
              <a:schemeClr val="accent5">
                <a:shade val="76000"/>
              </a:schemeClr>
            </a:solidFill>
            <a:ln>
              <a:noFill/>
            </a:ln>
            <a:effectLst/>
          </c:spPr>
          <c:invertIfNegative val="0"/>
          <c:cat>
            <c:strRef>
              <c:f>'Portal Logístico de Colombi (2'!$K$85:$K$96</c:f>
              <c:strCache>
                <c:ptCount val="11"/>
                <c:pt idx="0">
                  <c:v>enero</c:v>
                </c:pt>
                <c:pt idx="1">
                  <c:v>Febrero</c:v>
                </c:pt>
                <c:pt idx="2">
                  <c:v>marzo</c:v>
                </c:pt>
                <c:pt idx="3">
                  <c:v>abril</c:v>
                </c:pt>
                <c:pt idx="4">
                  <c:v>mayo</c:v>
                </c:pt>
                <c:pt idx="5">
                  <c:v>junio</c:v>
                </c:pt>
                <c:pt idx="6">
                  <c:v>julio</c:v>
                </c:pt>
                <c:pt idx="7">
                  <c:v>agosto</c:v>
                </c:pt>
                <c:pt idx="8">
                  <c:v>septiembre</c:v>
                </c:pt>
                <c:pt idx="9">
                  <c:v>octubre</c:v>
                </c:pt>
                <c:pt idx="10">
                  <c:v>noviembre</c:v>
                </c:pt>
              </c:strCache>
            </c:strRef>
          </c:cat>
          <c:val>
            <c:numRef>
              <c:f>'Portal Logístico de Colombi (2'!$M$85:$M$96</c:f>
              <c:numCache>
                <c:formatCode>#,##0.0</c:formatCode>
                <c:ptCount val="11"/>
                <c:pt idx="0">
                  <c:v>65</c:v>
                </c:pt>
                <c:pt idx="1">
                  <c:v>66</c:v>
                </c:pt>
                <c:pt idx="2">
                  <c:v>60</c:v>
                </c:pt>
                <c:pt idx="3">
                  <c:v>36</c:v>
                </c:pt>
                <c:pt idx="4">
                  <c:v>39</c:v>
                </c:pt>
                <c:pt idx="5">
                  <c:v>39.085000000000001</c:v>
                </c:pt>
                <c:pt idx="6">
                  <c:v>1.1000000000000001</c:v>
                </c:pt>
                <c:pt idx="7">
                  <c:v>9.9760000000000001E-2</c:v>
                </c:pt>
                <c:pt idx="8" formatCode="#,##0.00">
                  <c:v>0.08</c:v>
                </c:pt>
                <c:pt idx="9">
                  <c:v>0.13</c:v>
                </c:pt>
                <c:pt idx="10">
                  <c:v>0.54869000000000001</c:v>
                </c:pt>
              </c:numCache>
            </c:numRef>
          </c:val>
          <c:extLst xmlns:c16r2="http://schemas.microsoft.com/office/drawing/2015/06/chart">
            <c:ext xmlns:c16="http://schemas.microsoft.com/office/drawing/2014/chart" uri="{C3380CC4-5D6E-409C-BE32-E72D297353CC}">
              <c16:uniqueId val="{00000001-F05E-4D4F-B2C8-1C4D39502F7C}"/>
            </c:ext>
          </c:extLst>
        </c:ser>
        <c:dLbls>
          <c:showLegendKey val="0"/>
          <c:showVal val="0"/>
          <c:showCatName val="0"/>
          <c:showSerName val="0"/>
          <c:showPercent val="0"/>
          <c:showBubbleSize val="0"/>
        </c:dLbls>
        <c:gapWidth val="444"/>
        <c:overlap val="-90"/>
        <c:axId val="450559456"/>
        <c:axId val="450566120"/>
      </c:barChart>
      <c:catAx>
        <c:axId val="45055945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6120"/>
        <c:crosses val="autoZero"/>
        <c:auto val="1"/>
        <c:lblAlgn val="ctr"/>
        <c:lblOffset val="100"/>
        <c:noMultiLvlLbl val="0"/>
      </c:catAx>
      <c:valAx>
        <c:axId val="450566120"/>
        <c:scaling>
          <c:orientation val="minMax"/>
        </c:scaling>
        <c:delete val="1"/>
        <c:axPos val="l"/>
        <c:numFmt formatCode="#,##0.0" sourceLinked="1"/>
        <c:majorTickMark val="none"/>
        <c:minorTickMark val="none"/>
        <c:tickLblPos val="nextTo"/>
        <c:crossAx val="450559456"/>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sz="900"/>
              <a:t>Ipt 2022</a:t>
            </a:r>
          </a:p>
        </c:rich>
      </c:tx>
      <c:layout>
        <c:manualLayout>
          <c:xMode val="edge"/>
          <c:yMode val="edge"/>
          <c:x val="0.34471846155743618"/>
          <c:y val="5.2840359203632416E-3"/>
        </c:manualLayout>
      </c:layout>
      <c:overlay val="0"/>
      <c:spPr>
        <a:noFill/>
        <a:ln>
          <a:noFill/>
        </a:ln>
        <a:effectLst/>
      </c:spPr>
      <c:txPr>
        <a:bodyPr rot="0" spcFirstLastPara="1" vertOverflow="ellipsis" vert="horz" wrap="square" anchor="ctr" anchorCtr="1"/>
        <a:lstStyle/>
        <a:p>
          <a:pPr>
            <a:defRPr sz="9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0"/>
          <c:tx>
            <c:strRef>
              <c:f>IPT!$E$5:$E$6</c:f>
              <c:strCache>
                <c:ptCount val="2"/>
                <c:pt idx="0">
                  <c:v>Incidencia</c:v>
                </c:pt>
              </c:strCache>
            </c:strRef>
          </c:tx>
          <c:spPr>
            <a:solidFill>
              <a:srgbClr val="002060"/>
            </a:solidFill>
            <a:ln>
              <a:noFill/>
            </a:ln>
            <a:effectLst/>
          </c:spPr>
          <c:invertIfNegative val="0"/>
          <c:dPt>
            <c:idx val="10"/>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F441-4DEC-B79A-F9703B0B5904}"/>
              </c:ext>
            </c:extLst>
          </c:dPt>
          <c:dLbls>
            <c:dLbl>
              <c:idx val="1"/>
              <c:layout/>
              <c:tx>
                <c:rich>
                  <a:bodyPr/>
                  <a:lstStyle/>
                  <a:p>
                    <a:r>
                      <a:rPr lang="en-US" sz="900">
                        <a:latin typeface="Trebuchet MS" panose="020B0603020202020204" pitchFamily="34" charset="0"/>
                      </a:rPr>
                      <a:t>0,12</a:t>
                    </a:r>
                    <a:endParaRPr lang="en-US"/>
                  </a:p>
                </c:rich>
              </c:tx>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441-4DEC-B79A-F9703B0B5904}"/>
                </c:ext>
                <c:ext xmlns:c15="http://schemas.microsoft.com/office/drawing/2012/chart" uri="{CE6537A1-D6FC-4f65-9D91-7224C49458BB}">
                  <c15:layout/>
                </c:ext>
              </c:extLst>
            </c:dLbl>
            <c:dLbl>
              <c:idx val="6"/>
              <c:layout>
                <c:manualLayout>
                  <c:x val="-1.5544040182446557E-3"/>
                  <c:y val="5.5299559236386096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441-4DEC-B79A-F9703B0B5904}"/>
                </c:ext>
                <c:ext xmlns:c15="http://schemas.microsoft.com/office/drawing/2012/chart" uri="{CE6537A1-D6FC-4f65-9D91-7224C49458BB}">
                  <c15:layout/>
                </c:ext>
              </c:extLst>
            </c:dLbl>
            <c:spPr>
              <a:noFill/>
              <a:ln>
                <a:noFill/>
              </a:ln>
              <a:effectLst/>
            </c:spPr>
            <c:txPr>
              <a:bodyPr rot="-5400000" spcFirstLastPara="1" vertOverflow="clip" horzOverflow="clip" vert="horz" wrap="square" lIns="38100" tIns="19050" rIns="38100" bIns="19050" anchor="ctr" anchorCtr="1">
                <a:spAutoFit/>
              </a:bodyPr>
              <a:lstStyle/>
              <a:p>
                <a:pPr>
                  <a:defRPr sz="800" b="1"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IPT!$B$7:$B$17</c:f>
              <c:strCache>
                <c:ptCount val="11"/>
                <c:pt idx="0">
                  <c:v>Combustible (ACPM)</c:v>
                </c:pt>
                <c:pt idx="1">
                  <c:v>Otros (Costo capital)</c:v>
                </c:pt>
                <c:pt idx="2">
                  <c:v>Salarios, Prestaciones</c:v>
                </c:pt>
                <c:pt idx="3">
                  <c:v>Peajes</c:v>
                </c:pt>
                <c:pt idx="4">
                  <c:v>Repuestos, Reparaciones</c:v>
                </c:pt>
                <c:pt idx="5">
                  <c:v>Llantas y neumáticos</c:v>
                </c:pt>
                <c:pt idx="6">
                  <c:v>Seguros</c:v>
                </c:pt>
                <c:pt idx="7">
                  <c:v>Lubricantes, grasas y filtros</c:v>
                </c:pt>
                <c:pt idx="8">
                  <c:v>Parqueadero</c:v>
                </c:pt>
                <c:pt idx="9">
                  <c:v>Impuestos</c:v>
                </c:pt>
                <c:pt idx="10">
                  <c:v>Total</c:v>
                </c:pt>
              </c:strCache>
            </c:strRef>
          </c:cat>
          <c:val>
            <c:numRef>
              <c:f>IPT!$E$7:$E$17</c:f>
              <c:numCache>
                <c:formatCode>0.00</c:formatCode>
                <c:ptCount val="11"/>
                <c:pt idx="0">
                  <c:v>1.2565000000000002</c:v>
                </c:pt>
                <c:pt idx="1">
                  <c:v>5.06792</c:v>
                </c:pt>
                <c:pt idx="2">
                  <c:v>1.5128999999999999</c:v>
                </c:pt>
                <c:pt idx="3">
                  <c:v>0.66585000000000005</c:v>
                </c:pt>
                <c:pt idx="4">
                  <c:v>0.86136000000000001</c:v>
                </c:pt>
                <c:pt idx="5">
                  <c:v>1.7884799999999998</c:v>
                </c:pt>
                <c:pt idx="6">
                  <c:v>0.21504000000000001</c:v>
                </c:pt>
                <c:pt idx="7">
                  <c:v>0.49920000000000003</c:v>
                </c:pt>
                <c:pt idx="8">
                  <c:v>0.15532000000000001</c:v>
                </c:pt>
                <c:pt idx="9">
                  <c:v>2.196E-2</c:v>
                </c:pt>
                <c:pt idx="10">
                  <c:v>12.04453</c:v>
                </c:pt>
              </c:numCache>
            </c:numRef>
          </c:val>
          <c:extLst xmlns:c16r2="http://schemas.microsoft.com/office/drawing/2015/06/chart">
            <c:ext xmlns:c16="http://schemas.microsoft.com/office/drawing/2014/chart" uri="{C3380CC4-5D6E-409C-BE32-E72D297353CC}">
              <c16:uniqueId val="{00000004-F441-4DEC-B79A-F9703B0B5904}"/>
            </c:ext>
          </c:extLst>
        </c:ser>
        <c:dLbls>
          <c:dLblPos val="outEnd"/>
          <c:showLegendKey val="0"/>
          <c:showVal val="1"/>
          <c:showCatName val="0"/>
          <c:showSerName val="0"/>
          <c:showPercent val="0"/>
          <c:showBubbleSize val="0"/>
        </c:dLbls>
        <c:gapWidth val="101"/>
        <c:overlap val="-90"/>
        <c:axId val="584796536"/>
        <c:axId val="584796928"/>
      </c:barChart>
      <c:catAx>
        <c:axId val="5847965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600" b="1" i="0" u="none" strike="noStrike" kern="1200" cap="all" spc="120" normalizeH="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84796928"/>
        <c:crosses val="autoZero"/>
        <c:auto val="1"/>
        <c:lblAlgn val="ctr"/>
        <c:lblOffset val="100"/>
        <c:noMultiLvlLbl val="0"/>
      </c:catAx>
      <c:valAx>
        <c:axId val="584796928"/>
        <c:scaling>
          <c:orientation val="minMax"/>
        </c:scaling>
        <c:delete val="1"/>
        <c:axPos val="l"/>
        <c:numFmt formatCode="0%" sourceLinked="0"/>
        <c:majorTickMark val="none"/>
        <c:minorTickMark val="none"/>
        <c:tickLblPos val="nextTo"/>
        <c:crossAx val="58479653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(2'!$C$14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(2'!$B$160:$B$168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(2'!$C$160:$C$168</c:f>
              <c:numCache>
                <c:formatCode>#,##0.00</c:formatCode>
                <c:ptCount val="9"/>
                <c:pt idx="0">
                  <c:v>0.26</c:v>
                </c:pt>
                <c:pt idx="1">
                  <c:v>0.26</c:v>
                </c:pt>
                <c:pt idx="2">
                  <c:v>0.25</c:v>
                </c:pt>
                <c:pt idx="3">
                  <c:v>0.28000000000000003</c:v>
                </c:pt>
                <c:pt idx="4">
                  <c:v>0.28999999999999998</c:v>
                </c:pt>
                <c:pt idx="5">
                  <c:v>0.23</c:v>
                </c:pt>
                <c:pt idx="6">
                  <c:v>0.24</c:v>
                </c:pt>
                <c:pt idx="7">
                  <c:v>0.26</c:v>
                </c:pt>
                <c:pt idx="8">
                  <c:v>0.26</c:v>
                </c:pt>
              </c:numCache>
            </c:numRef>
          </c:val>
          <c:extLst xmlns:c16r2="http://schemas.microsoft.com/office/drawing/2015/06/chart">
            <c:ext xmlns:c16="http://schemas.microsoft.com/office/drawing/2014/chart" uri="{C3380CC4-5D6E-409C-BE32-E72D297353CC}">
              <c16:uniqueId val="{00000000-F048-41EC-A8BD-94E7F3F0EF82}"/>
            </c:ext>
          </c:extLst>
        </c:ser>
        <c:ser>
          <c:idx val="1"/>
          <c:order val="1"/>
          <c:tx>
            <c:strRef>
              <c:f>'Portal Logístico de Colombi (2'!$D$14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(2'!$B$160:$B$168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(2'!$D$160:$D$168</c:f>
              <c:numCache>
                <c:formatCode>#,##0.00</c:formatCode>
                <c:ptCount val="9"/>
                <c:pt idx="0">
                  <c:v>0.25</c:v>
                </c:pt>
                <c:pt idx="1">
                  <c:v>0.27</c:v>
                </c:pt>
                <c:pt idx="2">
                  <c:v>0.23</c:v>
                </c:pt>
                <c:pt idx="3">
                  <c:v>0.16</c:v>
                </c:pt>
                <c:pt idx="4">
                  <c:v>0.18</c:v>
                </c:pt>
                <c:pt idx="5">
                  <c:v>0.21</c:v>
                </c:pt>
                <c:pt idx="6">
                  <c:v>0.23</c:v>
                </c:pt>
                <c:pt idx="7">
                  <c:v>0.21</c:v>
                </c:pt>
                <c:pt idx="8">
                  <c:v>0.236647</c:v>
                </c:pt>
              </c:numCache>
            </c:numRef>
          </c:val>
          <c:extLst xmlns:c16r2="http://schemas.microsoft.com/office/drawing/2015/06/chart">
            <c:ext xmlns:c16="http://schemas.microsoft.com/office/drawing/2014/chart" uri="{C3380CC4-5D6E-409C-BE32-E72D297353CC}">
              <c16:uniqueId val="{00000001-F048-41EC-A8BD-94E7F3F0EF82}"/>
            </c:ext>
          </c:extLst>
        </c:ser>
        <c:dLbls>
          <c:dLblPos val="outEnd"/>
          <c:showLegendKey val="0"/>
          <c:showVal val="1"/>
          <c:showCatName val="0"/>
          <c:showSerName val="0"/>
          <c:showPercent val="0"/>
          <c:showBubbleSize val="0"/>
        </c:dLbls>
        <c:gapWidth val="444"/>
        <c:overlap val="-90"/>
        <c:axId val="450565728"/>
        <c:axId val="450570040"/>
      </c:barChart>
      <c:catAx>
        <c:axId val="4505657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70040"/>
        <c:crosses val="autoZero"/>
        <c:auto val="1"/>
        <c:lblAlgn val="ctr"/>
        <c:lblOffset val="100"/>
        <c:noMultiLvlLbl val="0"/>
      </c:catAx>
      <c:valAx>
        <c:axId val="450570040"/>
        <c:scaling>
          <c:orientation val="minMax"/>
        </c:scaling>
        <c:delete val="1"/>
        <c:axPos val="l"/>
        <c:numFmt formatCode="#,##0.00" sourceLinked="1"/>
        <c:majorTickMark val="none"/>
        <c:minorTickMark val="none"/>
        <c:tickLblPos val="nextTo"/>
        <c:crossAx val="45056572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 (2'!$L$14</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(2'!$K$160:$K$168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(2'!$L$160:$L$168</c:f>
              <c:numCache>
                <c:formatCode>#,##0.0</c:formatCode>
                <c:ptCount val="9"/>
                <c:pt idx="0">
                  <c:v>2.6</c:v>
                </c:pt>
                <c:pt idx="1">
                  <c:v>3</c:v>
                </c:pt>
                <c:pt idx="2">
                  <c:v>3.7</c:v>
                </c:pt>
                <c:pt idx="3">
                  <c:v>3.5</c:v>
                </c:pt>
                <c:pt idx="4">
                  <c:v>4</c:v>
                </c:pt>
                <c:pt idx="5">
                  <c:v>3.8</c:v>
                </c:pt>
                <c:pt idx="6">
                  <c:v>4.3</c:v>
                </c:pt>
                <c:pt idx="7">
                  <c:v>3.4</c:v>
                </c:pt>
                <c:pt idx="8">
                  <c:v>3.7</c:v>
                </c:pt>
              </c:numCache>
            </c:numRef>
          </c:val>
          <c:extLst xmlns:c16r2="http://schemas.microsoft.com/office/drawing/2015/06/chart">
            <c:ext xmlns:c16="http://schemas.microsoft.com/office/drawing/2014/chart" uri="{C3380CC4-5D6E-409C-BE32-E72D297353CC}">
              <c16:uniqueId val="{00000000-D793-424A-9CCB-F742B827CA32}"/>
            </c:ext>
          </c:extLst>
        </c:ser>
        <c:ser>
          <c:idx val="1"/>
          <c:order val="1"/>
          <c:tx>
            <c:strRef>
              <c:f>'Portal Logístico de Colombi (2'!$M$14</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 (2'!$K$160:$K$168</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 (2'!$M$160:$M$168</c:f>
              <c:numCache>
                <c:formatCode>#,##0.0</c:formatCode>
                <c:ptCount val="9"/>
                <c:pt idx="0">
                  <c:v>3.9</c:v>
                </c:pt>
                <c:pt idx="1">
                  <c:v>2.9</c:v>
                </c:pt>
                <c:pt idx="2">
                  <c:v>3.3</c:v>
                </c:pt>
                <c:pt idx="3">
                  <c:v>2.5</c:v>
                </c:pt>
                <c:pt idx="4">
                  <c:v>3.7</c:v>
                </c:pt>
                <c:pt idx="5">
                  <c:v>4.4000000000000004</c:v>
                </c:pt>
                <c:pt idx="6">
                  <c:v>3.7</c:v>
                </c:pt>
                <c:pt idx="7">
                  <c:v>2.9</c:v>
                </c:pt>
                <c:pt idx="8">
                  <c:v>4.5039999999999996</c:v>
                </c:pt>
              </c:numCache>
            </c:numRef>
          </c:val>
          <c:extLst xmlns:c16r2="http://schemas.microsoft.com/office/drawing/2015/06/chart">
            <c:ext xmlns:c16="http://schemas.microsoft.com/office/drawing/2014/chart" uri="{C3380CC4-5D6E-409C-BE32-E72D297353CC}">
              <c16:uniqueId val="{00000001-D793-424A-9CCB-F742B827CA32}"/>
            </c:ext>
          </c:extLst>
        </c:ser>
        <c:dLbls>
          <c:showLegendKey val="0"/>
          <c:showVal val="0"/>
          <c:showCatName val="0"/>
          <c:showSerName val="0"/>
          <c:showPercent val="0"/>
          <c:showBubbleSize val="0"/>
        </c:dLbls>
        <c:gapWidth val="444"/>
        <c:overlap val="-90"/>
        <c:axId val="450559848"/>
        <c:axId val="450564552"/>
      </c:barChart>
      <c:catAx>
        <c:axId val="4505598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4552"/>
        <c:crosses val="autoZero"/>
        <c:auto val="1"/>
        <c:lblAlgn val="ctr"/>
        <c:lblOffset val="100"/>
        <c:noMultiLvlLbl val="0"/>
      </c:catAx>
      <c:valAx>
        <c:axId val="450564552"/>
        <c:scaling>
          <c:orientation val="minMax"/>
        </c:scaling>
        <c:delete val="1"/>
        <c:axPos val="l"/>
        <c:numFmt formatCode="#,##0.0" sourceLinked="1"/>
        <c:majorTickMark val="none"/>
        <c:minorTickMark val="none"/>
        <c:tickLblPos val="nextTo"/>
        <c:crossAx val="450559848"/>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Colombia'!$C$22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Colombia'!$C$24:$C$35</c:f>
              <c:numCache>
                <c:formatCode>#,##0.00</c:formatCode>
                <c:ptCount val="12"/>
                <c:pt idx="0">
                  <c:v>1.41</c:v>
                </c:pt>
                <c:pt idx="1">
                  <c:v>1.23</c:v>
                </c:pt>
                <c:pt idx="2">
                  <c:v>1.3</c:v>
                </c:pt>
                <c:pt idx="3">
                  <c:v>1.19</c:v>
                </c:pt>
                <c:pt idx="4">
                  <c:v>1.37</c:v>
                </c:pt>
                <c:pt idx="5">
                  <c:v>1.21</c:v>
                </c:pt>
                <c:pt idx="6">
                  <c:v>1.34</c:v>
                </c:pt>
                <c:pt idx="7">
                  <c:v>1.42</c:v>
                </c:pt>
                <c:pt idx="8">
                  <c:v>1.37</c:v>
                </c:pt>
                <c:pt idx="9">
                  <c:v>1.42</c:v>
                </c:pt>
                <c:pt idx="10">
                  <c:v>1.27</c:v>
                </c:pt>
                <c:pt idx="11">
                  <c:v>1.29</c:v>
                </c:pt>
              </c:numCache>
            </c:numRef>
          </c:val>
          <c:extLst xmlns:c16r2="http://schemas.microsoft.com/office/drawing/2015/06/chart">
            <c:ext xmlns:c16="http://schemas.microsoft.com/office/drawing/2014/chart" uri="{C3380CC4-5D6E-409C-BE32-E72D297353CC}">
              <c16:uniqueId val="{00000000-AF52-4116-9729-A3EF7118F76A}"/>
            </c:ext>
          </c:extLst>
        </c:ser>
        <c:ser>
          <c:idx val="1"/>
          <c:order val="1"/>
          <c:tx>
            <c:strRef>
              <c:f>'Portal Logístico de Colombia'!$D$22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Colombia'!$B$24:$B$35</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Colombia'!$D$24:$D$35</c:f>
              <c:numCache>
                <c:formatCode>#,##0.00</c:formatCode>
                <c:ptCount val="12"/>
                <c:pt idx="0">
                  <c:v>3.22</c:v>
                </c:pt>
                <c:pt idx="1">
                  <c:v>3.21</c:v>
                </c:pt>
                <c:pt idx="2">
                  <c:v>2.87</c:v>
                </c:pt>
                <c:pt idx="3">
                  <c:v>2.38</c:v>
                </c:pt>
                <c:pt idx="4">
                  <c:v>2.7</c:v>
                </c:pt>
                <c:pt idx="5">
                  <c:v>2.81</c:v>
                </c:pt>
                <c:pt idx="6">
                  <c:v>3.07</c:v>
                </c:pt>
                <c:pt idx="7">
                  <c:v>2.97</c:v>
                </c:pt>
                <c:pt idx="8">
                  <c:v>3.18</c:v>
                </c:pt>
                <c:pt idx="9">
                  <c:v>3.24</c:v>
                </c:pt>
                <c:pt idx="10">
                  <c:v>3.07</c:v>
                </c:pt>
                <c:pt idx="11">
                  <c:v>3.08</c:v>
                </c:pt>
              </c:numCache>
            </c:numRef>
          </c:val>
          <c:extLst xmlns:c16r2="http://schemas.microsoft.com/office/drawing/2015/06/chart">
            <c:ext xmlns:c16="http://schemas.microsoft.com/office/drawing/2014/chart" uri="{C3380CC4-5D6E-409C-BE32-E72D297353CC}">
              <c16:uniqueId val="{00000001-AF52-4116-9729-A3EF7118F76A}"/>
            </c:ext>
          </c:extLst>
        </c:ser>
        <c:dLbls>
          <c:dLblPos val="outEnd"/>
          <c:showLegendKey val="0"/>
          <c:showVal val="1"/>
          <c:showCatName val="0"/>
          <c:showSerName val="0"/>
          <c:showPercent val="0"/>
          <c:showBubbleSize val="0"/>
        </c:dLbls>
        <c:gapWidth val="444"/>
        <c:overlap val="-90"/>
        <c:axId val="450566904"/>
        <c:axId val="450567296"/>
      </c:barChart>
      <c:catAx>
        <c:axId val="45056690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7296"/>
        <c:crosses val="autoZero"/>
        <c:auto val="1"/>
        <c:lblAlgn val="ctr"/>
        <c:lblOffset val="100"/>
        <c:noMultiLvlLbl val="0"/>
      </c:catAx>
      <c:valAx>
        <c:axId val="450567296"/>
        <c:scaling>
          <c:orientation val="minMax"/>
        </c:scaling>
        <c:delete val="1"/>
        <c:axPos val="l"/>
        <c:numFmt formatCode="#,##0.00" sourceLinked="1"/>
        <c:majorTickMark val="none"/>
        <c:minorTickMark val="none"/>
        <c:tickLblPos val="nextTo"/>
        <c:crossAx val="45056690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Colombia'!$L$22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Colombia'!$K$24:$K$32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Colombia'!$L$24:$L$32</c:f>
              <c:numCache>
                <c:formatCode>#,##0.0</c:formatCode>
                <c:ptCount val="9"/>
                <c:pt idx="0">
                  <c:v>7.2</c:v>
                </c:pt>
                <c:pt idx="1">
                  <c:v>6.4</c:v>
                </c:pt>
                <c:pt idx="2">
                  <c:v>4</c:v>
                </c:pt>
                <c:pt idx="3">
                  <c:v>6.6</c:v>
                </c:pt>
                <c:pt idx="4">
                  <c:v>5.5</c:v>
                </c:pt>
                <c:pt idx="5">
                  <c:v>6.1</c:v>
                </c:pt>
                <c:pt idx="6">
                  <c:v>7.3</c:v>
                </c:pt>
                <c:pt idx="7">
                  <c:v>6.6</c:v>
                </c:pt>
                <c:pt idx="8">
                  <c:v>4.3</c:v>
                </c:pt>
              </c:numCache>
            </c:numRef>
          </c:val>
          <c:extLst xmlns:c16r2="http://schemas.microsoft.com/office/drawing/2015/06/chart">
            <c:ext xmlns:c16="http://schemas.microsoft.com/office/drawing/2014/chart" uri="{C3380CC4-5D6E-409C-BE32-E72D297353CC}">
              <c16:uniqueId val="{00000000-A318-46F4-B9BE-DD6081EB5C5A}"/>
            </c:ext>
          </c:extLst>
        </c:ser>
        <c:ser>
          <c:idx val="1"/>
          <c:order val="1"/>
          <c:tx>
            <c:strRef>
              <c:f>'Portal Logístico de Colombia'!$M$22</c:f>
              <c:strCache>
                <c:ptCount val="1"/>
                <c:pt idx="0">
                  <c:v>2020*</c:v>
                </c:pt>
              </c:strCache>
            </c:strRef>
          </c:tx>
          <c:spPr>
            <a:solidFill>
              <a:schemeClr val="accent5">
                <a:shade val="76000"/>
              </a:schemeClr>
            </a:solidFill>
            <a:ln>
              <a:noFill/>
            </a:ln>
            <a:effectLst/>
          </c:spPr>
          <c:invertIfNegative val="0"/>
          <c:cat>
            <c:strRef>
              <c:f>'Portal Logístico de Colombia'!$K$24:$K$32</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Colombia'!$M$24:$M$32</c:f>
              <c:numCache>
                <c:formatCode>#,##0.0</c:formatCode>
                <c:ptCount val="9"/>
                <c:pt idx="0">
                  <c:v>15.58</c:v>
                </c:pt>
                <c:pt idx="1">
                  <c:v>16.309999999999999</c:v>
                </c:pt>
                <c:pt idx="2">
                  <c:v>13.49</c:v>
                </c:pt>
                <c:pt idx="3">
                  <c:v>9.23</c:v>
                </c:pt>
                <c:pt idx="4">
                  <c:v>13.79</c:v>
                </c:pt>
                <c:pt idx="5">
                  <c:v>14.93</c:v>
                </c:pt>
                <c:pt idx="6">
                  <c:v>18.54</c:v>
                </c:pt>
                <c:pt idx="7">
                  <c:v>19.329999999999998</c:v>
                </c:pt>
                <c:pt idx="8">
                  <c:v>20.58</c:v>
                </c:pt>
              </c:numCache>
            </c:numRef>
          </c:val>
          <c:extLst xmlns:c16r2="http://schemas.microsoft.com/office/drawing/2015/06/chart">
            <c:ext xmlns:c16="http://schemas.microsoft.com/office/drawing/2014/chart" uri="{C3380CC4-5D6E-409C-BE32-E72D297353CC}">
              <c16:uniqueId val="{00000001-A318-46F4-B9BE-DD6081EB5C5A}"/>
            </c:ext>
          </c:extLst>
        </c:ser>
        <c:dLbls>
          <c:showLegendKey val="0"/>
          <c:showVal val="0"/>
          <c:showCatName val="0"/>
          <c:showSerName val="0"/>
          <c:showPercent val="0"/>
          <c:showBubbleSize val="0"/>
        </c:dLbls>
        <c:gapWidth val="444"/>
        <c:overlap val="-90"/>
        <c:axId val="450561024"/>
        <c:axId val="450567688"/>
      </c:barChart>
      <c:catAx>
        <c:axId val="4505610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7688"/>
        <c:crosses val="autoZero"/>
        <c:auto val="1"/>
        <c:lblAlgn val="ctr"/>
        <c:lblOffset val="100"/>
        <c:noMultiLvlLbl val="0"/>
      </c:catAx>
      <c:valAx>
        <c:axId val="450567688"/>
        <c:scaling>
          <c:orientation val="minMax"/>
        </c:scaling>
        <c:delete val="1"/>
        <c:axPos val="l"/>
        <c:numFmt formatCode="#,##0.0" sourceLinked="1"/>
        <c:majorTickMark val="none"/>
        <c:minorTickMark val="none"/>
        <c:tickLblPos val="nextTo"/>
        <c:crossAx val="45056102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Colombia'!$C$22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Colombia'!$B$93:$B$104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Colombia'!$C$93:$C$104</c:f>
              <c:numCache>
                <c:formatCode>#,##0.00</c:formatCode>
                <c:ptCount val="12"/>
                <c:pt idx="0">
                  <c:v>1.0900000000000001</c:v>
                </c:pt>
                <c:pt idx="1">
                  <c:v>1.05</c:v>
                </c:pt>
                <c:pt idx="2">
                  <c:v>1.1299999999999999</c:v>
                </c:pt>
                <c:pt idx="3">
                  <c:v>1.0900000000000001</c:v>
                </c:pt>
                <c:pt idx="4">
                  <c:v>1.22</c:v>
                </c:pt>
                <c:pt idx="5">
                  <c:v>1.06</c:v>
                </c:pt>
                <c:pt idx="6">
                  <c:v>1.2</c:v>
                </c:pt>
                <c:pt idx="7">
                  <c:v>1.23</c:v>
                </c:pt>
                <c:pt idx="8">
                  <c:v>1.1100000000000001</c:v>
                </c:pt>
                <c:pt idx="9">
                  <c:v>1.1499999999999999</c:v>
                </c:pt>
                <c:pt idx="10">
                  <c:v>1.0900000000000001</c:v>
                </c:pt>
                <c:pt idx="11">
                  <c:v>1.1000000000000001</c:v>
                </c:pt>
              </c:numCache>
            </c:numRef>
          </c:val>
          <c:extLst xmlns:c16r2="http://schemas.microsoft.com/office/drawing/2015/06/chart">
            <c:ext xmlns:c16="http://schemas.microsoft.com/office/drawing/2014/chart" uri="{C3380CC4-5D6E-409C-BE32-E72D297353CC}">
              <c16:uniqueId val="{00000000-5374-4049-A706-158A5AB0B808}"/>
            </c:ext>
          </c:extLst>
        </c:ser>
        <c:ser>
          <c:idx val="1"/>
          <c:order val="1"/>
          <c:tx>
            <c:strRef>
              <c:f>'Portal Logístico de Colombia'!$D$22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Colombia'!$B$93:$B$104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Colombia'!$D$93:$D$104</c:f>
              <c:numCache>
                <c:formatCode>#,##0.00</c:formatCode>
                <c:ptCount val="12"/>
                <c:pt idx="0">
                  <c:v>3.23</c:v>
                </c:pt>
                <c:pt idx="1">
                  <c:v>3.22</c:v>
                </c:pt>
                <c:pt idx="2">
                  <c:v>3.0249999999999999</c:v>
                </c:pt>
                <c:pt idx="3">
                  <c:v>2.1970000000000001</c:v>
                </c:pt>
                <c:pt idx="4">
                  <c:v>2.472</c:v>
                </c:pt>
                <c:pt idx="5">
                  <c:v>2.649</c:v>
                </c:pt>
                <c:pt idx="6">
                  <c:v>2.9550000000000001</c:v>
                </c:pt>
                <c:pt idx="7">
                  <c:v>2.8490000000000002</c:v>
                </c:pt>
                <c:pt idx="8">
                  <c:v>2.9670000000000001</c:v>
                </c:pt>
                <c:pt idx="9">
                  <c:v>3.1349999999999998</c:v>
                </c:pt>
                <c:pt idx="10">
                  <c:v>3.0259999999999998</c:v>
                </c:pt>
                <c:pt idx="11">
                  <c:v>3.0569999999999999</c:v>
                </c:pt>
              </c:numCache>
            </c:numRef>
          </c:val>
          <c:extLst xmlns:c16r2="http://schemas.microsoft.com/office/drawing/2015/06/chart">
            <c:ext xmlns:c16="http://schemas.microsoft.com/office/drawing/2014/chart" uri="{C3380CC4-5D6E-409C-BE32-E72D297353CC}">
              <c16:uniqueId val="{00000001-5374-4049-A706-158A5AB0B808}"/>
            </c:ext>
          </c:extLst>
        </c:ser>
        <c:dLbls>
          <c:dLblPos val="outEnd"/>
          <c:showLegendKey val="0"/>
          <c:showVal val="1"/>
          <c:showCatName val="0"/>
          <c:showSerName val="0"/>
          <c:showPercent val="0"/>
          <c:showBubbleSize val="0"/>
        </c:dLbls>
        <c:gapWidth val="444"/>
        <c:overlap val="-90"/>
        <c:axId val="450570824"/>
        <c:axId val="450562592"/>
      </c:barChart>
      <c:catAx>
        <c:axId val="4505708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2592"/>
        <c:crosses val="autoZero"/>
        <c:auto val="1"/>
        <c:lblAlgn val="ctr"/>
        <c:lblOffset val="100"/>
        <c:noMultiLvlLbl val="0"/>
      </c:catAx>
      <c:valAx>
        <c:axId val="450562592"/>
        <c:scaling>
          <c:orientation val="minMax"/>
        </c:scaling>
        <c:delete val="1"/>
        <c:axPos val="l"/>
        <c:numFmt formatCode="#,##0.00" sourceLinked="1"/>
        <c:majorTickMark val="none"/>
        <c:minorTickMark val="none"/>
        <c:tickLblPos val="nextTo"/>
        <c:crossAx val="450570824"/>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Colombia'!$L$22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Colombia'!$K$93:$K$104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Colombia'!$L$93:$L$104</c:f>
              <c:numCache>
                <c:formatCode>#,##0.0</c:formatCode>
                <c:ptCount val="12"/>
                <c:pt idx="0">
                  <c:v>81</c:v>
                </c:pt>
                <c:pt idx="1">
                  <c:v>81</c:v>
                </c:pt>
                <c:pt idx="2">
                  <c:v>81</c:v>
                </c:pt>
                <c:pt idx="3">
                  <c:v>73</c:v>
                </c:pt>
                <c:pt idx="4">
                  <c:v>73</c:v>
                </c:pt>
                <c:pt idx="5">
                  <c:v>65</c:v>
                </c:pt>
                <c:pt idx="6">
                  <c:v>66</c:v>
                </c:pt>
                <c:pt idx="7">
                  <c:v>64</c:v>
                </c:pt>
                <c:pt idx="8">
                  <c:v>64</c:v>
                </c:pt>
                <c:pt idx="9">
                  <c:v>63</c:v>
                </c:pt>
                <c:pt idx="10">
                  <c:v>67</c:v>
                </c:pt>
                <c:pt idx="11">
                  <c:v>68</c:v>
                </c:pt>
              </c:numCache>
            </c:numRef>
          </c:val>
          <c:extLst xmlns:c16r2="http://schemas.microsoft.com/office/drawing/2015/06/chart">
            <c:ext xmlns:c16="http://schemas.microsoft.com/office/drawing/2014/chart" uri="{C3380CC4-5D6E-409C-BE32-E72D297353CC}">
              <c16:uniqueId val="{00000000-F05E-4D4F-B2C8-1C4D39502F7C}"/>
            </c:ext>
          </c:extLst>
        </c:ser>
        <c:ser>
          <c:idx val="1"/>
          <c:order val="1"/>
          <c:tx>
            <c:strRef>
              <c:f>'Portal Logístico de Colombia'!$M$22</c:f>
              <c:strCache>
                <c:ptCount val="1"/>
                <c:pt idx="0">
                  <c:v>2020*</c:v>
                </c:pt>
              </c:strCache>
            </c:strRef>
          </c:tx>
          <c:spPr>
            <a:solidFill>
              <a:schemeClr val="accent5">
                <a:shade val="76000"/>
              </a:schemeClr>
            </a:solidFill>
            <a:ln>
              <a:noFill/>
            </a:ln>
            <a:effectLst/>
          </c:spPr>
          <c:invertIfNegative val="0"/>
          <c:cat>
            <c:strRef>
              <c:f>'Portal Logístico de Colombia'!$K$93:$K$104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'Portal Logístico de Colombia'!$M$93:$M$104</c:f>
              <c:numCache>
                <c:formatCode>#,##0.0</c:formatCode>
                <c:ptCount val="12"/>
                <c:pt idx="0">
                  <c:v>121.124</c:v>
                </c:pt>
                <c:pt idx="1">
                  <c:v>115.54</c:v>
                </c:pt>
                <c:pt idx="2">
                  <c:v>105.87</c:v>
                </c:pt>
                <c:pt idx="3">
                  <c:v>64.819999999999993</c:v>
                </c:pt>
                <c:pt idx="4">
                  <c:v>74.340999999999994</c:v>
                </c:pt>
                <c:pt idx="5">
                  <c:v>74.144999999999996</c:v>
                </c:pt>
                <c:pt idx="6">
                  <c:v>98.814999999999998</c:v>
                </c:pt>
                <c:pt idx="7">
                  <c:v>101.411</c:v>
                </c:pt>
                <c:pt idx="8" formatCode="#,##0.00">
                  <c:v>101.681</c:v>
                </c:pt>
                <c:pt idx="9">
                  <c:v>122.996</c:v>
                </c:pt>
                <c:pt idx="10">
                  <c:v>121.762</c:v>
                </c:pt>
                <c:pt idx="11">
                  <c:v>130.43299999999999</c:v>
                </c:pt>
              </c:numCache>
            </c:numRef>
          </c:val>
          <c:extLst xmlns:c16r2="http://schemas.microsoft.com/office/drawing/2015/06/chart">
            <c:ext xmlns:c16="http://schemas.microsoft.com/office/drawing/2014/chart" uri="{C3380CC4-5D6E-409C-BE32-E72D297353CC}">
              <c16:uniqueId val="{00000001-F05E-4D4F-B2C8-1C4D39502F7C}"/>
            </c:ext>
          </c:extLst>
        </c:ser>
        <c:dLbls>
          <c:showLegendKey val="0"/>
          <c:showVal val="0"/>
          <c:showCatName val="0"/>
          <c:showSerName val="0"/>
          <c:showPercent val="0"/>
          <c:showBubbleSize val="0"/>
        </c:dLbls>
        <c:gapWidth val="444"/>
        <c:overlap val="-90"/>
        <c:axId val="450562200"/>
        <c:axId val="450562984"/>
      </c:barChart>
      <c:catAx>
        <c:axId val="450562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62984"/>
        <c:crosses val="autoZero"/>
        <c:auto val="1"/>
        <c:lblAlgn val="ctr"/>
        <c:lblOffset val="100"/>
        <c:noMultiLvlLbl val="0"/>
      </c:catAx>
      <c:valAx>
        <c:axId val="450562984"/>
        <c:scaling>
          <c:orientation val="minMax"/>
        </c:scaling>
        <c:delete val="1"/>
        <c:axPos val="l"/>
        <c:numFmt formatCode="#,##0.0" sourceLinked="1"/>
        <c:majorTickMark val="none"/>
        <c:minorTickMark val="none"/>
        <c:tickLblPos val="nextTo"/>
        <c:crossAx val="45056220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r>
              <a:rPr lang="es-CO" sz="1050"/>
              <a:t>Millones de toneladas</a:t>
            </a:r>
            <a:r>
              <a:rPr lang="es-CO" sz="1050" baseline="0"/>
              <a:t> movilizadas por mes</a:t>
            </a:r>
            <a:endParaRPr lang="es-CO" sz="1050"/>
          </a:p>
        </c:rich>
      </c:tx>
      <c:overlay val="0"/>
      <c:spPr>
        <a:noFill/>
        <a:ln>
          <a:noFill/>
        </a:ln>
        <a:effectLst/>
      </c:spPr>
      <c:txPr>
        <a:bodyPr rot="0" spcFirstLastPara="1" vertOverflow="ellipsis" vert="horz" wrap="square" anchor="ctr" anchorCtr="1"/>
        <a:lstStyle/>
        <a:p>
          <a:pPr>
            <a:defRPr sz="105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Colombia'!$C$22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1"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Colombia'!$B$168:$B$176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Colombia'!$C$168:$C$176</c:f>
              <c:numCache>
                <c:formatCode>#,##0.00</c:formatCode>
                <c:ptCount val="9"/>
                <c:pt idx="0">
                  <c:v>0.26</c:v>
                </c:pt>
                <c:pt idx="1">
                  <c:v>0.26</c:v>
                </c:pt>
                <c:pt idx="2">
                  <c:v>0.25</c:v>
                </c:pt>
                <c:pt idx="3">
                  <c:v>0.28000000000000003</c:v>
                </c:pt>
                <c:pt idx="4">
                  <c:v>0.28999999999999998</c:v>
                </c:pt>
                <c:pt idx="5">
                  <c:v>0.23</c:v>
                </c:pt>
                <c:pt idx="6">
                  <c:v>0.24</c:v>
                </c:pt>
                <c:pt idx="7">
                  <c:v>0.26</c:v>
                </c:pt>
                <c:pt idx="8">
                  <c:v>0.26</c:v>
                </c:pt>
              </c:numCache>
            </c:numRef>
          </c:val>
          <c:extLst xmlns:c16r2="http://schemas.microsoft.com/office/drawing/2015/06/chart">
            <c:ext xmlns:c16="http://schemas.microsoft.com/office/drawing/2014/chart" uri="{C3380CC4-5D6E-409C-BE32-E72D297353CC}">
              <c16:uniqueId val="{00000000-F048-41EC-A8BD-94E7F3F0EF82}"/>
            </c:ext>
          </c:extLst>
        </c:ser>
        <c:ser>
          <c:idx val="1"/>
          <c:order val="1"/>
          <c:tx>
            <c:strRef>
              <c:f>'Portal Logístico de Colombia'!$D$22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Colombia'!$B$168:$B$176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Colombia'!$D$168:$D$176</c:f>
              <c:numCache>
                <c:formatCode>#,##0.00</c:formatCode>
                <c:ptCount val="9"/>
                <c:pt idx="0">
                  <c:v>2.004</c:v>
                </c:pt>
                <c:pt idx="1">
                  <c:v>1.974</c:v>
                </c:pt>
                <c:pt idx="2">
                  <c:v>1.867</c:v>
                </c:pt>
                <c:pt idx="3">
                  <c:v>1.3779999999999999</c:v>
                </c:pt>
                <c:pt idx="4">
                  <c:v>1.5860000000000001</c:v>
                </c:pt>
                <c:pt idx="5">
                  <c:v>1.806</c:v>
                </c:pt>
                <c:pt idx="6">
                  <c:v>2.0129999999999999</c:v>
                </c:pt>
                <c:pt idx="7">
                  <c:v>1.99</c:v>
                </c:pt>
                <c:pt idx="8">
                  <c:v>2.0859999999999999</c:v>
                </c:pt>
              </c:numCache>
            </c:numRef>
          </c:val>
          <c:extLst xmlns:c16r2="http://schemas.microsoft.com/office/drawing/2015/06/chart">
            <c:ext xmlns:c16="http://schemas.microsoft.com/office/drawing/2014/chart" uri="{C3380CC4-5D6E-409C-BE32-E72D297353CC}">
              <c16:uniqueId val="{00000001-F048-41EC-A8BD-94E7F3F0EF82}"/>
            </c:ext>
          </c:extLst>
        </c:ser>
        <c:dLbls>
          <c:dLblPos val="outEnd"/>
          <c:showLegendKey val="0"/>
          <c:showVal val="1"/>
          <c:showCatName val="0"/>
          <c:showSerName val="0"/>
          <c:showPercent val="0"/>
          <c:showBubbleSize val="0"/>
        </c:dLbls>
        <c:gapWidth val="444"/>
        <c:overlap val="-90"/>
        <c:axId val="450572392"/>
        <c:axId val="450573176"/>
      </c:barChart>
      <c:catAx>
        <c:axId val="45057239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73176"/>
        <c:crosses val="autoZero"/>
        <c:auto val="1"/>
        <c:lblAlgn val="ctr"/>
        <c:lblOffset val="100"/>
        <c:noMultiLvlLbl val="0"/>
      </c:catAx>
      <c:valAx>
        <c:axId val="450573176"/>
        <c:scaling>
          <c:orientation val="minMax"/>
        </c:scaling>
        <c:delete val="1"/>
        <c:axPos val="l"/>
        <c:numFmt formatCode="#,##0.00" sourceLinked="1"/>
        <c:majorTickMark val="none"/>
        <c:minorTickMark val="none"/>
        <c:tickLblPos val="nextTo"/>
        <c:crossAx val="450572392"/>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r>
              <a:rPr lang="es-CO" sz="1000"/>
              <a:t>Millones de galones</a:t>
            </a:r>
            <a:r>
              <a:rPr lang="es-CO" sz="1000" baseline="0"/>
              <a:t> movilizados por mes</a:t>
            </a:r>
            <a:endParaRPr lang="es-CO" sz="1000"/>
          </a:p>
        </c:rich>
      </c:tx>
      <c:layout>
        <c:manualLayout>
          <c:xMode val="edge"/>
          <c:yMode val="edge"/>
          <c:x val="0.17261166751482196"/>
          <c:y val="2.0270274584012468E-2"/>
        </c:manualLayout>
      </c:layout>
      <c:overlay val="0"/>
      <c:spPr>
        <a:noFill/>
        <a:ln>
          <a:noFill/>
        </a:ln>
        <a:effectLst/>
      </c:spPr>
      <c:txPr>
        <a:bodyPr rot="0" spcFirstLastPara="1" vertOverflow="ellipsis" vert="horz" wrap="square" anchor="ctr" anchorCtr="1"/>
        <a:lstStyle/>
        <a:p>
          <a:pPr>
            <a:defRPr sz="1000" b="1" i="0" u="none" strike="noStrike" kern="1200" cap="all" spc="120" normalizeH="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'Portal Logístico de Colombia'!$L$22</c:f>
              <c:strCache>
                <c:ptCount val="1"/>
                <c:pt idx="0">
                  <c:v>2019</c:v>
                </c:pt>
              </c:strCache>
            </c:strRef>
          </c:tx>
          <c:spPr>
            <a:solidFill>
              <a:schemeClr val="accent5">
                <a:tint val="77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Colombia'!$K$168:$K$176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Colombia'!$L$168:$L$176</c:f>
              <c:numCache>
                <c:formatCode>#,##0.0</c:formatCode>
                <c:ptCount val="9"/>
                <c:pt idx="0">
                  <c:v>2.6</c:v>
                </c:pt>
                <c:pt idx="1">
                  <c:v>3</c:v>
                </c:pt>
                <c:pt idx="2">
                  <c:v>3.7</c:v>
                </c:pt>
                <c:pt idx="3">
                  <c:v>3.5</c:v>
                </c:pt>
                <c:pt idx="4">
                  <c:v>4</c:v>
                </c:pt>
                <c:pt idx="5">
                  <c:v>3.8</c:v>
                </c:pt>
                <c:pt idx="6">
                  <c:v>4.3</c:v>
                </c:pt>
                <c:pt idx="7">
                  <c:v>3.4</c:v>
                </c:pt>
                <c:pt idx="8">
                  <c:v>3.7</c:v>
                </c:pt>
              </c:numCache>
            </c:numRef>
          </c:val>
          <c:extLst xmlns:c16r2="http://schemas.microsoft.com/office/drawing/2015/06/chart">
            <c:ext xmlns:c16="http://schemas.microsoft.com/office/drawing/2014/chart" uri="{C3380CC4-5D6E-409C-BE32-E72D297353CC}">
              <c16:uniqueId val="{00000000-D793-424A-9CCB-F742B827CA32}"/>
            </c:ext>
          </c:extLst>
        </c:ser>
        <c:ser>
          <c:idx val="1"/>
          <c:order val="1"/>
          <c:tx>
            <c:strRef>
              <c:f>'Portal Logístico de Colombia'!$M$22</c:f>
              <c:strCache>
                <c:ptCount val="1"/>
                <c:pt idx="0">
                  <c:v>2020*</c:v>
                </c:pt>
              </c:strCache>
            </c:strRef>
          </c:tx>
          <c:spPr>
            <a:solidFill>
              <a:schemeClr val="accent5">
                <a:shade val="76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'Portal Logístico de Colombia'!$K$168:$K$176</c:f>
              <c:strCache>
                <c:ptCount val="9"/>
                <c:pt idx="0">
                  <c:v>enero</c:v>
                </c:pt>
                <c:pt idx="1">
                  <c:v>Febrero</c:v>
                </c:pt>
                <c:pt idx="2">
                  <c:v>marzo</c:v>
                </c:pt>
                <c:pt idx="3">
                  <c:v>abril</c:v>
                </c:pt>
                <c:pt idx="4">
                  <c:v>mayo</c:v>
                </c:pt>
                <c:pt idx="5">
                  <c:v>junio</c:v>
                </c:pt>
                <c:pt idx="6">
                  <c:v>julio</c:v>
                </c:pt>
                <c:pt idx="7">
                  <c:v>agosto</c:v>
                </c:pt>
                <c:pt idx="8">
                  <c:v>septiembre</c:v>
                </c:pt>
              </c:strCache>
            </c:strRef>
          </c:cat>
          <c:val>
            <c:numRef>
              <c:f>'Portal Logístico de Colombia'!$M$168:$M$176</c:f>
              <c:numCache>
                <c:formatCode>#,##0.0</c:formatCode>
                <c:ptCount val="9"/>
                <c:pt idx="0">
                  <c:v>8.2919999999999998</c:v>
                </c:pt>
                <c:pt idx="1">
                  <c:v>8.58</c:v>
                </c:pt>
                <c:pt idx="2">
                  <c:v>7.2039999999999997</c:v>
                </c:pt>
                <c:pt idx="3">
                  <c:v>5.008</c:v>
                </c:pt>
                <c:pt idx="4">
                  <c:v>8.8949999999999996</c:v>
                </c:pt>
                <c:pt idx="5">
                  <c:v>9.0090000000000003</c:v>
                </c:pt>
                <c:pt idx="6">
                  <c:v>12.409000000000001</c:v>
                </c:pt>
                <c:pt idx="7">
                  <c:v>10.215</c:v>
                </c:pt>
                <c:pt idx="8">
                  <c:v>14.365</c:v>
                </c:pt>
              </c:numCache>
            </c:numRef>
          </c:val>
          <c:extLst xmlns:c16r2="http://schemas.microsoft.com/office/drawing/2015/06/chart">
            <c:ext xmlns:c16="http://schemas.microsoft.com/office/drawing/2014/chart" uri="{C3380CC4-5D6E-409C-BE32-E72D297353CC}">
              <c16:uniqueId val="{00000001-D793-424A-9CCB-F742B827CA32}"/>
            </c:ext>
          </c:extLst>
        </c:ser>
        <c:dLbls>
          <c:showLegendKey val="0"/>
          <c:showVal val="0"/>
          <c:showCatName val="0"/>
          <c:showSerName val="0"/>
          <c:showPercent val="0"/>
          <c:showBubbleSize val="0"/>
        </c:dLbls>
        <c:gapWidth val="444"/>
        <c:overlap val="-90"/>
        <c:axId val="450573960"/>
        <c:axId val="450573568"/>
      </c:barChart>
      <c:catAx>
        <c:axId val="4505739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cap="all" spc="120" normalizeH="0" baseline="0">
                <a:solidFill>
                  <a:schemeClr val="tx1">
                    <a:lumMod val="65000"/>
                    <a:lumOff val="35000"/>
                  </a:schemeClr>
                </a:solidFill>
                <a:latin typeface="+mn-lt"/>
                <a:ea typeface="+mn-ea"/>
                <a:cs typeface="+mn-cs"/>
              </a:defRPr>
            </a:pPr>
            <a:endParaRPr lang="es-CO"/>
          </a:p>
        </c:txPr>
        <c:crossAx val="450573568"/>
        <c:crosses val="autoZero"/>
        <c:auto val="1"/>
        <c:lblAlgn val="ctr"/>
        <c:lblOffset val="100"/>
        <c:noMultiLvlLbl val="0"/>
      </c:catAx>
      <c:valAx>
        <c:axId val="450573568"/>
        <c:scaling>
          <c:orientation val="minMax"/>
        </c:scaling>
        <c:delete val="1"/>
        <c:axPos val="l"/>
        <c:numFmt formatCode="#,##0.0" sourceLinked="1"/>
        <c:majorTickMark val="none"/>
        <c:minorTickMark val="none"/>
        <c:tickLblPos val="nextTo"/>
        <c:crossAx val="450573960"/>
        <c:crosses val="autoZero"/>
        <c:crossBetween val="between"/>
      </c:valAx>
      <c:spPr>
        <a:noFill/>
        <a:ln>
          <a:noFill/>
        </a:ln>
        <a:effectLst/>
      </c:spPr>
    </c:plotArea>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CO"/>
              <a:t>LPI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CO"/>
        </a:p>
      </c:txPr>
    </c:title>
    <c:autoTitleDeleted val="0"/>
    <c:plotArea>
      <c:layout/>
      <c:barChart>
        <c:barDir val="col"/>
        <c:grouping val="clustered"/>
        <c:varyColors val="0"/>
        <c:ser>
          <c:idx val="0"/>
          <c:order val="0"/>
          <c:tx>
            <c:strRef>
              <c:f>'Índ. Desempeño Logístico'!$D$9</c:f>
              <c:strCache>
                <c:ptCount val="1"/>
                <c:pt idx="0">
                  <c:v>2014</c:v>
                </c:pt>
              </c:strCache>
            </c:strRef>
          </c:tx>
          <c:spPr>
            <a:solidFill>
              <a:srgbClr val="025E73"/>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 Desempeño Logístico'!$B$11:$C$17</c:f>
              <c:strCache>
                <c:ptCount val="7"/>
                <c:pt idx="0">
                  <c:v>Ranking General</c:v>
                </c:pt>
                <c:pt idx="1">
                  <c:v>Aduanas</c:v>
                </c:pt>
                <c:pt idx="2">
                  <c:v>Infraestructura</c:v>
                </c:pt>
                <c:pt idx="3">
                  <c:v>Comercio exterior</c:v>
                </c:pt>
                <c:pt idx="4">
                  <c:v>Calidad de los servicios logísticos</c:v>
                </c:pt>
                <c:pt idx="5">
                  <c:v>trazabilidad</c:v>
                </c:pt>
                <c:pt idx="6">
                  <c:v>Justo a tiempo</c:v>
                </c:pt>
              </c:strCache>
            </c:strRef>
          </c:cat>
          <c:val>
            <c:numRef>
              <c:f>'Índ. Desempeño Logístico'!$D$11:$D$17</c:f>
              <c:numCache>
                <c:formatCode>#,##0</c:formatCode>
                <c:ptCount val="7"/>
                <c:pt idx="0" formatCode="General">
                  <c:v>97</c:v>
                </c:pt>
                <c:pt idx="1">
                  <c:v>79</c:v>
                </c:pt>
                <c:pt idx="2">
                  <c:v>98</c:v>
                </c:pt>
                <c:pt idx="3">
                  <c:v>95</c:v>
                </c:pt>
                <c:pt idx="4">
                  <c:v>91</c:v>
                </c:pt>
                <c:pt idx="5">
                  <c:v>108</c:v>
                </c:pt>
                <c:pt idx="6">
                  <c:v>111</c:v>
                </c:pt>
              </c:numCache>
            </c:numRef>
          </c:val>
          <c:extLst xmlns:c16r2="http://schemas.microsoft.com/office/drawing/2015/06/chart">
            <c:ext xmlns:c16="http://schemas.microsoft.com/office/drawing/2014/chart" uri="{C3380CC4-5D6E-409C-BE32-E72D297353CC}">
              <c16:uniqueId val="{00000000-9D93-4B78-8BA5-D53CD70E1F36}"/>
            </c:ext>
          </c:extLst>
        </c:ser>
        <c:ser>
          <c:idx val="1"/>
          <c:order val="1"/>
          <c:tx>
            <c:strRef>
              <c:f>'Índ. Desempeño Logístico'!$E$9</c:f>
              <c:strCache>
                <c:ptCount val="1"/>
                <c:pt idx="0">
                  <c:v>2016</c:v>
                </c:pt>
              </c:strCache>
            </c:strRef>
          </c:tx>
          <c:spPr>
            <a:solidFill>
              <a:srgbClr val="EB6A17"/>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 Desempeño Logístico'!$B$11:$C$17</c:f>
              <c:strCache>
                <c:ptCount val="7"/>
                <c:pt idx="0">
                  <c:v>Ranking General</c:v>
                </c:pt>
                <c:pt idx="1">
                  <c:v>Aduanas</c:v>
                </c:pt>
                <c:pt idx="2">
                  <c:v>Infraestructura</c:v>
                </c:pt>
                <c:pt idx="3">
                  <c:v>Comercio exterior</c:v>
                </c:pt>
                <c:pt idx="4">
                  <c:v>Calidad de los servicios logísticos</c:v>
                </c:pt>
                <c:pt idx="5">
                  <c:v>trazabilidad</c:v>
                </c:pt>
                <c:pt idx="6">
                  <c:v>Justo a tiempo</c:v>
                </c:pt>
              </c:strCache>
            </c:strRef>
          </c:cat>
          <c:val>
            <c:numRef>
              <c:f>'Índ. Desempeño Logístico'!$E$11:$E$17</c:f>
              <c:numCache>
                <c:formatCode>#,##0</c:formatCode>
                <c:ptCount val="7"/>
                <c:pt idx="0" formatCode="General">
                  <c:v>94</c:v>
                </c:pt>
                <c:pt idx="1">
                  <c:v>129</c:v>
                </c:pt>
                <c:pt idx="2">
                  <c:v>95</c:v>
                </c:pt>
                <c:pt idx="3">
                  <c:v>103</c:v>
                </c:pt>
                <c:pt idx="4">
                  <c:v>81</c:v>
                </c:pt>
                <c:pt idx="5">
                  <c:v>96</c:v>
                </c:pt>
                <c:pt idx="6">
                  <c:v>78</c:v>
                </c:pt>
              </c:numCache>
            </c:numRef>
          </c:val>
          <c:extLst xmlns:c16r2="http://schemas.microsoft.com/office/drawing/2015/06/chart">
            <c:ext xmlns:c16="http://schemas.microsoft.com/office/drawing/2014/chart" uri="{C3380CC4-5D6E-409C-BE32-E72D297353CC}">
              <c16:uniqueId val="{00000001-9D93-4B78-8BA5-D53CD70E1F36}"/>
            </c:ext>
          </c:extLst>
        </c:ser>
        <c:ser>
          <c:idx val="2"/>
          <c:order val="2"/>
          <c:tx>
            <c:strRef>
              <c:f>'Índ. Desempeño Logístico'!$F$9</c:f>
              <c:strCache>
                <c:ptCount val="1"/>
                <c:pt idx="0">
                  <c:v>2018</c:v>
                </c:pt>
              </c:strCache>
            </c:strRef>
          </c:tx>
          <c:spPr>
            <a:solidFill>
              <a:srgbClr val="FFC000"/>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'Índ. Desempeño Logístico'!$B$11:$C$17</c:f>
              <c:strCache>
                <c:ptCount val="7"/>
                <c:pt idx="0">
                  <c:v>Ranking General</c:v>
                </c:pt>
                <c:pt idx="1">
                  <c:v>Aduanas</c:v>
                </c:pt>
                <c:pt idx="2">
                  <c:v>Infraestructura</c:v>
                </c:pt>
                <c:pt idx="3">
                  <c:v>Comercio exterior</c:v>
                </c:pt>
                <c:pt idx="4">
                  <c:v>Calidad de los servicios logísticos</c:v>
                </c:pt>
                <c:pt idx="5">
                  <c:v>trazabilidad</c:v>
                </c:pt>
                <c:pt idx="6">
                  <c:v>Justo a tiempo</c:v>
                </c:pt>
              </c:strCache>
            </c:strRef>
          </c:cat>
          <c:val>
            <c:numRef>
              <c:f>'Índ. Desempeño Logístico'!$F$11:$F$17</c:f>
              <c:numCache>
                <c:formatCode>#,##0</c:formatCode>
                <c:ptCount val="7"/>
                <c:pt idx="0" formatCode="General">
                  <c:v>58</c:v>
                </c:pt>
                <c:pt idx="1">
                  <c:v>75</c:v>
                </c:pt>
                <c:pt idx="2">
                  <c:v>73</c:v>
                </c:pt>
                <c:pt idx="3">
                  <c:v>46</c:v>
                </c:pt>
                <c:pt idx="4">
                  <c:v>56</c:v>
                </c:pt>
                <c:pt idx="5">
                  <c:v>53</c:v>
                </c:pt>
                <c:pt idx="6">
                  <c:v>81</c:v>
                </c:pt>
              </c:numCache>
            </c:numRef>
          </c:val>
          <c:extLst xmlns:c16r2="http://schemas.microsoft.com/office/drawing/2015/06/chart">
            <c:ext xmlns:c16="http://schemas.microsoft.com/office/drawing/2014/chart" uri="{C3380CC4-5D6E-409C-BE32-E72D297353CC}">
              <c16:uniqueId val="{00000000-6909-4AC3-B65D-612453C2FD31}"/>
            </c:ext>
          </c:extLst>
        </c:ser>
        <c:ser>
          <c:idx val="3"/>
          <c:order val="3"/>
          <c:tx>
            <c:strRef>
              <c:f>'Índ. Desempeño Logístico'!$G$9:$G$10</c:f>
              <c:strCache>
                <c:ptCount val="2"/>
                <c:pt idx="0">
                  <c:v>2023</c:v>
                </c:pt>
              </c:strCache>
            </c:strRef>
          </c:tx>
          <c:spPr>
            <a:solidFill>
              <a:srgbClr val="32879E"/>
            </a:solidFill>
            <a:ln>
              <a:noFill/>
            </a:ln>
            <a:effectLst>
              <a:outerShdw blurRad="40000" dist="23000" dir="5400000" rotWithShape="0">
                <a:srgbClr val="000000">
                  <a:alpha val="35000"/>
                </a:srgbClr>
              </a:outerShdw>
            </a:effectLst>
          </c:spPr>
          <c:invertIfNegative val="0"/>
          <c:val>
            <c:numRef>
              <c:f>'Índ. Desempeño Logístico'!$G$11:$G$17</c:f>
              <c:numCache>
                <c:formatCode>#,##0</c:formatCode>
                <c:ptCount val="7"/>
                <c:pt idx="0" formatCode="General">
                  <c:v>66</c:v>
                </c:pt>
                <c:pt idx="1">
                  <c:v>84</c:v>
                </c:pt>
                <c:pt idx="2">
                  <c:v>59</c:v>
                </c:pt>
                <c:pt idx="3">
                  <c:v>57</c:v>
                </c:pt>
                <c:pt idx="4">
                  <c:v>57</c:v>
                </c:pt>
                <c:pt idx="5">
                  <c:v>62</c:v>
                </c:pt>
                <c:pt idx="6">
                  <c:v>65</c:v>
                </c:pt>
              </c:numCache>
            </c:numRef>
          </c:val>
          <c:extLst xmlns:c16r2="http://schemas.microsoft.com/office/drawing/2015/06/chart">
            <c:ext xmlns:c16="http://schemas.microsoft.com/office/drawing/2014/chart" uri="{C3380CC4-5D6E-409C-BE32-E72D297353CC}">
              <c16:uniqueId val="{00000000-5C0C-4E31-815F-790F6508407D}"/>
            </c:ext>
          </c:extLst>
        </c:ser>
        <c:dLbls>
          <c:showLegendKey val="0"/>
          <c:showVal val="0"/>
          <c:showCatName val="0"/>
          <c:showSerName val="0"/>
          <c:showPercent val="0"/>
          <c:showBubbleSize val="0"/>
        </c:dLbls>
        <c:gapWidth val="100"/>
        <c:overlap val="-24"/>
        <c:axId val="450574744"/>
        <c:axId val="450575136"/>
      </c:barChart>
      <c:catAx>
        <c:axId val="45057474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450575136"/>
        <c:crosses val="autoZero"/>
        <c:auto val="1"/>
        <c:lblAlgn val="ctr"/>
        <c:lblOffset val="100"/>
        <c:noMultiLvlLbl val="0"/>
      </c:catAx>
      <c:valAx>
        <c:axId val="450575136"/>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crossAx val="450574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2060"/>
                </a:solidFill>
                <a:latin typeface="Trebuchet MS" panose="020B0603020202020204" pitchFamily="34" charset="0"/>
                <a:ea typeface="+mn-ea"/>
                <a:cs typeface="+mn-cs"/>
              </a:defRPr>
            </a:pPr>
            <a:r>
              <a:rPr lang="en-US">
                <a:solidFill>
                  <a:srgbClr val="002060"/>
                </a:solidFill>
                <a:latin typeface="Trebuchet MS" panose="020B0603020202020204" pitchFamily="34" charset="0"/>
              </a:rPr>
              <a:t>Posición General Colombia</a:t>
            </a:r>
          </a:p>
        </c:rich>
      </c:tx>
      <c:overlay val="0"/>
      <c:spPr>
        <a:noFill/>
        <a:ln>
          <a:noFill/>
        </a:ln>
        <a:effectLst/>
      </c:spPr>
      <c:txPr>
        <a:bodyPr rot="0" spcFirstLastPara="1" vertOverflow="ellipsis" vert="horz" wrap="square" anchor="ctr" anchorCtr="1"/>
        <a:lstStyle/>
        <a:p>
          <a:pPr>
            <a:defRPr sz="1400" b="0" i="0" u="none" strike="noStrike" kern="1200" spc="0" baseline="0">
              <a:solidFill>
                <a:srgbClr val="002060"/>
              </a:solidFill>
              <a:latin typeface="Trebuchet MS" panose="020B0603020202020204" pitchFamily="34" charset="0"/>
              <a:ea typeface="+mn-ea"/>
              <a:cs typeface="+mn-cs"/>
            </a:defRPr>
          </a:pPr>
          <a:endParaRPr lang="es-CO"/>
        </a:p>
      </c:txPr>
    </c:title>
    <c:autoTitleDeleted val="0"/>
    <c:plotArea>
      <c:layout>
        <c:manualLayout>
          <c:layoutTarget val="inner"/>
          <c:xMode val="edge"/>
          <c:yMode val="edge"/>
          <c:x val="7.36920384951881E-2"/>
          <c:y val="0.16554812497752849"/>
          <c:w val="0.89019685039370078"/>
          <c:h val="0.73133211088339989"/>
        </c:manualLayout>
      </c:layout>
      <c:lineChart>
        <c:grouping val="standard"/>
        <c:varyColors val="0"/>
        <c:ser>
          <c:idx val="0"/>
          <c:order val="0"/>
          <c:tx>
            <c:strRef>
              <c:f>'Índ. Desempeño Logístico'!$O$21:$P$21</c:f>
              <c:strCache>
                <c:ptCount val="1"/>
                <c:pt idx="0">
                  <c:v>Posición General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Pt>
            <c:idx val="5"/>
            <c:marker>
              <c:symbol val="circle"/>
              <c:size val="5"/>
              <c:spPr>
                <a:solidFill>
                  <a:srgbClr val="32879E"/>
                </a:solidFill>
                <a:ln w="9525">
                  <a:solidFill>
                    <a:schemeClr val="accent1"/>
                  </a:solidFill>
                </a:ln>
                <a:effectLst/>
              </c:spPr>
            </c:marker>
            <c:bubble3D val="0"/>
            <c:extLst xmlns:c16r2="http://schemas.microsoft.com/office/drawing/2015/06/chart">
              <c:ext xmlns:c16="http://schemas.microsoft.com/office/drawing/2014/chart" uri="{C3380CC4-5D6E-409C-BE32-E72D297353CC}">
                <c16:uniqueId val="{00000000-DA0B-4E06-BE0A-890F1678D1BF}"/>
              </c:ext>
            </c:extLst>
          </c:dPt>
          <c:dLbls>
            <c:dLbl>
              <c:idx val="0"/>
              <c:layout>
                <c:manualLayout>
                  <c:x val="-3.8888888888888917E-2"/>
                  <c:y val="-3.703703703703707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B4B9-4833-9C9A-6F3816B5A8CE}"/>
                </c:ext>
                <c:ext xmlns:c15="http://schemas.microsoft.com/office/drawing/2012/chart" uri="{CE6537A1-D6FC-4f65-9D91-7224C49458BB}"/>
              </c:extLst>
            </c:dLbl>
            <c:dLbl>
              <c:idx val="1"/>
              <c:layout>
                <c:manualLayout>
                  <c:x val="-3.3333333333333333E-2"/>
                  <c:y val="-4.62962962962962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4B9-4833-9C9A-6F3816B5A8CE}"/>
                </c:ext>
                <c:ext xmlns:c15="http://schemas.microsoft.com/office/drawing/2012/chart" uri="{CE6537A1-D6FC-4f65-9D91-7224C49458BB}"/>
              </c:extLst>
            </c:dLbl>
            <c:dLbl>
              <c:idx val="2"/>
              <c:layout>
                <c:manualLayout>
                  <c:x val="-4.7222222222222221E-2"/>
                  <c:y val="-4.6296296296296294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B4B9-4833-9C9A-6F3816B5A8CE}"/>
                </c:ext>
                <c:ext xmlns:c15="http://schemas.microsoft.com/office/drawing/2012/chart" uri="{CE6537A1-D6FC-4f65-9D91-7224C49458BB}"/>
              </c:extLst>
            </c:dLbl>
            <c:dLbl>
              <c:idx val="3"/>
              <c:layout>
                <c:manualLayout>
                  <c:x val="-3.3333333333333333E-2"/>
                  <c:y val="-3.2407407407407447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B4B9-4833-9C9A-6F3816B5A8CE}"/>
                </c:ext>
                <c:ext xmlns:c15="http://schemas.microsoft.com/office/drawing/2012/chart" uri="{CE6537A1-D6FC-4f65-9D91-7224C49458BB}"/>
              </c:extLst>
            </c:dLbl>
            <c:dLbl>
              <c:idx val="4"/>
              <c:layout>
                <c:manualLayout>
                  <c:x val="-3.888888888888889E-2"/>
                  <c:y val="-3.703703703703703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B4B9-4833-9C9A-6F3816B5A8CE}"/>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'Índ. Desempeño Logístico'!$O$22:$O$28</c:f>
              <c:numCache>
                <c:formatCode>General</c:formatCode>
                <c:ptCount val="7"/>
                <c:pt idx="0">
                  <c:v>2007</c:v>
                </c:pt>
                <c:pt idx="1">
                  <c:v>2010</c:v>
                </c:pt>
                <c:pt idx="2">
                  <c:v>2012</c:v>
                </c:pt>
                <c:pt idx="3">
                  <c:v>2014</c:v>
                </c:pt>
                <c:pt idx="4">
                  <c:v>2016</c:v>
                </c:pt>
                <c:pt idx="5">
                  <c:v>2018</c:v>
                </c:pt>
                <c:pt idx="6">
                  <c:v>2023</c:v>
                </c:pt>
              </c:numCache>
            </c:numRef>
          </c:cat>
          <c:val>
            <c:numRef>
              <c:f>'Índ. Desempeño Logístico'!$P$22:$P$28</c:f>
              <c:numCache>
                <c:formatCode>#,##0</c:formatCode>
                <c:ptCount val="7"/>
                <c:pt idx="0">
                  <c:v>82</c:v>
                </c:pt>
                <c:pt idx="1">
                  <c:v>72</c:v>
                </c:pt>
                <c:pt idx="2">
                  <c:v>64</c:v>
                </c:pt>
                <c:pt idx="3">
                  <c:v>97</c:v>
                </c:pt>
                <c:pt idx="4">
                  <c:v>94</c:v>
                </c:pt>
                <c:pt idx="5">
                  <c:v>58</c:v>
                </c:pt>
                <c:pt idx="6">
                  <c:v>66</c:v>
                </c:pt>
              </c:numCache>
            </c:numRef>
          </c:val>
          <c:smooth val="1"/>
          <c:extLst xmlns:c16r2="http://schemas.microsoft.com/office/drawing/2015/06/chart">
            <c:ext xmlns:c16="http://schemas.microsoft.com/office/drawing/2014/chart" uri="{C3380CC4-5D6E-409C-BE32-E72D297353CC}">
              <c16:uniqueId val="{00000005-B4B9-4833-9C9A-6F3816B5A8CE}"/>
            </c:ext>
          </c:extLst>
        </c:ser>
        <c:dLbls>
          <c:showLegendKey val="0"/>
          <c:showVal val="0"/>
          <c:showCatName val="0"/>
          <c:showSerName val="0"/>
          <c:showPercent val="0"/>
          <c:showBubbleSize val="0"/>
        </c:dLbls>
        <c:marker val="1"/>
        <c:smooth val="0"/>
        <c:axId val="546903696"/>
        <c:axId val="546904088"/>
      </c:lineChart>
      <c:catAx>
        <c:axId val="5469036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rgbClr val="002060"/>
                </a:solidFill>
                <a:latin typeface="Trebuchet MS" panose="020B0603020202020204" pitchFamily="34" charset="0"/>
                <a:ea typeface="+mn-ea"/>
                <a:cs typeface="+mn-cs"/>
              </a:defRPr>
            </a:pPr>
            <a:endParaRPr lang="es-CO"/>
          </a:p>
        </c:txPr>
        <c:crossAx val="546904088"/>
        <c:crosses val="autoZero"/>
        <c:auto val="1"/>
        <c:lblAlgn val="ctr"/>
        <c:lblOffset val="100"/>
        <c:noMultiLvlLbl val="0"/>
      </c:catAx>
      <c:valAx>
        <c:axId val="5469040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469036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080" b="1" i="0" u="none" strike="noStrike" kern="1200" spc="0" baseline="0">
                <a:solidFill>
                  <a:schemeClr val="tx1"/>
                </a:solidFill>
                <a:latin typeface="Arial" panose="020B0604020202020204" pitchFamily="34" charset="0"/>
                <a:ea typeface="+mn-ea"/>
                <a:cs typeface="Arial" panose="020B0604020202020204" pitchFamily="34" charset="0"/>
              </a:defRPr>
            </a:pPr>
            <a:r>
              <a:rPr lang="en-US" b="1"/>
              <a:t>ICTC</a:t>
            </a:r>
          </a:p>
          <a:p>
            <a:pPr>
              <a:defRPr b="1"/>
            </a:pPr>
            <a:r>
              <a:rPr lang="en-US" b="1"/>
              <a:t>Variación Mensual </a:t>
            </a:r>
          </a:p>
        </c:rich>
      </c:tx>
      <c:layout/>
      <c:overlay val="0"/>
      <c:spPr>
        <a:noFill/>
        <a:ln>
          <a:noFill/>
        </a:ln>
        <a:effectLst/>
      </c:spPr>
      <c:txPr>
        <a:bodyPr rot="0" spcFirstLastPara="1" vertOverflow="ellipsis" vert="horz" wrap="square" anchor="ctr" anchorCtr="1"/>
        <a:lstStyle/>
        <a:p>
          <a:pPr>
            <a:defRPr sz="108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lineChart>
        <c:grouping val="standard"/>
        <c:varyColors val="0"/>
        <c:ser>
          <c:idx val="0"/>
          <c:order val="0"/>
          <c:tx>
            <c:strRef>
              <c:f>ICTC!$C$5:$C$6</c:f>
              <c:strCache>
                <c:ptCount val="2"/>
                <c:pt idx="0">
                  <c:v>Variación</c:v>
                </c:pt>
                <c:pt idx="1">
                  <c:v>ICTC</c:v>
                </c:pt>
              </c:strCache>
            </c:strRef>
          </c:tx>
          <c:spPr>
            <a:ln w="19050" cap="rnd">
              <a:solidFill>
                <a:srgbClr val="00B0F0"/>
              </a:solidFill>
              <a:round/>
            </a:ln>
            <a:effectLst/>
          </c:spPr>
          <c:marker>
            <c:symbol val="circle"/>
            <c:size val="5"/>
            <c:spPr>
              <a:solidFill>
                <a:srgbClr val="00B0F0"/>
              </a:solidFill>
              <a:ln w="9525">
                <a:solidFill>
                  <a:srgbClr val="00B0F0"/>
                </a:solidFill>
              </a:ln>
              <a:effectLst/>
            </c:spPr>
          </c:marker>
          <c:dLbls>
            <c:dLbl>
              <c:idx val="11"/>
              <c:layout>
                <c:manualLayout>
                  <c:x val="0"/>
                  <c:y val="-0.1432922374388290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B98E-42E8-8DA9-77307B09BD23}"/>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t"/>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ICTC!$B$59:$B$70</c:f>
              <c:numCache>
                <c:formatCode>mmm\-yy</c:formatCode>
                <c:ptCount val="10"/>
                <c:pt idx="0">
                  <c:v>44805</c:v>
                </c:pt>
                <c:pt idx="1">
                  <c:v>44835</c:v>
                </c:pt>
                <c:pt idx="2">
                  <c:v>44866</c:v>
                </c:pt>
                <c:pt idx="3">
                  <c:v>44896</c:v>
                </c:pt>
                <c:pt idx="4">
                  <c:v>44927</c:v>
                </c:pt>
                <c:pt idx="5">
                  <c:v>44958</c:v>
                </c:pt>
                <c:pt idx="6">
                  <c:v>44986</c:v>
                </c:pt>
                <c:pt idx="7">
                  <c:v>45017</c:v>
                </c:pt>
                <c:pt idx="8">
                  <c:v>45047</c:v>
                </c:pt>
                <c:pt idx="9">
                  <c:v>45078</c:v>
                </c:pt>
              </c:numCache>
            </c:numRef>
          </c:cat>
          <c:val>
            <c:numRef>
              <c:f>ICTC!$C$59:$C$70</c:f>
              <c:numCache>
                <c:formatCode>0.00%</c:formatCode>
                <c:ptCount val="10"/>
                <c:pt idx="0">
                  <c:v>5.4999999999999997E-3</c:v>
                </c:pt>
                <c:pt idx="1">
                  <c:v>7.6E-3</c:v>
                </c:pt>
                <c:pt idx="2">
                  <c:v>9.4000000000000004E-3</c:v>
                </c:pt>
                <c:pt idx="3">
                  <c:v>4.5999999999999999E-3</c:v>
                </c:pt>
                <c:pt idx="4">
                  <c:v>2.52E-2</c:v>
                </c:pt>
                <c:pt idx="5">
                  <c:v>1.1599999999999999E-2</c:v>
                </c:pt>
                <c:pt idx="6">
                  <c:v>-4.0000000000000002E-4</c:v>
                </c:pt>
                <c:pt idx="7">
                  <c:v>-3.8999999999999998E-3</c:v>
                </c:pt>
                <c:pt idx="8">
                  <c:v>1.6000000000000001E-3</c:v>
                </c:pt>
                <c:pt idx="9">
                  <c:v>-3.0000000000000001E-3</c:v>
                </c:pt>
              </c:numCache>
            </c:numRef>
          </c:val>
          <c:smooth val="0"/>
          <c:extLst xmlns:c16r2="http://schemas.microsoft.com/office/drawing/2015/06/chart">
            <c:ext xmlns:c16="http://schemas.microsoft.com/office/drawing/2014/chart" uri="{C3380CC4-5D6E-409C-BE32-E72D297353CC}">
              <c16:uniqueId val="{00000003-3A4D-4034-87E0-7B656581B902}"/>
            </c:ext>
          </c:extLst>
        </c:ser>
        <c:dLbls>
          <c:showLegendKey val="0"/>
          <c:showVal val="0"/>
          <c:showCatName val="0"/>
          <c:showSerName val="0"/>
          <c:showPercent val="0"/>
          <c:showBubbleSize val="0"/>
        </c:dLbls>
        <c:marker val="1"/>
        <c:smooth val="0"/>
        <c:axId val="576503872"/>
        <c:axId val="576505832"/>
      </c:lineChart>
      <c:dateAx>
        <c:axId val="576503872"/>
        <c:scaling>
          <c:orientation val="minMax"/>
        </c:scaling>
        <c:delete val="0"/>
        <c:axPos val="b"/>
        <c:numFmt formatCode="mmm\-yy" sourceLinked="1"/>
        <c:majorTickMark val="none"/>
        <c:minorTickMark val="none"/>
        <c:tickLblPos val="nextTo"/>
        <c:spPr>
          <a:noFill/>
          <a:ln w="19050" cap="flat" cmpd="sng" algn="ctr">
            <a:solidFill>
              <a:srgbClr val="002060"/>
            </a:solidFill>
            <a:round/>
          </a:ln>
          <a:effectLst/>
        </c:spPr>
        <c:txPr>
          <a:bodyPr rot="-60000000" spcFirstLastPara="1" vertOverflow="ellipsis" vert="horz" wrap="square" anchor="ctr" anchorCtr="1"/>
          <a:lstStyle/>
          <a:p>
            <a:pPr>
              <a:defRPr sz="6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76505832"/>
        <c:crosses val="autoZero"/>
        <c:auto val="1"/>
        <c:lblOffset val="100"/>
        <c:baseTimeUnit val="months"/>
      </c:dateAx>
      <c:valAx>
        <c:axId val="576505832"/>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765038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900">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r>
              <a:rPr lang="es-CO" b="1"/>
              <a:t>COSTO LOGÍSTICO POR TAMAÑO DE EMPRESA</a:t>
            </a:r>
          </a:p>
        </c:rich>
      </c:tx>
      <c:overlay val="0"/>
      <c:spPr>
        <a:noFill/>
        <a:ln>
          <a:noFill/>
        </a:ln>
        <a:effectLst/>
      </c:spPr>
      <c:txPr>
        <a:bodyPr rot="0" spcFirstLastPara="1" vertOverflow="ellipsis" vert="horz" wrap="square" anchor="ctr" anchorCtr="1"/>
        <a:lstStyle/>
        <a:p>
          <a:pPr algn="ctr" rtl="0">
            <a:defRPr sz="1400" b="1" i="0" u="none" strike="noStrike" kern="1200" spc="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'Observatorio Nacional Logística'!$B$50</c:f>
              <c:strCache>
                <c:ptCount val="1"/>
                <c:pt idx="0">
                  <c:v>2018</c:v>
                </c:pt>
              </c:strCache>
            </c:strRef>
          </c:tx>
          <c:spPr>
            <a:solidFill>
              <a:srgbClr val="FFC000"/>
            </a:solidFill>
            <a:ln>
              <a:solidFill>
                <a:srgbClr val="FFC000"/>
              </a:solidFill>
            </a:ln>
            <a:effectLst/>
          </c:spPr>
          <c:invertIfNegative val="0"/>
          <c:dPt>
            <c:idx val="4"/>
            <c:invertIfNegative val="0"/>
            <c:bubble3D val="0"/>
            <c:spPr>
              <a:solidFill>
                <a:srgbClr val="32879E"/>
              </a:solidFill>
              <a:ln>
                <a:solidFill>
                  <a:srgbClr val="32879E"/>
                </a:solidFill>
              </a:ln>
              <a:effectLst/>
            </c:spPr>
            <c:extLst xmlns:c16r2="http://schemas.microsoft.com/office/drawing/2015/06/chart">
              <c:ext xmlns:c16="http://schemas.microsoft.com/office/drawing/2014/chart" uri="{C3380CC4-5D6E-409C-BE32-E72D297353CC}">
                <c16:uniqueId val="{00000001-3315-4E0A-B847-A4B754D5A31F}"/>
              </c:ext>
            </c:extLst>
          </c:dPt>
          <c:dLbls>
            <c:spPr>
              <a:noFill/>
              <a:ln>
                <a:noFill/>
              </a:ln>
              <a:effectLst/>
            </c:spPr>
            <c:txPr>
              <a:bodyPr rot="0" spcFirstLastPara="1" vertOverflow="ellipsis" vert="horz"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Logística'!$C$50:$G$50</c:f>
              <c:numCache>
                <c:formatCode>0.0%</c:formatCode>
                <c:ptCount val="5"/>
                <c:pt idx="0">
                  <c:v>0.24099999999999999</c:v>
                </c:pt>
                <c:pt idx="1">
                  <c:v>0.17599999999999999</c:v>
                </c:pt>
                <c:pt idx="2">
                  <c:v>0.122</c:v>
                </c:pt>
                <c:pt idx="3">
                  <c:v>0.108</c:v>
                </c:pt>
                <c:pt idx="4">
                  <c:v>0.13500000000000001</c:v>
                </c:pt>
              </c:numCache>
            </c:numRef>
          </c:val>
          <c:extLst xmlns:c16r2="http://schemas.microsoft.com/office/drawing/2015/06/chart">
            <c:ext xmlns:c16="http://schemas.microsoft.com/office/drawing/2014/chart" uri="{C3380CC4-5D6E-409C-BE32-E72D297353CC}">
              <c16:uniqueId val="{00000002-3315-4E0A-B847-A4B754D5A31F}"/>
            </c:ext>
          </c:extLst>
        </c:ser>
        <c:ser>
          <c:idx val="1"/>
          <c:order val="1"/>
          <c:tx>
            <c:strRef>
              <c:f>'Observatorio Nacional Logística'!$B$51</c:f>
              <c:strCache>
                <c:ptCount val="1"/>
                <c:pt idx="0">
                  <c:v>2020</c:v>
                </c:pt>
              </c:strCache>
            </c:strRef>
          </c:tx>
          <c:spPr>
            <a:solidFill>
              <a:srgbClr val="002060"/>
            </a:solidFill>
            <a:ln>
              <a:solidFill>
                <a:srgbClr val="003399"/>
              </a:solidFill>
            </a:ln>
            <a:effectLst/>
          </c:spPr>
          <c:invertIfNegative val="0"/>
          <c:dPt>
            <c:idx val="4"/>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4-3315-4E0A-B847-A4B754D5A31F}"/>
              </c:ext>
            </c:extLst>
          </c:dPt>
          <c:dLbls>
            <c:spPr>
              <a:noFill/>
              <a:ln>
                <a:noFill/>
              </a:ln>
              <a:effectLst/>
            </c:spPr>
            <c:txPr>
              <a:bodyPr rot="0" spcFirstLastPara="1" vertOverflow="ellipsis" vert="horz" wrap="square" anchor="ctr" anchorCtr="1"/>
              <a:lstStyle/>
              <a:p>
                <a:pPr algn="ctr">
                  <a:defRPr sz="900" b="1" i="0" u="none" strike="noStrike" kern="1200" baseline="0">
                    <a:solidFill>
                      <a:srgbClr val="0070C0"/>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Logística'!$C$51:$G$51</c:f>
              <c:numCache>
                <c:formatCode>0.0%</c:formatCode>
                <c:ptCount val="5"/>
                <c:pt idx="0">
                  <c:v>0.25800000000000001</c:v>
                </c:pt>
                <c:pt idx="1">
                  <c:v>0.24199999999999999</c:v>
                </c:pt>
                <c:pt idx="2">
                  <c:v>0.11799999999999999</c:v>
                </c:pt>
                <c:pt idx="3">
                  <c:v>9.7000000000000003E-2</c:v>
                </c:pt>
                <c:pt idx="4">
                  <c:v>0.126</c:v>
                </c:pt>
              </c:numCache>
            </c:numRef>
          </c:val>
          <c:extLst xmlns:c16r2="http://schemas.microsoft.com/office/drawing/2015/06/chart">
            <c:ext xmlns:c16="http://schemas.microsoft.com/office/drawing/2014/chart" uri="{C3380CC4-5D6E-409C-BE32-E72D297353CC}">
              <c16:uniqueId val="{00000005-3315-4E0A-B847-A4B754D5A31F}"/>
            </c:ext>
          </c:extLst>
        </c:ser>
        <c:dLbls>
          <c:dLblPos val="outEnd"/>
          <c:showLegendKey val="0"/>
          <c:showVal val="1"/>
          <c:showCatName val="0"/>
          <c:showSerName val="0"/>
          <c:showPercent val="0"/>
          <c:showBubbleSize val="0"/>
        </c:dLbls>
        <c:gapWidth val="219"/>
        <c:overlap val="-27"/>
        <c:axId val="546905656"/>
        <c:axId val="546895856"/>
      </c:barChart>
      <c:catAx>
        <c:axId val="546905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6895856"/>
        <c:crosses val="autoZero"/>
        <c:auto val="1"/>
        <c:lblAlgn val="ctr"/>
        <c:lblOffset val="100"/>
        <c:noMultiLvlLbl val="0"/>
      </c:catAx>
      <c:valAx>
        <c:axId val="5468958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crossAx val="546905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95000"/>
                  <a:lumOff val="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noFill/>
    <a:ln w="9525" cap="flat" cmpd="sng" algn="ctr">
      <a:noFill/>
      <a:round/>
    </a:ln>
    <a:effectLst/>
  </c:spPr>
  <c:txPr>
    <a:bodyPr/>
    <a:lstStyle/>
    <a:p>
      <a:pPr>
        <a:defRPr>
          <a:solidFill>
            <a:schemeClr val="tx1">
              <a:lumMod val="95000"/>
              <a:lumOff val="5000"/>
            </a:schemeClr>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r>
              <a:rPr lang="es-CO" sz="1400" b="1" i="0" u="none" strike="noStrike" kern="1200" spc="0" baseline="0">
                <a:solidFill>
                  <a:sysClr val="windowText" lastClr="000000"/>
                </a:solidFill>
                <a:latin typeface="Trebuchet MS" panose="020B0603020202020204" pitchFamily="34" charset="0"/>
                <a:ea typeface="+mn-ea"/>
                <a:cs typeface="+mn-cs"/>
              </a:rPr>
              <a:t>% EMPRESAS CON FLOTA PROPIA</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col"/>
        <c:grouping val="clustered"/>
        <c:varyColors val="0"/>
        <c:ser>
          <c:idx val="0"/>
          <c:order val="0"/>
          <c:tx>
            <c:strRef>
              <c:f>'Observatorio Nacional Logística'!$B$68</c:f>
              <c:strCache>
                <c:ptCount val="1"/>
                <c:pt idx="0">
                  <c:v>2018</c:v>
                </c:pt>
              </c:strCache>
            </c:strRef>
          </c:tx>
          <c:spPr>
            <a:solidFill>
              <a:srgbClr val="FFC000"/>
            </a:solidFill>
            <a:ln>
              <a:solidFill>
                <a:srgbClr val="FFC000"/>
              </a:solidFill>
            </a:ln>
            <a:effectLst/>
          </c:spPr>
          <c:invertIfNegative val="0"/>
          <c:dPt>
            <c:idx val="4"/>
            <c:invertIfNegative val="0"/>
            <c:bubble3D val="0"/>
            <c:spPr>
              <a:solidFill>
                <a:srgbClr val="FFC000"/>
              </a:solidFill>
              <a:ln>
                <a:solidFill>
                  <a:srgbClr val="FFC000"/>
                </a:solidFill>
              </a:ln>
              <a:effectLst/>
            </c:spPr>
            <c:extLst xmlns:c16r2="http://schemas.microsoft.com/office/drawing/2015/06/chart">
              <c:ext xmlns:c16="http://schemas.microsoft.com/office/drawing/2014/chart" uri="{C3380CC4-5D6E-409C-BE32-E72D297353CC}">
                <c16:uniqueId val="{00000001-E241-44A5-8588-67D97526E7BA}"/>
              </c:ext>
            </c:extLst>
          </c:dPt>
          <c:dPt>
            <c:idx val="6"/>
            <c:invertIfNegative val="0"/>
            <c:bubble3D val="0"/>
            <c:spPr>
              <a:solidFill>
                <a:srgbClr val="32879E"/>
              </a:solidFill>
              <a:ln>
                <a:solidFill>
                  <a:srgbClr val="32879E"/>
                </a:solidFill>
              </a:ln>
              <a:effectLst/>
            </c:spPr>
            <c:extLst xmlns:c16r2="http://schemas.microsoft.com/office/drawing/2015/06/chart">
              <c:ext xmlns:c16="http://schemas.microsoft.com/office/drawing/2014/chart" uri="{C3380CC4-5D6E-409C-BE32-E72D297353CC}">
                <c16:uniqueId val="{00000003-E241-44A5-8588-67D97526E7BA}"/>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Logística'!$C$66:$I$67</c:f>
              <c:strCache>
                <c:ptCount val="7"/>
                <c:pt idx="0">
                  <c:v>Minería</c:v>
                </c:pt>
                <c:pt idx="1">
                  <c:v>Comercio</c:v>
                </c:pt>
                <c:pt idx="2">
                  <c:v>Construcción</c:v>
                </c:pt>
                <c:pt idx="3">
                  <c:v>Agropecuaria</c:v>
                </c:pt>
                <c:pt idx="4">
                  <c:v>Industria</c:v>
                </c:pt>
                <c:pt idx="5">
                  <c:v>Tte. Y almacén.</c:v>
                </c:pt>
                <c:pt idx="6">
                  <c:v>Nacional</c:v>
                </c:pt>
              </c:strCache>
            </c:strRef>
          </c:cat>
          <c:val>
            <c:numRef>
              <c:f>'Observatorio Nacional Logística'!$C$68:$I$68</c:f>
              <c:numCache>
                <c:formatCode>0.0%</c:formatCode>
                <c:ptCount val="7"/>
                <c:pt idx="0">
                  <c:v>0.155</c:v>
                </c:pt>
                <c:pt idx="1">
                  <c:v>0.189</c:v>
                </c:pt>
                <c:pt idx="2">
                  <c:v>0.25800000000000001</c:v>
                </c:pt>
                <c:pt idx="3">
                  <c:v>0.26800000000000002</c:v>
                </c:pt>
                <c:pt idx="4">
                  <c:v>0.27400000000000002</c:v>
                </c:pt>
                <c:pt idx="5">
                  <c:v>0.48</c:v>
                </c:pt>
                <c:pt idx="6">
                  <c:v>0.224</c:v>
                </c:pt>
              </c:numCache>
            </c:numRef>
          </c:val>
          <c:extLst xmlns:c16r2="http://schemas.microsoft.com/office/drawing/2015/06/chart">
            <c:ext xmlns:c16="http://schemas.microsoft.com/office/drawing/2014/chart" uri="{C3380CC4-5D6E-409C-BE32-E72D297353CC}">
              <c16:uniqueId val="{00000004-E241-44A5-8588-67D97526E7BA}"/>
            </c:ext>
          </c:extLst>
        </c:ser>
        <c:ser>
          <c:idx val="1"/>
          <c:order val="1"/>
          <c:tx>
            <c:strRef>
              <c:f>'Observatorio Nacional Logística'!$B$69</c:f>
              <c:strCache>
                <c:ptCount val="1"/>
                <c:pt idx="0">
                  <c:v>2020</c:v>
                </c:pt>
              </c:strCache>
            </c:strRef>
          </c:tx>
          <c:spPr>
            <a:solidFill>
              <a:srgbClr val="002060"/>
            </a:solidFill>
            <a:ln>
              <a:solidFill>
                <a:srgbClr val="002060"/>
              </a:solidFill>
            </a:ln>
            <a:effectLst/>
          </c:spPr>
          <c:invertIfNegative val="0"/>
          <c:dPt>
            <c:idx val="4"/>
            <c:invertIfNegative val="0"/>
            <c:bubble3D val="0"/>
            <c:spPr>
              <a:solidFill>
                <a:srgbClr val="002060"/>
              </a:solidFill>
              <a:ln>
                <a:solidFill>
                  <a:srgbClr val="002060"/>
                </a:solidFill>
              </a:ln>
              <a:effectLst/>
            </c:spPr>
            <c:extLst xmlns:c16r2="http://schemas.microsoft.com/office/drawing/2015/06/chart">
              <c:ext xmlns:c16="http://schemas.microsoft.com/office/drawing/2014/chart" uri="{C3380CC4-5D6E-409C-BE32-E72D297353CC}">
                <c16:uniqueId val="{00000006-E241-44A5-8588-67D97526E7BA}"/>
              </c:ext>
            </c:extLst>
          </c:dPt>
          <c:dPt>
            <c:idx val="6"/>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8-E241-44A5-8588-67D97526E7BA}"/>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Logística'!$C$66:$I$67</c:f>
              <c:strCache>
                <c:ptCount val="7"/>
                <c:pt idx="0">
                  <c:v>Minería</c:v>
                </c:pt>
                <c:pt idx="1">
                  <c:v>Comercio</c:v>
                </c:pt>
                <c:pt idx="2">
                  <c:v>Construcción</c:v>
                </c:pt>
                <c:pt idx="3">
                  <c:v>Agropecuaria</c:v>
                </c:pt>
                <c:pt idx="4">
                  <c:v>Industria</c:v>
                </c:pt>
                <c:pt idx="5">
                  <c:v>Tte. Y almacén.</c:v>
                </c:pt>
                <c:pt idx="6">
                  <c:v>Nacional</c:v>
                </c:pt>
              </c:strCache>
            </c:strRef>
          </c:cat>
          <c:val>
            <c:numRef>
              <c:f>'Observatorio Nacional Logística'!$C$69:$I$69</c:f>
              <c:numCache>
                <c:formatCode>0.0%</c:formatCode>
                <c:ptCount val="7"/>
                <c:pt idx="0">
                  <c:v>0.373</c:v>
                </c:pt>
                <c:pt idx="1">
                  <c:v>0.55000000000000004</c:v>
                </c:pt>
                <c:pt idx="2">
                  <c:v>0.51</c:v>
                </c:pt>
                <c:pt idx="3">
                  <c:v>0.59599999999999997</c:v>
                </c:pt>
                <c:pt idx="4">
                  <c:v>0.58599999999999997</c:v>
                </c:pt>
                <c:pt idx="5">
                  <c:v>0.6</c:v>
                </c:pt>
                <c:pt idx="6">
                  <c:v>0.56000000000000005</c:v>
                </c:pt>
              </c:numCache>
            </c:numRef>
          </c:val>
          <c:extLst xmlns:c16r2="http://schemas.microsoft.com/office/drawing/2015/06/chart">
            <c:ext xmlns:c16="http://schemas.microsoft.com/office/drawing/2014/chart" uri="{C3380CC4-5D6E-409C-BE32-E72D297353CC}">
              <c16:uniqueId val="{00000009-E241-44A5-8588-67D97526E7BA}"/>
            </c:ext>
          </c:extLst>
        </c:ser>
        <c:dLbls>
          <c:dLblPos val="outEnd"/>
          <c:showLegendKey val="0"/>
          <c:showVal val="1"/>
          <c:showCatName val="0"/>
          <c:showSerName val="0"/>
          <c:showPercent val="0"/>
          <c:showBubbleSize val="0"/>
        </c:dLbls>
        <c:gapWidth val="219"/>
        <c:overlap val="-27"/>
        <c:axId val="546896248"/>
        <c:axId val="546897032"/>
      </c:barChart>
      <c:catAx>
        <c:axId val="546896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546897032"/>
        <c:crosses val="autoZero"/>
        <c:auto val="1"/>
        <c:lblAlgn val="ctr"/>
        <c:lblOffset val="100"/>
        <c:noMultiLvlLbl val="0"/>
      </c:catAx>
      <c:valAx>
        <c:axId val="5468970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546896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r>
              <a:rPr lang="es-CO" sz="1400" b="1" i="0" u="none" strike="noStrike" kern="1200" cap="all" spc="0" baseline="0">
                <a:solidFill>
                  <a:sysClr val="windowText" lastClr="000000"/>
                </a:solidFill>
                <a:latin typeface="Trebuchet MS" panose="020B0603020202020204" pitchFamily="34" charset="0"/>
                <a:ea typeface="+mn-ea"/>
                <a:cs typeface="+mn-cs"/>
              </a:rPr>
              <a:t>Uso de tecnología en la logística</a:t>
            </a:r>
          </a:p>
        </c:rich>
      </c:tx>
      <c:overlay val="0"/>
      <c:spPr>
        <a:noFill/>
        <a:ln>
          <a:noFill/>
        </a:ln>
        <a:effectLst/>
      </c:spPr>
      <c:txPr>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bar"/>
        <c:grouping val="clustered"/>
        <c:varyColors val="0"/>
        <c:ser>
          <c:idx val="3"/>
          <c:order val="0"/>
          <c:spPr>
            <a:solidFill>
              <a:srgbClr val="FFC000"/>
            </a:solidFill>
            <a:ln>
              <a:solidFill>
                <a:srgbClr val="FFC00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Logística'!$B$106:$B$116</c:f>
              <c:strCache>
                <c:ptCount val="11"/>
                <c:pt idx="0">
                  <c:v>Rastreo y seguimiento de pedidos</c:v>
                </c:pt>
                <c:pt idx="1">
                  <c:v>Factura Electrónica</c:v>
                </c:pt>
                <c:pt idx="2">
                  <c:v>Rastreo y seguimiento de vehículos</c:v>
                </c:pt>
                <c:pt idx="3">
                  <c:v>Intercambio electrónico de datos - EDI</c:v>
                </c:pt>
                <c:pt idx="4">
                  <c:v>Captura con códigos de barras</c:v>
                </c:pt>
                <c:pt idx="5">
                  <c:v>Sistema y/o aplicativos de gestión de bodegas –WMS</c:v>
                </c:pt>
                <c:pt idx="6">
                  <c:v>Sistemas y aplicativos de planificación de recursos empresariales –ERP</c:v>
                </c:pt>
                <c:pt idx="7">
                  <c:v>Pronósticos y/o planeación de demanda</c:v>
                </c:pt>
                <c:pt idx="8">
                  <c:v>Sistema y/o aplicativos de administración de transporte - TMS</c:v>
                </c:pt>
                <c:pt idx="9">
                  <c:v>Captura con identificación de radio frecuencia –RFID</c:v>
                </c:pt>
                <c:pt idx="10">
                  <c:v>Ninguna</c:v>
                </c:pt>
              </c:strCache>
            </c:strRef>
          </c:cat>
          <c:val>
            <c:numRef>
              <c:f>'Observatorio Nacional Logística'!$E$106:$E$116</c:f>
              <c:numCache>
                <c:formatCode>0.0%</c:formatCode>
                <c:ptCount val="11"/>
                <c:pt idx="0">
                  <c:v>0.14499999999999999</c:v>
                </c:pt>
                <c:pt idx="1">
                  <c:v>0.13400000000000001</c:v>
                </c:pt>
                <c:pt idx="2">
                  <c:v>0.122</c:v>
                </c:pt>
                <c:pt idx="3">
                  <c:v>7.9000000000000001E-2</c:v>
                </c:pt>
                <c:pt idx="4">
                  <c:v>7.1999999999999995E-2</c:v>
                </c:pt>
                <c:pt idx="5">
                  <c:v>2.8000000000000001E-2</c:v>
                </c:pt>
                <c:pt idx="6">
                  <c:v>2.4E-2</c:v>
                </c:pt>
                <c:pt idx="7">
                  <c:v>2.1000000000000001E-2</c:v>
                </c:pt>
                <c:pt idx="8">
                  <c:v>1.4E-2</c:v>
                </c:pt>
                <c:pt idx="9">
                  <c:v>1.0999999999999999E-2</c:v>
                </c:pt>
                <c:pt idx="10">
                  <c:v>0.64400000000000002</c:v>
                </c:pt>
              </c:numCache>
            </c:numRef>
          </c:val>
          <c:extLst xmlns:c16r2="http://schemas.microsoft.com/office/drawing/2015/06/chart">
            <c:ext xmlns:c16="http://schemas.microsoft.com/office/drawing/2014/chart" uri="{C3380CC4-5D6E-409C-BE32-E72D297353CC}">
              <c16:uniqueId val="{00000000-E5B6-4A5B-8976-76F088C71866}"/>
            </c:ext>
          </c:extLst>
        </c:ser>
        <c:ser>
          <c:idx val="0"/>
          <c:order val="1"/>
          <c:spPr>
            <a:solidFill>
              <a:srgbClr val="002060"/>
            </a:solidFill>
            <a:ln>
              <a:solidFill>
                <a:srgbClr val="002060"/>
              </a:solidFill>
            </a:ln>
            <a:effectLst/>
          </c:spPr>
          <c:invertIfNegative val="0"/>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Logística'!$B$106:$B$116</c:f>
              <c:strCache>
                <c:ptCount val="11"/>
                <c:pt idx="0">
                  <c:v>Rastreo y seguimiento de pedidos</c:v>
                </c:pt>
                <c:pt idx="1">
                  <c:v>Factura Electrónica</c:v>
                </c:pt>
                <c:pt idx="2">
                  <c:v>Rastreo y seguimiento de vehículos</c:v>
                </c:pt>
                <c:pt idx="3">
                  <c:v>Intercambio electrónico de datos - EDI</c:v>
                </c:pt>
                <c:pt idx="4">
                  <c:v>Captura con códigos de barras</c:v>
                </c:pt>
                <c:pt idx="5">
                  <c:v>Sistema y/o aplicativos de gestión de bodegas –WMS</c:v>
                </c:pt>
                <c:pt idx="6">
                  <c:v>Sistemas y aplicativos de planificación de recursos empresariales –ERP</c:v>
                </c:pt>
                <c:pt idx="7">
                  <c:v>Pronósticos y/o planeación de demanda</c:v>
                </c:pt>
                <c:pt idx="8">
                  <c:v>Sistema y/o aplicativos de administración de transporte - TMS</c:v>
                </c:pt>
                <c:pt idx="9">
                  <c:v>Captura con identificación de radio frecuencia –RFID</c:v>
                </c:pt>
                <c:pt idx="10">
                  <c:v>Ninguna</c:v>
                </c:pt>
              </c:strCache>
            </c:strRef>
          </c:cat>
          <c:val>
            <c:numRef>
              <c:f>'Observatorio Nacional Logística'!$F$106:$F$116</c:f>
              <c:numCache>
                <c:formatCode>0.0%</c:formatCode>
                <c:ptCount val="11"/>
                <c:pt idx="0">
                  <c:v>0.50800000000000001</c:v>
                </c:pt>
                <c:pt idx="1">
                  <c:v>0.32</c:v>
                </c:pt>
                <c:pt idx="2">
                  <c:v>0</c:v>
                </c:pt>
                <c:pt idx="3">
                  <c:v>0.6</c:v>
                </c:pt>
                <c:pt idx="4">
                  <c:v>0.20699999999999999</c:v>
                </c:pt>
                <c:pt idx="5">
                  <c:v>0.42499999999999999</c:v>
                </c:pt>
                <c:pt idx="6">
                  <c:v>0.35599999999999998</c:v>
                </c:pt>
                <c:pt idx="7">
                  <c:v>0.42</c:v>
                </c:pt>
                <c:pt idx="8">
                  <c:v>0.38400000000000001</c:v>
                </c:pt>
                <c:pt idx="9">
                  <c:v>0</c:v>
                </c:pt>
                <c:pt idx="10">
                  <c:v>0</c:v>
                </c:pt>
              </c:numCache>
            </c:numRef>
          </c:val>
          <c:extLst xmlns:c16r2="http://schemas.microsoft.com/office/drawing/2015/06/chart">
            <c:ext xmlns:c16="http://schemas.microsoft.com/office/drawing/2014/chart" uri="{C3380CC4-5D6E-409C-BE32-E72D297353CC}">
              <c16:uniqueId val="{00000000-3C07-48B6-B5A7-0E94F403085B}"/>
            </c:ext>
          </c:extLst>
        </c:ser>
        <c:dLbls>
          <c:dLblPos val="outEnd"/>
          <c:showLegendKey val="0"/>
          <c:showVal val="1"/>
          <c:showCatName val="0"/>
          <c:showSerName val="0"/>
          <c:showPercent val="0"/>
          <c:showBubbleSize val="0"/>
        </c:dLbls>
        <c:gapWidth val="182"/>
        <c:axId val="546894288"/>
        <c:axId val="546896640"/>
      </c:barChart>
      <c:catAx>
        <c:axId val="54689428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546896640"/>
        <c:crosses val="autoZero"/>
        <c:auto val="1"/>
        <c:lblAlgn val="ctr"/>
        <c:lblOffset val="100"/>
        <c:noMultiLvlLbl val="0"/>
      </c:catAx>
      <c:valAx>
        <c:axId val="546896640"/>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546894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r>
              <a:rPr lang="es-CO" sz="1400" b="1" i="0" u="none" strike="noStrike" kern="1200" cap="all" spc="0" baseline="0">
                <a:solidFill>
                  <a:sysClr val="windowText" lastClr="000000"/>
                </a:solidFill>
                <a:latin typeface="Trebuchet MS" panose="020B0603020202020204" pitchFamily="34" charset="0"/>
                <a:ea typeface="+mn-ea"/>
                <a:cs typeface="+mn-cs"/>
              </a:rPr>
              <a:t>Principales problemas en la entrega de pedidos</a:t>
            </a:r>
          </a:p>
        </c:rich>
      </c:tx>
      <c:overlay val="0"/>
      <c:spPr>
        <a:noFill/>
        <a:ln>
          <a:noFill/>
        </a:ln>
        <a:effectLst/>
      </c:spPr>
      <c:txPr>
        <a:bodyPr rot="0" spcFirstLastPara="1" vertOverflow="ellipsis" vert="horz" wrap="square" anchor="ctr" anchorCtr="1"/>
        <a:lstStyle/>
        <a:p>
          <a:pPr algn="ctr" rtl="0">
            <a:defRPr lang="es-CO" sz="1400" b="1" i="0" u="none" strike="noStrike" kern="1200" cap="all"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bar"/>
        <c:grouping val="clustered"/>
        <c:varyColors val="0"/>
        <c:ser>
          <c:idx val="1"/>
          <c:order val="1"/>
          <c:spPr>
            <a:solidFill>
              <a:srgbClr val="002060"/>
            </a:solidFill>
            <a:ln>
              <a:solidFill>
                <a:srgbClr val="002060"/>
              </a:solidFill>
            </a:ln>
            <a:effectLst/>
          </c:spPr>
          <c:invertIfNegative val="0"/>
          <c:dLbls>
            <c:dLbl>
              <c:idx val="7"/>
              <c:delete val="1"/>
              <c:extLst xmlns:c16r2="http://schemas.microsoft.com/office/drawing/2015/06/chart">
                <c:ext xmlns:c16="http://schemas.microsoft.com/office/drawing/2014/chart" uri="{C3380CC4-5D6E-409C-BE32-E72D297353CC}">
                  <c16:uniqueId val="{00000000-C1AA-4727-AE6E-CF9D6030C79D}"/>
                </c:ext>
                <c:ext xmlns:c15="http://schemas.microsoft.com/office/drawing/2012/chart" uri="{CE6537A1-D6FC-4f65-9D91-7224C49458BB}"/>
              </c:extLst>
            </c:dLbl>
            <c:dLbl>
              <c:idx val="8"/>
              <c:delete val="1"/>
              <c:extLst xmlns:c16r2="http://schemas.microsoft.com/office/drawing/2015/06/chart">
                <c:ext xmlns:c16="http://schemas.microsoft.com/office/drawing/2014/chart" uri="{C3380CC4-5D6E-409C-BE32-E72D297353CC}">
                  <c16:uniqueId val="{00000001-C1AA-4727-AE6E-CF9D6030C79D}"/>
                </c:ext>
                <c:ext xmlns:c15="http://schemas.microsoft.com/office/drawing/2012/chart" uri="{CE6537A1-D6FC-4f65-9D91-7224C49458BB}"/>
              </c:extLst>
            </c:dLbl>
            <c:dLbl>
              <c:idx val="9"/>
              <c:delete val="1"/>
              <c:extLst xmlns:c16r2="http://schemas.microsoft.com/office/drawing/2015/06/chart">
                <c:ext xmlns:c16="http://schemas.microsoft.com/office/drawing/2014/chart" uri="{C3380CC4-5D6E-409C-BE32-E72D297353CC}">
                  <c16:uniqueId val="{00000002-C1AA-4727-AE6E-CF9D6030C79D}"/>
                </c:ext>
                <c:ext xmlns:c15="http://schemas.microsoft.com/office/drawing/2012/chart" uri="{CE6537A1-D6FC-4f65-9D91-7224C49458BB}"/>
              </c:extLst>
            </c:dLbl>
            <c:spPr>
              <a:noFill/>
              <a:ln>
                <a:noFill/>
              </a:ln>
              <a:effectLst/>
            </c:spPr>
            <c:txPr>
              <a:bodyPr rot="0" spcFirstLastPara="1" vertOverflow="ellipsis" vert="horz" wrap="square" anchor="ctr" anchorCtr="0"/>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Logística'!$B$87:$B$96</c:f>
              <c:strCache>
                <c:ptCount val="10"/>
                <c:pt idx="0">
                  <c:v>Daños en mercancías</c:v>
                </c:pt>
                <c:pt idx="1">
                  <c:v>Problemas de transporte</c:v>
                </c:pt>
                <c:pt idx="2">
                  <c:v>Problemas en la entrega por causa del cliente</c:v>
                </c:pt>
                <c:pt idx="3">
                  <c:v>Problemas de almacenamiento</c:v>
                </c:pt>
                <c:pt idx="4">
                  <c:v>Robos y actividades criminales</c:v>
                </c:pt>
                <c:pt idx="5">
                  <c:v>Problemas con la documentación</c:v>
                </c:pt>
                <c:pt idx="6">
                  <c:v>Siniestros</c:v>
                </c:pt>
                <c:pt idx="7">
                  <c:v>Problemas por inspecciones</c:v>
                </c:pt>
                <c:pt idx="8">
                  <c:v>Ruptura de cadena de frío</c:v>
                </c:pt>
                <c:pt idx="9">
                  <c:v>Otros</c:v>
                </c:pt>
              </c:strCache>
            </c:strRef>
          </c:cat>
          <c:val>
            <c:numRef>
              <c:f>'Observatorio Nacional Logística'!$D$87:$D$96</c:f>
              <c:numCache>
                <c:formatCode>0.0%</c:formatCode>
                <c:ptCount val="10"/>
                <c:pt idx="0">
                  <c:v>0.121</c:v>
                </c:pt>
                <c:pt idx="1">
                  <c:v>0.11700000000000001</c:v>
                </c:pt>
                <c:pt idx="2">
                  <c:v>8.4000000000000005E-2</c:v>
                </c:pt>
                <c:pt idx="3">
                  <c:v>5.8000000000000003E-2</c:v>
                </c:pt>
                <c:pt idx="4">
                  <c:v>5.6000000000000001E-2</c:v>
                </c:pt>
                <c:pt idx="5">
                  <c:v>2.9000000000000001E-2</c:v>
                </c:pt>
                <c:pt idx="6">
                  <c:v>1.9E-2</c:v>
                </c:pt>
                <c:pt idx="7">
                  <c:v>0</c:v>
                </c:pt>
                <c:pt idx="8">
                  <c:v>0</c:v>
                </c:pt>
                <c:pt idx="9">
                  <c:v>0</c:v>
                </c:pt>
              </c:numCache>
            </c:numRef>
          </c:val>
          <c:extLst xmlns:c16r2="http://schemas.microsoft.com/office/drawing/2015/06/chart">
            <c:ext xmlns:c16="http://schemas.microsoft.com/office/drawing/2014/chart" uri="{C3380CC4-5D6E-409C-BE32-E72D297353CC}">
              <c16:uniqueId val="{00000000-2F7B-4BC6-817D-BD714D33C3FD}"/>
            </c:ext>
          </c:extLst>
        </c:ser>
        <c:ser>
          <c:idx val="2"/>
          <c:order val="2"/>
          <c:spPr>
            <a:solidFill>
              <a:srgbClr val="FFC000"/>
            </a:solidFill>
            <a:ln>
              <a:solidFill>
                <a:srgbClr val="FFC000"/>
              </a:solidFill>
            </a:ln>
            <a:effectLst/>
          </c:spPr>
          <c:invertIfNegative val="0"/>
          <c:dLbls>
            <c:dLbl>
              <c:idx val="0"/>
              <c:delete val="1"/>
              <c:extLst xmlns:c16r2="http://schemas.microsoft.com/office/drawing/2015/06/chart">
                <c:ext xmlns:c16="http://schemas.microsoft.com/office/drawing/2014/chart" uri="{C3380CC4-5D6E-409C-BE32-E72D297353CC}">
                  <c16:uniqueId val="{00000003-C1AA-4727-AE6E-CF9D6030C79D}"/>
                </c:ext>
                <c:ext xmlns:c15="http://schemas.microsoft.com/office/drawing/2012/chart" uri="{CE6537A1-D6FC-4f65-9D91-7224C49458BB}"/>
              </c:extLst>
            </c:dLbl>
            <c:dLbl>
              <c:idx val="5"/>
              <c:delete val="1"/>
              <c:extLst xmlns:c16r2="http://schemas.microsoft.com/office/drawing/2015/06/chart">
                <c:ext xmlns:c16="http://schemas.microsoft.com/office/drawing/2014/chart" uri="{C3380CC4-5D6E-409C-BE32-E72D297353CC}">
                  <c16:uniqueId val="{00000004-C1AA-4727-AE6E-CF9D6030C79D}"/>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Logística'!$B$87:$B$96</c:f>
              <c:strCache>
                <c:ptCount val="10"/>
                <c:pt idx="0">
                  <c:v>Daños en mercancías</c:v>
                </c:pt>
                <c:pt idx="1">
                  <c:v>Problemas de transporte</c:v>
                </c:pt>
                <c:pt idx="2">
                  <c:v>Problemas en la entrega por causa del cliente</c:v>
                </c:pt>
                <c:pt idx="3">
                  <c:v>Problemas de almacenamiento</c:v>
                </c:pt>
                <c:pt idx="4">
                  <c:v>Robos y actividades criminales</c:v>
                </c:pt>
                <c:pt idx="5">
                  <c:v>Problemas con la documentación</c:v>
                </c:pt>
                <c:pt idx="6">
                  <c:v>Siniestros</c:v>
                </c:pt>
                <c:pt idx="7">
                  <c:v>Problemas por inspecciones</c:v>
                </c:pt>
                <c:pt idx="8">
                  <c:v>Ruptura de cadena de frío</c:v>
                </c:pt>
                <c:pt idx="9">
                  <c:v>Otros</c:v>
                </c:pt>
              </c:strCache>
            </c:strRef>
          </c:cat>
          <c:val>
            <c:numRef>
              <c:f>'Observatorio Nacional Logística'!$E$87:$E$96</c:f>
              <c:numCache>
                <c:formatCode>0.0%</c:formatCode>
                <c:ptCount val="10"/>
                <c:pt idx="0">
                  <c:v>0</c:v>
                </c:pt>
                <c:pt idx="1">
                  <c:v>0.65800000000000003</c:v>
                </c:pt>
                <c:pt idx="2">
                  <c:v>0.42099999999999999</c:v>
                </c:pt>
                <c:pt idx="3">
                  <c:v>0.191</c:v>
                </c:pt>
                <c:pt idx="4">
                  <c:v>0.25800000000000001</c:v>
                </c:pt>
                <c:pt idx="5">
                  <c:v>0</c:v>
                </c:pt>
                <c:pt idx="6">
                  <c:v>0.151</c:v>
                </c:pt>
                <c:pt idx="7">
                  <c:v>0.189</c:v>
                </c:pt>
                <c:pt idx="8">
                  <c:v>5.3999999999999999E-2</c:v>
                </c:pt>
                <c:pt idx="9">
                  <c:v>3.9E-2</c:v>
                </c:pt>
              </c:numCache>
            </c:numRef>
          </c:val>
          <c:extLst xmlns:c16r2="http://schemas.microsoft.com/office/drawing/2015/06/chart">
            <c:ext xmlns:c16="http://schemas.microsoft.com/office/drawing/2014/chart" uri="{C3380CC4-5D6E-409C-BE32-E72D297353CC}">
              <c16:uniqueId val="{00000005-C1AA-4727-AE6E-CF9D6030C79D}"/>
            </c:ext>
          </c:extLst>
        </c:ser>
        <c:dLbls>
          <c:showLegendKey val="0"/>
          <c:showVal val="0"/>
          <c:showCatName val="0"/>
          <c:showSerName val="0"/>
          <c:showPercent val="0"/>
          <c:showBubbleSize val="0"/>
        </c:dLbls>
        <c:gapWidth val="182"/>
        <c:axId val="546893896"/>
        <c:axId val="546898992"/>
        <c:extLst xmlns:c16r2="http://schemas.microsoft.com/office/drawing/2015/06/chart">
          <c:ext xmlns:c15="http://schemas.microsoft.com/office/drawing/2012/chart" uri="{02D57815-91ED-43cb-92C2-25804820EDAC}">
            <c15:filteredBarSeries>
              <c15:ser>
                <c:idx val="0"/>
                <c:order val="0"/>
                <c:spPr>
                  <a:solidFill>
                    <a:schemeClr val="accent1">
                      <a:tint val="65000"/>
                    </a:schemeClr>
                  </a:solidFill>
                  <a:ln>
                    <a:noFill/>
                  </a:ln>
                  <a:effectLst/>
                </c:spPr>
                <c:invertIfNegative val="0"/>
                <c:cat>
                  <c:strRef>
                    <c:extLst xmlns:c16r2="http://schemas.microsoft.com/office/drawing/2015/06/chart">
                      <c:ext uri="{02D57815-91ED-43cb-92C2-25804820EDAC}">
                        <c15:formulaRef>
                          <c15:sqref>'Observatorio Nacional Logística'!$B$87:$B$96</c15:sqref>
                        </c15:formulaRef>
                      </c:ext>
                    </c:extLst>
                    <c:strCache>
                      <c:ptCount val="10"/>
                      <c:pt idx="0">
                        <c:v>Daños en mercancías</c:v>
                      </c:pt>
                      <c:pt idx="1">
                        <c:v>Problemas de transporte</c:v>
                      </c:pt>
                      <c:pt idx="2">
                        <c:v>Problemas en la entrega por causa del cliente</c:v>
                      </c:pt>
                      <c:pt idx="3">
                        <c:v>Problemas de almacenamiento</c:v>
                      </c:pt>
                      <c:pt idx="4">
                        <c:v>Robos y actividades criminales</c:v>
                      </c:pt>
                      <c:pt idx="5">
                        <c:v>Problemas con la documentación</c:v>
                      </c:pt>
                      <c:pt idx="6">
                        <c:v>Siniestros</c:v>
                      </c:pt>
                      <c:pt idx="7">
                        <c:v>Problemas por inspecciones</c:v>
                      </c:pt>
                      <c:pt idx="8">
                        <c:v>Ruptura de cadena de frío</c:v>
                      </c:pt>
                      <c:pt idx="9">
                        <c:v>Otros</c:v>
                      </c:pt>
                    </c:strCache>
                  </c:strRef>
                </c:cat>
                <c:val>
                  <c:numRef>
                    <c:extLst xmlns:c16r2="http://schemas.microsoft.com/office/drawing/2015/06/chart">
                      <c:ext uri="{02D57815-91ED-43cb-92C2-25804820EDAC}">
                        <c15:formulaRef>
                          <c15:sqref>'Observatorio Nacional Logística'!$C$87:$C$96</c15:sqref>
                        </c15:formulaRef>
                      </c:ext>
                    </c:extLst>
                    <c:numCache>
                      <c:formatCode>General</c:formatCode>
                      <c:ptCount val="10"/>
                    </c:numCache>
                  </c:numRef>
                </c:val>
                <c:extLst xmlns:c16r2="http://schemas.microsoft.com/office/drawing/2015/06/chart">
                  <c:ext xmlns:c16="http://schemas.microsoft.com/office/drawing/2014/chart" uri="{C3380CC4-5D6E-409C-BE32-E72D297353CC}">
                    <c16:uniqueId val="{00000001-2F7B-4BC6-817D-BD714D33C3FD}"/>
                  </c:ext>
                </c:extLst>
              </c15:ser>
            </c15:filteredBarSeries>
          </c:ext>
        </c:extLst>
      </c:barChart>
      <c:catAx>
        <c:axId val="546893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546898992"/>
        <c:crosses val="autoZero"/>
        <c:auto val="1"/>
        <c:lblAlgn val="ctr"/>
        <c:lblOffset val="100"/>
        <c:noMultiLvlLbl val="0"/>
      </c:catAx>
      <c:valAx>
        <c:axId val="5468989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546893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400">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es-CO" b="1">
                <a:latin typeface="Arial" panose="020B0604020202020204" pitchFamily="34" charset="0"/>
                <a:cs typeface="Arial" panose="020B0604020202020204" pitchFamily="34" charset="0"/>
              </a:rPr>
              <a:t>COSTO LOGÍSTICO POR ACTIVIDAD ECONÓMICA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1"/>
          <c:order val="1"/>
          <c:tx>
            <c:strRef>
              <c:f>'Observatorio Nacional Logística'!$B$32</c:f>
              <c:strCache>
                <c:ptCount val="1"/>
                <c:pt idx="0">
                  <c:v>2018</c:v>
                </c:pt>
              </c:strCache>
            </c:strRef>
          </c:tx>
          <c:spPr>
            <a:solidFill>
              <a:srgbClr val="FFC000"/>
            </a:solidFill>
            <a:ln>
              <a:noFill/>
            </a:ln>
            <a:effectLst/>
          </c:spPr>
          <c:invertIfNegative val="0"/>
          <c:dPt>
            <c:idx val="5"/>
            <c:invertIfNegative val="0"/>
            <c:bubble3D val="0"/>
            <c:spPr>
              <a:solidFill>
                <a:srgbClr val="32879E"/>
              </a:solidFill>
              <a:ln>
                <a:noFill/>
              </a:ln>
              <a:effectLst/>
            </c:spPr>
            <c:extLst xmlns:c16r2="http://schemas.microsoft.com/office/drawing/2015/06/chart">
              <c:ext xmlns:c16="http://schemas.microsoft.com/office/drawing/2014/chart" uri="{C3380CC4-5D6E-409C-BE32-E72D297353CC}">
                <c16:uniqueId val="{00000001-4F8E-46D2-A0BB-0DD264E4D74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Logística'!$C$30:$H$30</c:f>
              <c:strCache>
                <c:ptCount val="6"/>
                <c:pt idx="0">
                  <c:v>Construcción</c:v>
                </c:pt>
                <c:pt idx="1">
                  <c:v>Comercio</c:v>
                </c:pt>
                <c:pt idx="2">
                  <c:v>Agropecuaria</c:v>
                </c:pt>
                <c:pt idx="3">
                  <c:v>Industria</c:v>
                </c:pt>
                <c:pt idx="4">
                  <c:v>Minería</c:v>
                </c:pt>
                <c:pt idx="5">
                  <c:v>Nacional</c:v>
                </c:pt>
              </c:strCache>
            </c:strRef>
          </c:cat>
          <c:val>
            <c:numRef>
              <c:f>'Observatorio Nacional Logística'!$C$32:$H$32</c:f>
              <c:numCache>
                <c:formatCode>0.0%</c:formatCode>
                <c:ptCount val="6"/>
                <c:pt idx="0">
                  <c:v>0.152</c:v>
                </c:pt>
                <c:pt idx="1">
                  <c:v>0.152</c:v>
                </c:pt>
                <c:pt idx="2">
                  <c:v>0.128</c:v>
                </c:pt>
                <c:pt idx="3">
                  <c:v>0.115</c:v>
                </c:pt>
                <c:pt idx="4">
                  <c:v>0.10299999999999999</c:v>
                </c:pt>
                <c:pt idx="5">
                  <c:v>0.13500000000000001</c:v>
                </c:pt>
              </c:numCache>
            </c:numRef>
          </c:val>
          <c:extLst xmlns:c16r2="http://schemas.microsoft.com/office/drawing/2015/06/chart">
            <c:ext xmlns:c16="http://schemas.microsoft.com/office/drawing/2014/chart" uri="{C3380CC4-5D6E-409C-BE32-E72D297353CC}">
              <c16:uniqueId val="{00000002-4F8E-46D2-A0BB-0DD264E4D740}"/>
            </c:ext>
          </c:extLst>
        </c:ser>
        <c:ser>
          <c:idx val="2"/>
          <c:order val="2"/>
          <c:tx>
            <c:strRef>
              <c:f>'Observatorio Nacional Logística'!$B$33</c:f>
              <c:strCache>
                <c:ptCount val="1"/>
                <c:pt idx="0">
                  <c:v>2020</c:v>
                </c:pt>
              </c:strCache>
            </c:strRef>
          </c:tx>
          <c:spPr>
            <a:solidFill>
              <a:srgbClr val="002060"/>
            </a:solidFill>
            <a:ln>
              <a:solidFill>
                <a:srgbClr val="002060"/>
              </a:solidFill>
            </a:ln>
            <a:effectLst/>
          </c:spPr>
          <c:invertIfNegative val="0"/>
          <c:dPt>
            <c:idx val="5"/>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4-4F8E-46D2-A0BB-0DD264E4D740}"/>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rgbClr val="0070C0"/>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Logística'!$C$30:$H$30</c:f>
              <c:strCache>
                <c:ptCount val="6"/>
                <c:pt idx="0">
                  <c:v>Construcción</c:v>
                </c:pt>
                <c:pt idx="1">
                  <c:v>Comercio</c:v>
                </c:pt>
                <c:pt idx="2">
                  <c:v>Agropecuaria</c:v>
                </c:pt>
                <c:pt idx="3">
                  <c:v>Industria</c:v>
                </c:pt>
                <c:pt idx="4">
                  <c:v>Minería</c:v>
                </c:pt>
                <c:pt idx="5">
                  <c:v>Nacional</c:v>
                </c:pt>
              </c:strCache>
            </c:strRef>
          </c:cat>
          <c:val>
            <c:numRef>
              <c:f>'Observatorio Nacional Logística'!$C$33:$H$33</c:f>
              <c:numCache>
                <c:formatCode>0.0%</c:formatCode>
                <c:ptCount val="6"/>
                <c:pt idx="0">
                  <c:v>8.4000000000000005E-2</c:v>
                </c:pt>
                <c:pt idx="1">
                  <c:v>9.0999999999999998E-2</c:v>
                </c:pt>
                <c:pt idx="2">
                  <c:v>0.223</c:v>
                </c:pt>
                <c:pt idx="3">
                  <c:v>0.127</c:v>
                </c:pt>
                <c:pt idx="4">
                  <c:v>0.251</c:v>
                </c:pt>
                <c:pt idx="5">
                  <c:v>0.126</c:v>
                </c:pt>
              </c:numCache>
            </c:numRef>
          </c:val>
          <c:extLst xmlns:c16r2="http://schemas.microsoft.com/office/drawing/2015/06/chart">
            <c:ext xmlns:c16="http://schemas.microsoft.com/office/drawing/2014/chart" uri="{C3380CC4-5D6E-409C-BE32-E72D297353CC}">
              <c16:uniqueId val="{00000005-4F8E-46D2-A0BB-0DD264E4D740}"/>
            </c:ext>
          </c:extLst>
        </c:ser>
        <c:dLbls>
          <c:dLblPos val="outEnd"/>
          <c:showLegendKey val="0"/>
          <c:showVal val="1"/>
          <c:showCatName val="0"/>
          <c:showSerName val="0"/>
          <c:showPercent val="0"/>
          <c:showBubbleSize val="0"/>
        </c:dLbls>
        <c:gapWidth val="219"/>
        <c:overlap val="-27"/>
        <c:axId val="546904480"/>
        <c:axId val="546902912"/>
        <c:extLst xmlns:c16r2="http://schemas.microsoft.com/office/drawing/2015/06/chart">
          <c:ext xmlns:c15="http://schemas.microsoft.com/office/drawing/2012/chart" uri="{02D57815-91ED-43cb-92C2-25804820EDAC}">
            <c15:filteredBarSeries>
              <c15:ser>
                <c:idx val="0"/>
                <c:order val="0"/>
                <c:tx>
                  <c:strRef>
                    <c:extLst xmlns:c16r2="http://schemas.microsoft.com/office/drawing/2015/06/chart">
                      <c:ext uri="{02D57815-91ED-43cb-92C2-25804820EDAC}">
                        <c15:formulaRef>
                          <c15:sqref>'Observatorio Nacional Logística'!$B$31</c15:sqref>
                        </c15:formulaRef>
                      </c:ext>
                    </c:extLst>
                    <c:strCache>
                      <c:ptCount val="1"/>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c:ext uri="{02D57815-91ED-43cb-92C2-25804820EDAC}">
                        <c15:formulaRef>
                          <c15:sqref>'Observatorio Nacional Logística'!$C$30:$H$30</c15:sqref>
                        </c15:formulaRef>
                      </c:ext>
                    </c:extLst>
                    <c:strCache>
                      <c:ptCount val="6"/>
                      <c:pt idx="0">
                        <c:v>Construcción</c:v>
                      </c:pt>
                      <c:pt idx="1">
                        <c:v>Comercio</c:v>
                      </c:pt>
                      <c:pt idx="2">
                        <c:v>Agropecuaria</c:v>
                      </c:pt>
                      <c:pt idx="3">
                        <c:v>Industria</c:v>
                      </c:pt>
                      <c:pt idx="4">
                        <c:v>Minería</c:v>
                      </c:pt>
                      <c:pt idx="5">
                        <c:v>Nacional</c:v>
                      </c:pt>
                    </c:strCache>
                  </c:strRef>
                </c:cat>
                <c:val>
                  <c:numRef>
                    <c:extLst xmlns:c16r2="http://schemas.microsoft.com/office/drawing/2015/06/chart">
                      <c:ext uri="{02D57815-91ED-43cb-92C2-25804820EDAC}">
                        <c15:formulaRef>
                          <c15:sqref>'Observatorio Nacional Logística'!$C$31:$H$31</c15:sqref>
                        </c15:formulaRef>
                      </c:ext>
                    </c:extLst>
                    <c:numCache>
                      <c:formatCode>0</c:formatCode>
                      <c:ptCount val="6"/>
                    </c:numCache>
                  </c:numRef>
                </c:val>
                <c:extLst xmlns:c16r2="http://schemas.microsoft.com/office/drawing/2015/06/chart">
                  <c:ext xmlns:c16="http://schemas.microsoft.com/office/drawing/2014/chart" uri="{C3380CC4-5D6E-409C-BE32-E72D297353CC}">
                    <c16:uniqueId val="{00000006-4F8E-46D2-A0BB-0DD264E4D740}"/>
                  </c:ext>
                </c:extLst>
              </c15:ser>
            </c15:filteredBarSeries>
          </c:ext>
        </c:extLst>
      </c:barChart>
      <c:catAx>
        <c:axId val="54690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46902912"/>
        <c:crosses val="autoZero"/>
        <c:auto val="1"/>
        <c:lblAlgn val="ctr"/>
        <c:lblOffset val="100"/>
        <c:noMultiLvlLbl val="0"/>
      </c:catAx>
      <c:valAx>
        <c:axId val="5469029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solidFill>
              <a:schemeClr val="accent1">
                <a:alpha val="62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546904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r>
              <a:rPr lang="es-CO" sz="1400" b="1" i="0" u="none" strike="noStrike" kern="1200" spc="0" baseline="0">
                <a:solidFill>
                  <a:sysClr val="windowText" lastClr="000000"/>
                </a:solidFill>
                <a:latin typeface="Trebuchet MS" panose="020B0603020202020204" pitchFamily="34" charset="0"/>
                <a:ea typeface="+mn-ea"/>
                <a:cs typeface="+mn-cs"/>
              </a:rPr>
              <a:t>% EMPRESAS CON FLOTA PROPIA</a:t>
            </a:r>
          </a:p>
        </c:rich>
      </c:tx>
      <c:overlay val="0"/>
      <c:spPr>
        <a:noFill/>
        <a:ln>
          <a:noFill/>
        </a:ln>
        <a:effectLst/>
      </c:spPr>
      <c:txPr>
        <a:bodyPr rot="0" spcFirstLastPara="1" vertOverflow="ellipsis" vert="horz" wrap="square" anchor="ctr" anchorCtr="1"/>
        <a:lstStyle/>
        <a:p>
          <a:pPr algn="ctr" rtl="0">
            <a:defRPr lang="es-CO" sz="1400" b="1" i="0" u="none" strike="noStrike" kern="1200" spc="0" baseline="0">
              <a:solidFill>
                <a:sysClr val="windowText" lastClr="000000"/>
              </a:solidFill>
              <a:latin typeface="Trebuchet MS" panose="020B0603020202020204" pitchFamily="34" charset="0"/>
              <a:ea typeface="+mn-ea"/>
              <a:cs typeface="+mn-cs"/>
            </a:defRPr>
          </a:pPr>
          <a:endParaRPr lang="es-CO"/>
        </a:p>
      </c:txPr>
    </c:title>
    <c:autoTitleDeleted val="0"/>
    <c:plotArea>
      <c:layout/>
      <c:barChart>
        <c:barDir val="col"/>
        <c:grouping val="clustered"/>
        <c:varyColors val="0"/>
        <c:ser>
          <c:idx val="0"/>
          <c:order val="0"/>
          <c:tx>
            <c:strRef>
              <c:f>'Observatorio Nacional Logística'!$B$59</c:f>
              <c:strCache>
                <c:ptCount val="1"/>
                <c:pt idx="0">
                  <c:v>2018</c:v>
                </c:pt>
              </c:strCache>
            </c:strRef>
          </c:tx>
          <c:spPr>
            <a:solidFill>
              <a:srgbClr val="FFC000"/>
            </a:solidFill>
            <a:ln>
              <a:solidFill>
                <a:srgbClr val="FFC000"/>
              </a:solidFill>
            </a:ln>
            <a:effectLst/>
          </c:spPr>
          <c:invertIfNegative val="0"/>
          <c:dPt>
            <c:idx val="4"/>
            <c:invertIfNegative val="0"/>
            <c:bubble3D val="0"/>
            <c:spPr>
              <a:solidFill>
                <a:srgbClr val="32879E"/>
              </a:solidFill>
              <a:ln>
                <a:solidFill>
                  <a:srgbClr val="32879E"/>
                </a:solidFill>
              </a:ln>
              <a:effectLst/>
            </c:spPr>
            <c:extLst xmlns:c16r2="http://schemas.microsoft.com/office/drawing/2015/06/chart">
              <c:ext xmlns:c16="http://schemas.microsoft.com/office/drawing/2014/chart" uri="{C3380CC4-5D6E-409C-BE32-E72D297353CC}">
                <c16:uniqueId val="{00000001-7910-4E06-A0F7-372624516985}"/>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Logística'!$C$59:$G$59</c:f>
              <c:numCache>
                <c:formatCode>0.0%</c:formatCode>
                <c:ptCount val="5"/>
                <c:pt idx="0">
                  <c:v>0.21299999999999999</c:v>
                </c:pt>
                <c:pt idx="1">
                  <c:v>0.311</c:v>
                </c:pt>
                <c:pt idx="2">
                  <c:v>0.46</c:v>
                </c:pt>
                <c:pt idx="3">
                  <c:v>0.53300000000000003</c:v>
                </c:pt>
                <c:pt idx="4">
                  <c:v>0.224</c:v>
                </c:pt>
              </c:numCache>
            </c:numRef>
          </c:val>
          <c:extLst xmlns:c16r2="http://schemas.microsoft.com/office/drawing/2015/06/chart">
            <c:ext xmlns:c16="http://schemas.microsoft.com/office/drawing/2014/chart" uri="{C3380CC4-5D6E-409C-BE32-E72D297353CC}">
              <c16:uniqueId val="{00000002-7910-4E06-A0F7-372624516985}"/>
            </c:ext>
          </c:extLst>
        </c:ser>
        <c:ser>
          <c:idx val="1"/>
          <c:order val="1"/>
          <c:tx>
            <c:strRef>
              <c:f>'Observatorio Nacional Logística'!$B$60</c:f>
              <c:strCache>
                <c:ptCount val="1"/>
                <c:pt idx="0">
                  <c:v>2020</c:v>
                </c:pt>
              </c:strCache>
            </c:strRef>
          </c:tx>
          <c:spPr>
            <a:solidFill>
              <a:srgbClr val="002060"/>
            </a:solidFill>
            <a:ln>
              <a:solidFill>
                <a:srgbClr val="003399"/>
              </a:solidFill>
            </a:ln>
            <a:effectLst/>
          </c:spPr>
          <c:invertIfNegative val="0"/>
          <c:dPt>
            <c:idx val="4"/>
            <c:invertIfNegative val="0"/>
            <c:bubble3D val="0"/>
            <c:spPr>
              <a:solidFill>
                <a:schemeClr val="bg1">
                  <a:lumMod val="50000"/>
                </a:schemeClr>
              </a:solidFill>
              <a:ln>
                <a:solidFill>
                  <a:schemeClr val="bg1">
                    <a:lumMod val="50000"/>
                  </a:schemeClr>
                </a:solidFill>
              </a:ln>
              <a:effectLst/>
            </c:spPr>
            <c:extLst xmlns:c16r2="http://schemas.microsoft.com/office/drawing/2015/06/chart">
              <c:ext xmlns:c16="http://schemas.microsoft.com/office/drawing/2014/chart" uri="{C3380CC4-5D6E-409C-BE32-E72D297353CC}">
                <c16:uniqueId val="{00000004-7910-4E06-A0F7-372624516985}"/>
              </c:ext>
            </c:extLst>
          </c:dPt>
          <c:dLbls>
            <c:spPr>
              <a:noFill/>
              <a:ln>
                <a:noFill/>
              </a:ln>
              <a:effectLst/>
            </c:spPr>
            <c:txPr>
              <a:bodyPr rot="0" spcFirstLastPara="1" vertOverflow="ellipsis" vert="horz" wrap="square" lIns="38100" tIns="19050" rIns="38100" bIns="19050" anchor="ctr" anchorCtr="0">
                <a:spAutoFit/>
              </a:bodyPr>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Logística'!$C$48:$G$49</c:f>
              <c:strCache>
                <c:ptCount val="5"/>
                <c:pt idx="0">
                  <c:v>Micro</c:v>
                </c:pt>
                <c:pt idx="1">
                  <c:v>Pequeña</c:v>
                </c:pt>
                <c:pt idx="2">
                  <c:v>Mediana</c:v>
                </c:pt>
                <c:pt idx="3">
                  <c:v>Grande</c:v>
                </c:pt>
                <c:pt idx="4">
                  <c:v>Nacional</c:v>
                </c:pt>
              </c:strCache>
            </c:strRef>
          </c:cat>
          <c:val>
            <c:numRef>
              <c:f>'Observatorio Nacional Logística'!$C$60:$G$60</c:f>
              <c:numCache>
                <c:formatCode>0.0%</c:formatCode>
                <c:ptCount val="5"/>
                <c:pt idx="0">
                  <c:v>0.54900000000000004</c:v>
                </c:pt>
                <c:pt idx="1">
                  <c:v>0.65800000000000003</c:v>
                </c:pt>
                <c:pt idx="2">
                  <c:v>0.70699999999999996</c:v>
                </c:pt>
                <c:pt idx="3">
                  <c:v>0.55300000000000005</c:v>
                </c:pt>
                <c:pt idx="4">
                  <c:v>0.56000000000000005</c:v>
                </c:pt>
              </c:numCache>
            </c:numRef>
          </c:val>
          <c:extLst xmlns:c16r2="http://schemas.microsoft.com/office/drawing/2015/06/chart">
            <c:ext xmlns:c16="http://schemas.microsoft.com/office/drawing/2014/chart" uri="{C3380CC4-5D6E-409C-BE32-E72D297353CC}">
              <c16:uniqueId val="{00000005-7910-4E06-A0F7-372624516985}"/>
            </c:ext>
          </c:extLst>
        </c:ser>
        <c:dLbls>
          <c:dLblPos val="outEnd"/>
          <c:showLegendKey val="0"/>
          <c:showVal val="1"/>
          <c:showCatName val="0"/>
          <c:showSerName val="0"/>
          <c:showPercent val="0"/>
          <c:showBubbleSize val="0"/>
        </c:dLbls>
        <c:gapWidth val="219"/>
        <c:overlap val="-27"/>
        <c:axId val="546894680"/>
        <c:axId val="546904872"/>
      </c:barChart>
      <c:catAx>
        <c:axId val="546894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s-CO" sz="1000" b="0" i="0" u="none" strike="noStrike" kern="1200" baseline="0">
                <a:solidFill>
                  <a:schemeClr val="tx1"/>
                </a:solidFill>
                <a:latin typeface="Trebuchet MS" panose="020B0603020202020204" pitchFamily="34" charset="0"/>
                <a:ea typeface="+mn-ea"/>
                <a:cs typeface="+mn-cs"/>
              </a:defRPr>
            </a:pPr>
            <a:endParaRPr lang="es-CO"/>
          </a:p>
        </c:txPr>
        <c:crossAx val="546904872"/>
        <c:crosses val="autoZero"/>
        <c:auto val="1"/>
        <c:lblAlgn val="ctr"/>
        <c:lblOffset val="100"/>
        <c:noMultiLvlLbl val="0"/>
      </c:catAx>
      <c:valAx>
        <c:axId val="5469048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lang="es-CO" sz="900" b="0" i="0" u="none" strike="noStrike" kern="1200" baseline="0">
                <a:solidFill>
                  <a:schemeClr val="tx1"/>
                </a:solidFill>
                <a:latin typeface="Trebuchet MS" panose="020B0603020202020204" pitchFamily="34" charset="0"/>
                <a:ea typeface="+mn-ea"/>
                <a:cs typeface="+mn-cs"/>
              </a:defRPr>
            </a:pPr>
            <a:endParaRPr lang="es-CO"/>
          </a:p>
        </c:txPr>
        <c:crossAx val="546894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lang="es-CO"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1" i="0" u="none" strike="noStrike" kern="1200" cap="all" spc="0" baseline="0">
                <a:solidFill>
                  <a:schemeClr val="tx1"/>
                </a:solidFill>
                <a:latin typeface="Trebuchet MS" panose="020B0603020202020204" pitchFamily="34" charset="0"/>
                <a:ea typeface="+mn-ea"/>
                <a:cs typeface="+mn-cs"/>
              </a:defRPr>
            </a:pPr>
            <a:r>
              <a:rPr lang="es-CO" b="1" cap="all" baseline="0">
                <a:solidFill>
                  <a:schemeClr val="tx1"/>
                </a:solidFill>
              </a:rPr>
              <a:t>Tercerización de servicios logísticos</a:t>
            </a:r>
          </a:p>
        </c:rich>
      </c:tx>
      <c:overlay val="0"/>
      <c:spPr>
        <a:noFill/>
        <a:ln>
          <a:noFill/>
        </a:ln>
        <a:effectLst/>
      </c:spPr>
      <c:txPr>
        <a:bodyPr rot="0" spcFirstLastPara="1" vertOverflow="ellipsis" vert="horz" wrap="square" anchor="ctr" anchorCtr="1"/>
        <a:lstStyle/>
        <a:p>
          <a:pPr algn="ctr" rtl="0">
            <a:defRPr sz="1400" b="1" i="0" u="none" strike="noStrike" kern="1200" cap="all" spc="0" baseline="0">
              <a:solidFill>
                <a:schemeClr val="tx1"/>
              </a:solidFill>
              <a:latin typeface="Trebuchet MS" panose="020B0603020202020204" pitchFamily="34" charset="0"/>
              <a:ea typeface="+mn-ea"/>
              <a:cs typeface="+mn-cs"/>
            </a:defRPr>
          </a:pPr>
          <a:endParaRPr lang="es-CO"/>
        </a:p>
      </c:txPr>
    </c:title>
    <c:autoTitleDeleted val="0"/>
    <c:plotArea>
      <c:layout/>
      <c:barChart>
        <c:barDir val="bar"/>
        <c:grouping val="clustered"/>
        <c:varyColors val="0"/>
        <c:ser>
          <c:idx val="2"/>
          <c:order val="2"/>
          <c:tx>
            <c:strRef>
              <c:f>'Observatorio Nacional Logística'!$E$133</c:f>
              <c:strCache>
                <c:ptCount val="1"/>
                <c:pt idx="0">
                  <c:v>2018</c:v>
                </c:pt>
              </c:strCache>
            </c:strRef>
          </c:tx>
          <c:spPr>
            <a:solidFill>
              <a:srgbClr val="FFC000"/>
            </a:solidFill>
            <a:ln>
              <a:noFill/>
            </a:ln>
            <a:effectLst/>
          </c:spPr>
          <c:invertIfNegative val="0"/>
          <c:dLbls>
            <c:dLbl>
              <c:idx val="10"/>
              <c:delete val="1"/>
              <c:extLst xmlns:c16r2="http://schemas.microsoft.com/office/drawing/2015/06/chart">
                <c:ext xmlns:c16="http://schemas.microsoft.com/office/drawing/2014/chart" uri="{C3380CC4-5D6E-409C-BE32-E72D297353CC}">
                  <c16:uniqueId val="{00000000-4F4D-4D24-BA44-EE6BA665876E}"/>
                </c:ext>
                <c:ext xmlns:c15="http://schemas.microsoft.com/office/drawing/2012/chart" uri="{CE6537A1-D6FC-4f65-9D91-7224C49458BB}"/>
              </c:extLst>
            </c:dLbl>
            <c:dLbl>
              <c:idx val="11"/>
              <c:delete val="1"/>
              <c:extLst xmlns:c16r2="http://schemas.microsoft.com/office/drawing/2015/06/chart">
                <c:ext xmlns:c16="http://schemas.microsoft.com/office/drawing/2014/chart" uri="{C3380CC4-5D6E-409C-BE32-E72D297353CC}">
                  <c16:uniqueId val="{00000001-4F4D-4D24-BA44-EE6BA665876E}"/>
                </c:ext>
                <c:ext xmlns:c15="http://schemas.microsoft.com/office/drawing/2012/chart" uri="{CE6537A1-D6FC-4f65-9D91-7224C49458BB}"/>
              </c:extLst>
            </c:dLbl>
            <c:dLbl>
              <c:idx val="12"/>
              <c:delete val="1"/>
              <c:extLst xmlns:c16r2="http://schemas.microsoft.com/office/drawing/2015/06/chart">
                <c:ext xmlns:c16="http://schemas.microsoft.com/office/drawing/2014/chart" uri="{C3380CC4-5D6E-409C-BE32-E72D297353CC}">
                  <c16:uniqueId val="{00000002-4F4D-4D24-BA44-EE6BA665876E}"/>
                </c:ext>
                <c:ext xmlns:c15="http://schemas.microsoft.com/office/drawing/2012/chart" uri="{CE6537A1-D6FC-4f65-9D91-7224C49458BB}"/>
              </c:extLst>
            </c:dLbl>
            <c:dLbl>
              <c:idx val="13"/>
              <c:delete val="1"/>
              <c:extLst xmlns:c16r2="http://schemas.microsoft.com/office/drawing/2015/06/chart">
                <c:ext xmlns:c16="http://schemas.microsoft.com/office/drawing/2014/chart" uri="{C3380CC4-5D6E-409C-BE32-E72D297353CC}">
                  <c16:uniqueId val="{00000003-4F4D-4D24-BA44-EE6BA665876E}"/>
                </c:ext>
                <c:ext xmlns:c15="http://schemas.microsoft.com/office/drawing/2012/chart" uri="{CE6537A1-D6FC-4f65-9D91-7224C49458BB}"/>
              </c:extLst>
            </c:dLbl>
            <c:dLbl>
              <c:idx val="14"/>
              <c:delete val="1"/>
              <c:extLst xmlns:c16r2="http://schemas.microsoft.com/office/drawing/2015/06/chart">
                <c:ext xmlns:c16="http://schemas.microsoft.com/office/drawing/2014/chart" uri="{C3380CC4-5D6E-409C-BE32-E72D297353CC}">
                  <c16:uniqueId val="{00000004-4F4D-4D24-BA44-EE6BA665876E}"/>
                </c:ext>
                <c:ext xmlns:c15="http://schemas.microsoft.com/office/drawing/2012/chart" uri="{CE6537A1-D6FC-4f65-9D91-7224C49458BB}"/>
              </c:extLst>
            </c:dLbl>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Logística'!$B$134:$B$148</c:f>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f>'Observatorio Nacional Logística'!$E$134:$E$148</c:f>
              <c:numCache>
                <c:formatCode>0.0%</c:formatCode>
                <c:ptCount val="15"/>
                <c:pt idx="0">
                  <c:v>0.44800000000000001</c:v>
                </c:pt>
                <c:pt idx="1">
                  <c:v>0.254</c:v>
                </c:pt>
                <c:pt idx="2">
                  <c:v>0.121</c:v>
                </c:pt>
                <c:pt idx="3">
                  <c:v>0.111</c:v>
                </c:pt>
                <c:pt idx="4">
                  <c:v>0.111</c:v>
                </c:pt>
                <c:pt idx="5">
                  <c:v>8.6999999999999994E-2</c:v>
                </c:pt>
                <c:pt idx="6">
                  <c:v>7.9000000000000001E-2</c:v>
                </c:pt>
                <c:pt idx="7">
                  <c:v>4.9000000000000002E-2</c:v>
                </c:pt>
                <c:pt idx="8">
                  <c:v>4.7E-2</c:v>
                </c:pt>
                <c:pt idx="9">
                  <c:v>2.9000000000000001E-2</c:v>
                </c:pt>
                <c:pt idx="10">
                  <c:v>0</c:v>
                </c:pt>
                <c:pt idx="11">
                  <c:v>0</c:v>
                </c:pt>
                <c:pt idx="12">
                  <c:v>0</c:v>
                </c:pt>
                <c:pt idx="13">
                  <c:v>0</c:v>
                </c:pt>
                <c:pt idx="14">
                  <c:v>0</c:v>
                </c:pt>
              </c:numCache>
            </c:numRef>
          </c:val>
          <c:extLst xmlns:c16r2="http://schemas.microsoft.com/office/drawing/2015/06/chart">
            <c:ext xmlns:c16="http://schemas.microsoft.com/office/drawing/2014/chart" uri="{C3380CC4-5D6E-409C-BE32-E72D297353CC}">
              <c16:uniqueId val="{00000005-4F4D-4D24-BA44-EE6BA665876E}"/>
            </c:ext>
          </c:extLst>
        </c:ser>
        <c:ser>
          <c:idx val="3"/>
          <c:order val="3"/>
          <c:tx>
            <c:strRef>
              <c:f>'Observatorio Nacional Logística'!$F$133</c:f>
              <c:strCache>
                <c:ptCount val="1"/>
                <c:pt idx="0">
                  <c:v>2020</c:v>
                </c:pt>
              </c:strCache>
            </c:strRef>
          </c:tx>
          <c:spPr>
            <a:solidFill>
              <a:srgbClr val="002060"/>
            </a:solidFill>
            <a:ln>
              <a:noFill/>
            </a:ln>
            <a:effectLst/>
          </c:spPr>
          <c:invertIfNegative val="0"/>
          <c:dLbls>
            <c:dLbl>
              <c:idx val="6"/>
              <c:delete val="1"/>
              <c:extLst xmlns:c16r2="http://schemas.microsoft.com/office/drawing/2015/06/chart">
                <c:ext xmlns:c16="http://schemas.microsoft.com/office/drawing/2014/chart" uri="{C3380CC4-5D6E-409C-BE32-E72D297353CC}">
                  <c16:uniqueId val="{00000006-4F4D-4D24-BA44-EE6BA665876E}"/>
                </c:ext>
                <c:ext xmlns:c15="http://schemas.microsoft.com/office/drawing/2012/chart" uri="{CE6537A1-D6FC-4f65-9D91-7224C49458BB}"/>
              </c:extLst>
            </c:dLbl>
            <c:spPr>
              <a:noFill/>
              <a:ln>
                <a:noFill/>
              </a:ln>
              <a:effectLst/>
            </c:spPr>
            <c:txPr>
              <a:bodyPr rot="0" spcFirstLastPara="1" vertOverflow="ellipsis" vert="horz" wrap="square" anchor="ctr" anchorCtr="0"/>
              <a:lstStyle/>
              <a:p>
                <a:pPr algn="ctr">
                  <a:defRPr lang="es-CO" sz="1000" b="0" i="0" u="none" strike="noStrike" kern="1200" baseline="0">
                    <a:solidFill>
                      <a:srgbClr val="0070C0"/>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'Observatorio Nacional Logística'!$B$134:$B$148</c:f>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f>'Observatorio Nacional Logística'!$F$134:$F$148</c:f>
              <c:numCache>
                <c:formatCode>0.0%</c:formatCode>
                <c:ptCount val="15"/>
                <c:pt idx="0">
                  <c:v>0.434</c:v>
                </c:pt>
                <c:pt idx="1">
                  <c:v>0.19400000000000001</c:v>
                </c:pt>
                <c:pt idx="2">
                  <c:v>0.35</c:v>
                </c:pt>
                <c:pt idx="3">
                  <c:v>0.58799999999999997</c:v>
                </c:pt>
                <c:pt idx="4">
                  <c:v>0.58799999999999997</c:v>
                </c:pt>
                <c:pt idx="5">
                  <c:v>0.49199999999999999</c:v>
                </c:pt>
                <c:pt idx="6">
                  <c:v>0</c:v>
                </c:pt>
                <c:pt idx="7">
                  <c:v>0.94799999999999995</c:v>
                </c:pt>
                <c:pt idx="8">
                  <c:v>0.86399999999999999</c:v>
                </c:pt>
                <c:pt idx="9">
                  <c:v>0.70399999999999996</c:v>
                </c:pt>
                <c:pt idx="10">
                  <c:v>0.89</c:v>
                </c:pt>
                <c:pt idx="11">
                  <c:v>0.88500000000000001</c:v>
                </c:pt>
                <c:pt idx="12">
                  <c:v>0.79900000000000004</c:v>
                </c:pt>
                <c:pt idx="13">
                  <c:v>0.70099999999999996</c:v>
                </c:pt>
                <c:pt idx="14">
                  <c:v>1.7000000000000001E-2</c:v>
                </c:pt>
              </c:numCache>
            </c:numRef>
          </c:val>
          <c:extLst xmlns:c16r2="http://schemas.microsoft.com/office/drawing/2015/06/chart">
            <c:ext xmlns:c16="http://schemas.microsoft.com/office/drawing/2014/chart" uri="{C3380CC4-5D6E-409C-BE32-E72D297353CC}">
              <c16:uniqueId val="{00000007-4F4D-4D24-BA44-EE6BA665876E}"/>
            </c:ext>
          </c:extLst>
        </c:ser>
        <c:dLbls>
          <c:dLblPos val="outEnd"/>
          <c:showLegendKey val="0"/>
          <c:showVal val="1"/>
          <c:showCatName val="0"/>
          <c:showSerName val="0"/>
          <c:showPercent val="0"/>
          <c:showBubbleSize val="0"/>
        </c:dLbls>
        <c:gapWidth val="182"/>
        <c:axId val="546895072"/>
        <c:axId val="546897424"/>
        <c:extLst xmlns:c16r2="http://schemas.microsoft.com/office/drawing/2015/06/chart">
          <c:ext xmlns:c15="http://schemas.microsoft.com/office/drawing/2012/chart" uri="{02D57815-91ED-43cb-92C2-25804820EDAC}">
            <c15:filteredBarSeries>
              <c15:ser>
                <c:idx val="0"/>
                <c:order val="0"/>
                <c:tx>
                  <c:v>Series1</c:v>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c:ext uri="{02D57815-91ED-43cb-92C2-25804820EDAC}">
                        <c15:formulaRef>
                          <c15:sqref>'Observatorio Nacional Logística'!$B$134:$B$148</c15:sqref>
                        </c15:formulaRef>
                      </c:ext>
                    </c:extLst>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extLst xmlns:c16r2="http://schemas.microsoft.com/office/drawing/2015/06/chart">
                      <c:ext uri="{02D57815-91ED-43cb-92C2-25804820EDAC}">
                        <c15:formulaRef>
                          <c15:sqref>'Observatorio Nacional Logística'!$C$134:$C$148</c15:sqref>
                        </c15:formulaRef>
                      </c:ext>
                    </c:extLst>
                    <c:numCache>
                      <c:formatCode>General</c:formatCode>
                      <c:ptCount val="15"/>
                    </c:numCache>
                  </c:numRef>
                </c:val>
                <c:extLst xmlns:c16r2="http://schemas.microsoft.com/office/drawing/2015/06/chart">
                  <c:ext xmlns:c16="http://schemas.microsoft.com/office/drawing/2014/chart" uri="{C3380CC4-5D6E-409C-BE32-E72D297353CC}">
                    <c16:uniqueId val="{00000008-4F4D-4D24-BA44-EE6BA665876E}"/>
                  </c:ext>
                </c:extLst>
              </c15:ser>
            </c15:filteredBarSeries>
            <c15:filteredBarSeries>
              <c15: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Trebuchet MS" panose="020B0603020202020204" pitchFamily="34" charset="0"/>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xmlns:c16r2="http://schemas.microsoft.com/office/drawing/2015/06/chart" xmlns:c15="http://schemas.microsoft.com/office/drawing/2012/chart">
                      <c:ext xmlns:c15="http://schemas.microsoft.com/office/drawing/2012/chart" uri="{02D57815-91ED-43cb-92C2-25804820EDAC}">
                        <c15:formulaRef>
                          <c15:sqref>'Observatorio Nacional Logística'!$B$134:$B$148</c15:sqref>
                        </c15:formulaRef>
                      </c:ext>
                    </c:extLst>
                    <c:strCache>
                      <c:ptCount val="15"/>
                      <c:pt idx="0">
                        <c:v>Transporte de carga y distribución</c:v>
                      </c:pt>
                      <c:pt idx="1">
                        <c:v>Compra y manejo de proveedores</c:v>
                      </c:pt>
                      <c:pt idx="2">
                        <c:v>almacenamiento</c:v>
                      </c:pt>
                      <c:pt idx="3">
                        <c:v>Rastreo y seguimiento de pedidos</c:v>
                      </c:pt>
                      <c:pt idx="4">
                        <c:v>Procesamiento de pedidos de los clientes</c:v>
                      </c:pt>
                      <c:pt idx="5">
                        <c:v>Planeación y reposición de inventarios</c:v>
                      </c:pt>
                      <c:pt idx="6">
                        <c:v>Rastreo y seguimiento de vehículos</c:v>
                      </c:pt>
                      <c:pt idx="7">
                        <c:v>Comercio exterior</c:v>
                      </c:pt>
                      <c:pt idx="8">
                        <c:v>Control de la cadena de frío</c:v>
                      </c:pt>
                      <c:pt idx="9">
                        <c:v>Logística de reversa</c:v>
                      </c:pt>
                      <c:pt idx="10">
                        <c:v>Manejo de materiales peligrosos</c:v>
                      </c:pt>
                      <c:pt idx="11">
                        <c:v>Manejo de aduana e impuestos</c:v>
                      </c:pt>
                      <c:pt idx="12">
                        <c:v>Otros Servicios de valor agregado</c:v>
                      </c:pt>
                      <c:pt idx="13">
                        <c:v>Planeación de transporte de carga y distribución</c:v>
                      </c:pt>
                      <c:pt idx="14">
                        <c:v>otros</c:v>
                      </c:pt>
                    </c:strCache>
                  </c:strRef>
                </c:cat>
                <c:val>
                  <c:numRef>
                    <c:extLst xmlns:c16r2="http://schemas.microsoft.com/office/drawing/2015/06/chart" xmlns:c15="http://schemas.microsoft.com/office/drawing/2012/chart">
                      <c:ext xmlns:c15="http://schemas.microsoft.com/office/drawing/2012/chart" uri="{02D57815-91ED-43cb-92C2-25804820EDAC}">
                        <c15:formulaRef>
                          <c15:sqref>'Observatorio Nacional Logística'!$D$134:$D$148</c15:sqref>
                        </c15:formulaRef>
                      </c:ext>
                    </c:extLst>
                    <c:numCache>
                      <c:formatCode>General</c:formatCode>
                      <c:ptCount val="15"/>
                    </c:numCache>
                  </c:numRef>
                </c:val>
                <c:extLst xmlns:c16r2="http://schemas.microsoft.com/office/drawing/2015/06/chart" xmlns:c15="http://schemas.microsoft.com/office/drawing/2012/chart">
                  <c:ext xmlns:c16="http://schemas.microsoft.com/office/drawing/2014/chart" uri="{C3380CC4-5D6E-409C-BE32-E72D297353CC}">
                    <c16:uniqueId val="{00000009-4F4D-4D24-BA44-EE6BA665876E}"/>
                  </c:ext>
                </c:extLst>
              </c15:ser>
            </c15:filteredBarSeries>
          </c:ext>
        </c:extLst>
      </c:barChart>
      <c:catAx>
        <c:axId val="54689507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sz="900" b="0" i="0" u="none" strike="noStrike" kern="1200" baseline="0">
                <a:solidFill>
                  <a:schemeClr val="tx1"/>
                </a:solidFill>
                <a:latin typeface="Trebuchet MS" panose="020B0603020202020204" pitchFamily="34" charset="0"/>
                <a:ea typeface="+mn-ea"/>
                <a:cs typeface="+mn-cs"/>
              </a:defRPr>
            </a:pPr>
            <a:endParaRPr lang="es-CO"/>
          </a:p>
        </c:txPr>
        <c:crossAx val="546897424"/>
        <c:crosses val="autoZero"/>
        <c:auto val="1"/>
        <c:lblAlgn val="ctr"/>
        <c:lblOffset val="100"/>
        <c:noMultiLvlLbl val="0"/>
      </c:catAx>
      <c:valAx>
        <c:axId val="546897424"/>
        <c:scaling>
          <c:orientation val="minMax"/>
        </c:scaling>
        <c:delete val="0"/>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lgn="ctr">
              <a:defRPr sz="900" b="0" i="0" u="none" strike="noStrike" kern="1200" baseline="0">
                <a:solidFill>
                  <a:schemeClr val="tx1"/>
                </a:solidFill>
                <a:latin typeface="Trebuchet MS" panose="020B0603020202020204" pitchFamily="34" charset="0"/>
                <a:ea typeface="+mn-ea"/>
                <a:cs typeface="+mn-cs"/>
              </a:defRPr>
            </a:pPr>
            <a:endParaRPr lang="es-CO"/>
          </a:p>
        </c:txPr>
        <c:crossAx val="54689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Trebuchet MS" panose="020B0603020202020204"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chemeClr val="tx1"/>
          </a:solidFill>
          <a:latin typeface="Trebuchet MS" panose="020B0603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11.xml><?xml version="1.0" encoding="utf-8"?>
<cs:colorStyle xmlns:cs="http://schemas.microsoft.com/office/drawing/2012/chartStyle" xmlns:a="http://schemas.openxmlformats.org/drawingml/2006/main" meth="withinLinear" id="14">
  <a:schemeClr val="accent1"/>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withinLinear" id="14">
  <a:schemeClr val="accent1"/>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withinLinearReversed" id="21">
  <a:schemeClr val="accent1"/>
</cs:colorStyle>
</file>

<file path=xl/charts/colors24.xml><?xml version="1.0" encoding="utf-8"?>
<cs:colorStyle xmlns:cs="http://schemas.microsoft.com/office/drawing/2012/chartStyle" xmlns:a="http://schemas.openxmlformats.org/drawingml/2006/main" meth="withinLinear" id="18">
  <a:schemeClr val="accent5"/>
</cs:colorStyle>
</file>

<file path=xl/charts/colors25.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withinLinearReversed" id="21">
  <a:schemeClr val="accent1"/>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withinLinearReversed" id="25">
  <a:schemeClr val="accent5"/>
</cs:colorStyle>
</file>

<file path=xl/charts/colors33.xml><?xml version="1.0" encoding="utf-8"?>
<cs:colorStyle xmlns:cs="http://schemas.microsoft.com/office/drawing/2012/chartStyle" xmlns:a="http://schemas.openxmlformats.org/drawingml/2006/main" meth="withinLinearReversed" id="25">
  <a:schemeClr val="accent5"/>
</cs:colorStyle>
</file>

<file path=xl/charts/colors34.xml><?xml version="1.0" encoding="utf-8"?>
<cs:colorStyle xmlns:cs="http://schemas.microsoft.com/office/drawing/2012/chartStyle" xmlns:a="http://schemas.openxmlformats.org/drawingml/2006/main" meth="withinLinear" id="14">
  <a:schemeClr val="accent1"/>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withinLinear" id="14">
  <a:schemeClr val="accent1"/>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withinLinearReversed" id="25">
  <a:schemeClr val="accent5"/>
</cs:colorStyle>
</file>

<file path=xl/charts/colors42.xml><?xml version="1.0" encoding="utf-8"?>
<cs:colorStyle xmlns:cs="http://schemas.microsoft.com/office/drawing/2012/chartStyle" xmlns:a="http://schemas.openxmlformats.org/drawingml/2006/main" meth="withinLinearReversed" id="21">
  <a:schemeClr val="accent1"/>
</cs:colorStyle>
</file>

<file path=xl/charts/colors43.xml><?xml version="1.0" encoding="utf-8"?>
<cs:colorStyle xmlns:cs="http://schemas.microsoft.com/office/drawing/2012/chartStyle" xmlns:a="http://schemas.openxmlformats.org/drawingml/2006/main" meth="withinLinearReversed" id="21">
  <a:schemeClr val="accent1"/>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withinLinear" id="14">
  <a:schemeClr val="accent1"/>
</cs:colorStyle>
</file>

<file path=xl/charts/colors54.xml><?xml version="1.0" encoding="utf-8"?>
<cs:colorStyle xmlns:cs="http://schemas.microsoft.com/office/drawing/2012/chartStyle" xmlns:a="http://schemas.openxmlformats.org/drawingml/2006/main" meth="withinLinear" id="14">
  <a:schemeClr val="accent1"/>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withinLinear" id="14">
  <a:schemeClr val="accent1"/>
</cs:colorStyle>
</file>

<file path=xl/charts/colors57.xml><?xml version="1.0" encoding="utf-8"?>
<cs:colorStyle xmlns:cs="http://schemas.microsoft.com/office/drawing/2012/chartStyle" xmlns:a="http://schemas.openxmlformats.org/drawingml/2006/main" meth="withinLinear" id="14">
  <a:schemeClr val="accent1"/>
</cs:colorStyle>
</file>

<file path=xl/charts/colors58.xml><?xml version="1.0" encoding="utf-8"?>
<cs:colorStyle xmlns:cs="http://schemas.microsoft.com/office/drawing/2012/chartStyle" xmlns:a="http://schemas.openxmlformats.org/drawingml/2006/main" meth="withinLinear" id="14">
  <a:schemeClr val="accent1"/>
</cs:colorStyle>
</file>

<file path=xl/charts/colors59.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withinLinear" id="14">
  <a:schemeClr val="accent1"/>
</cs:colorStyle>
</file>

<file path=xl/charts/colors63.xml><?xml version="1.0" encoding="utf-8"?>
<cs:colorStyle xmlns:cs="http://schemas.microsoft.com/office/drawing/2012/chartStyle" xmlns:a="http://schemas.openxmlformats.org/drawingml/2006/main" meth="withinLinear" id="14">
  <a:schemeClr val="accent1"/>
</cs:colorStyle>
</file>

<file path=xl/charts/colors64.xml><?xml version="1.0" encoding="utf-8"?>
<cs:colorStyle xmlns:cs="http://schemas.microsoft.com/office/drawing/2012/chartStyle" xmlns:a="http://schemas.openxmlformats.org/drawingml/2006/main" meth="withinLinear" id="18">
  <a:schemeClr val="accent5"/>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withinLinear" id="14">
  <a:schemeClr val="accent1"/>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withinLinear" id="18">
  <a:schemeClr val="accent5"/>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withinLinearReversed" id="25">
  <a:schemeClr val="accent5"/>
</cs:colorStyle>
</file>

<file path=xl/charts/colors77.xml><?xml version="1.0" encoding="utf-8"?>
<cs:colorStyle xmlns:cs="http://schemas.microsoft.com/office/drawing/2012/chartStyle" xmlns:a="http://schemas.openxmlformats.org/drawingml/2006/main" meth="withinLinearReversed" id="25">
  <a:schemeClr val="accent5"/>
</cs:colorStyle>
</file>

<file path=xl/charts/colors78.xml><?xml version="1.0" encoding="utf-8"?>
<cs:colorStyle xmlns:cs="http://schemas.microsoft.com/office/drawing/2012/chartStyle" xmlns:a="http://schemas.openxmlformats.org/drawingml/2006/main" meth="withinLinearReversed" id="25">
  <a:schemeClr val="accent5"/>
</cs:colorStyle>
</file>

<file path=xl/charts/colors79.xml><?xml version="1.0" encoding="utf-8"?>
<cs:colorStyle xmlns:cs="http://schemas.microsoft.com/office/drawing/2012/chartStyle" xmlns:a="http://schemas.openxmlformats.org/drawingml/2006/main" meth="withinLinearReversed" id="25">
  <a:schemeClr val="accent5"/>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withinLinearReversed" id="25">
  <a:schemeClr val="accent5"/>
</cs:colorStyle>
</file>

<file path=xl/charts/colors81.xml><?xml version="1.0" encoding="utf-8"?>
<cs:colorStyle xmlns:cs="http://schemas.microsoft.com/office/drawing/2012/chartStyle" xmlns:a="http://schemas.openxmlformats.org/drawingml/2006/main" meth="withinLinearReversed" id="25">
  <a:schemeClr val="accent5"/>
</cs:colorStyle>
</file>

<file path=xl/charts/colors82.xml><?xml version="1.0" encoding="utf-8"?>
<cs:colorStyle xmlns:cs="http://schemas.microsoft.com/office/drawing/2012/chartStyle" xmlns:a="http://schemas.openxmlformats.org/drawingml/2006/main" meth="withinLinearReversed" id="25">
  <a:schemeClr val="accent5"/>
</cs:colorStyle>
</file>

<file path=xl/charts/colors83.xml><?xml version="1.0" encoding="utf-8"?>
<cs:colorStyle xmlns:cs="http://schemas.microsoft.com/office/drawing/2012/chartStyle" xmlns:a="http://schemas.openxmlformats.org/drawingml/2006/main" meth="withinLinearReversed" id="25">
  <a:schemeClr val="accent5"/>
</cs:colorStyle>
</file>

<file path=xl/charts/colors84.xml><?xml version="1.0" encoding="utf-8"?>
<cs:colorStyle xmlns:cs="http://schemas.microsoft.com/office/drawing/2012/chartStyle" xmlns:a="http://schemas.openxmlformats.org/drawingml/2006/main" meth="withinLinearReversed" id="25">
  <a:schemeClr val="accent5"/>
</cs:colorStyle>
</file>

<file path=xl/charts/colors85.xml><?xml version="1.0" encoding="utf-8"?>
<cs:colorStyle xmlns:cs="http://schemas.microsoft.com/office/drawing/2012/chartStyle" xmlns:a="http://schemas.openxmlformats.org/drawingml/2006/main" meth="withinLinearReversed" id="25">
  <a:schemeClr val="accent5"/>
</cs:colorStyle>
</file>

<file path=xl/charts/colors86.xml><?xml version="1.0" encoding="utf-8"?>
<cs:colorStyle xmlns:cs="http://schemas.microsoft.com/office/drawing/2012/chartStyle" xmlns:a="http://schemas.openxmlformats.org/drawingml/2006/main" meth="withinLinearReversed" id="25">
  <a:schemeClr val="accent5"/>
</cs:colorStyle>
</file>

<file path=xl/charts/colors87.xml><?xml version="1.0" encoding="utf-8"?>
<cs:colorStyle xmlns:cs="http://schemas.microsoft.com/office/drawing/2012/chartStyle" xmlns:a="http://schemas.openxmlformats.org/drawingml/2006/main" meth="withinLinearReversed" id="25">
  <a:schemeClr val="accent5"/>
</cs:colorStyle>
</file>

<file path=xl/charts/colors88.xml><?xml version="1.0" encoding="utf-8"?>
<cs:colorStyle xmlns:cs="http://schemas.microsoft.com/office/drawing/2012/chartStyle" xmlns:a="http://schemas.openxmlformats.org/drawingml/2006/main" meth="withinLinearReversed" id="25">
  <a:schemeClr val="accent5"/>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4">
  <a:schemeClr val="accent1"/>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withinLinearReversed" id="21">
  <a:schemeClr val="accent1"/>
</cs:colorStyle>
</file>

<file path=xl/charts/colors9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6.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80">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5.xml><?xml version="1.0" encoding="utf-8"?>
<cs:chartStyle xmlns:cs="http://schemas.microsoft.com/office/drawing/2012/chartStyle" xmlns:a="http://schemas.openxmlformats.org/drawingml/2006/main" id="278">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defRPr sz="900" b="0" kern="1200" cap="all" spc="120" normalizeH="0" baseline="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tx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solidFill>
        <a:schemeClr val="lt1"/>
      </a:solidFill>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solidFill>
        <a:schemeClr val="lt1"/>
      </a:solidFill>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9.xml><?xml version="1.0" encoding="utf-8"?>
<cs:chartStyle xmlns:cs="http://schemas.microsoft.com/office/drawing/2012/chartStyle" xmlns:a="http://schemas.openxmlformats.org/drawingml/2006/main" id="278">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defRPr sz="900" b="0" kern="1200" cap="all" spc="120" normalizeH="0" baseline="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styleClr val="auto"/>
    </cs:effectRef>
    <cs:fontRef idx="minor">
      <a:schemeClr val="tx1"/>
    </cs:fontRef>
    <cs:spPr>
      <a:pattFill prst="ltUpDiag">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tx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solidFill>
        <a:schemeClr val="lt1"/>
      </a:solidFill>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solidFill>
        <a:schemeClr val="lt1"/>
      </a:solidFill>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5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7.xml><?xml version="1.0" encoding="utf-8"?>
<cs:chartStyle xmlns:cs="http://schemas.microsoft.com/office/drawing/2012/chartStyle" xmlns:a="http://schemas.openxmlformats.org/drawingml/2006/main" id="234">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1000" kern="120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cs:styleClr val="auto"/>
    </cs:fontRef>
    <cs:spPr/>
    <cs:defRPr sz="900" b="1" i="0" u="none" strike="noStrike" kern="1200" baseline="0"/>
  </cs:dataLabel>
  <cs:dataLabelCallout>
    <cs:lnRef idx="0"/>
    <cs:fillRef idx="0"/>
    <cs:effectRef idx="0"/>
    <cs:fontRef idx="minor">
      <a:schemeClr val="dk1">
        <a:lumMod val="65000"/>
        <a:lumOff val="35000"/>
      </a:schemeClr>
    </cs:fontRef>
    <cs:spPr>
      <a:solidFill>
        <a:schemeClr val="lt1"/>
      </a:solidFill>
      <a:ln w="9575">
        <a:solidFill>
          <a:schemeClr val="lt1">
            <a:lumMod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19050" cap="rnd" cmpd="sng" algn="ctr">
        <a:solidFill>
          <a:schemeClr val="phClr">
            <a:shade val="95000"/>
            <a:satMod val="105000"/>
          </a:schemeClr>
        </a:solidFill>
        <a:round/>
      </a:ln>
    </cs:spPr>
  </cs:dataPointLine>
  <cs:dataPointMarker>
    <cs:lnRef idx="0"/>
    <cs:fillRef idx="0"/>
    <cs:effectRef idx="0"/>
    <cs:fontRef idx="minor">
      <a:schemeClr val="dk1"/>
    </cs:fontRef>
    <cs:spPr>
      <a:solidFill>
        <a:schemeClr val="lt1"/>
      </a:solidFill>
    </cs:spPr>
  </cs:dataPointMarker>
  <cs:dataPointMarkerLayout symbol="circle" size="17"/>
  <cs:dataPointWireframe>
    <cs:lnRef idx="0">
      <cs:styleClr val="auto"/>
    </cs:lnRef>
    <cs:fillRef idx="1"/>
    <cs:effectRef idx="0"/>
    <cs:fontRef idx="minor">
      <a:schemeClr val="dk1"/>
    </cs:fontRef>
    <cs:spPr>
      <a:ln w="9525">
        <a:solidFill>
          <a:schemeClr val="phClr"/>
        </a:solidFill>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35000"/>
            <a:lumOff val="65000"/>
          </a:schemeClr>
        </a:solidFill>
      </a:ln>
    </cs:spPr>
  </cs:dropLine>
  <cs:errorBar>
    <cs:lnRef idx="0"/>
    <cs:fillRef idx="0"/>
    <cs:effectRef idx="0"/>
    <cs:fontRef idx="minor">
      <a:schemeClr val="dk1"/>
    </cs:fontRef>
    <cs:spPr>
      <a:ln w="9525">
        <a:solidFill>
          <a:schemeClr val="dk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ln>
    </cs:spPr>
  </cs:seriesLine>
  <cs:title>
    <cs:lnRef idx="0"/>
    <cs:fillRef idx="0"/>
    <cs:effectRef idx="0"/>
    <cs:fontRef idx="minor">
      <a:schemeClr val="dk1"/>
    </cs:fontRef>
    <cs:defRPr sz="1440" b="0" kern="1200" cap="all" spc="0" baseline="0">
      <a:gradFill>
        <a:gsLst>
          <a:gs pos="0">
            <a:schemeClr val="dk1">
              <a:lumMod val="50000"/>
              <a:lumOff val="50000"/>
            </a:schemeClr>
          </a:gs>
          <a:gs pos="100000">
            <a:schemeClr val="dk1">
              <a:lumMod val="85000"/>
              <a:lumOff val="15000"/>
            </a:schemeClr>
          </a:gs>
        </a:gsLst>
        <a:lin ang="5400000" scaled="0"/>
      </a:gradFill>
    </cs:defRPr>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50000"/>
            <a:lumOff val="50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79.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0.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4.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5.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6.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7.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88.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8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10.xml.rels><?xml version="1.0" encoding="UTF-8" standalone="yes"?>
<Relationships xmlns="http://schemas.openxmlformats.org/package/2006/relationships"><Relationship Id="rId3" Type="http://schemas.openxmlformats.org/officeDocument/2006/relationships/hyperlink" Target="#RNDC!A1"/><Relationship Id="rId2" Type="http://schemas.openxmlformats.org/officeDocument/2006/relationships/hyperlink" Target="#'Movimiento Portuario'!A1"/><Relationship Id="rId1" Type="http://schemas.openxmlformats.org/officeDocument/2006/relationships/hyperlink" Target="#Portada!A1"/><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1.xml.rels><?xml version="1.0" encoding="UTF-8" standalone="yes"?>
<Relationships xmlns="http://schemas.openxmlformats.org/package/2006/relationships"><Relationship Id="rId8" Type="http://schemas.openxmlformats.org/officeDocument/2006/relationships/chart" Target="../charts/chart44.xml"/><Relationship Id="rId3" Type="http://schemas.openxmlformats.org/officeDocument/2006/relationships/chart" Target="../charts/chart42.xml"/><Relationship Id="rId7" Type="http://schemas.openxmlformats.org/officeDocument/2006/relationships/hyperlink" Target="#IPT!A1"/><Relationship Id="rId2" Type="http://schemas.openxmlformats.org/officeDocument/2006/relationships/chart" Target="../charts/chart41.xml"/><Relationship Id="rId1" Type="http://schemas.openxmlformats.org/officeDocument/2006/relationships/chart" Target="../charts/chart40.xml"/><Relationship Id="rId6" Type="http://schemas.openxmlformats.org/officeDocument/2006/relationships/hyperlink" Target="#PIB!A1"/><Relationship Id="rId5" Type="http://schemas.openxmlformats.org/officeDocument/2006/relationships/hyperlink" Target="#Portada!A1"/><Relationship Id="rId10" Type="http://schemas.openxmlformats.org/officeDocument/2006/relationships/chart" Target="../charts/chart46.xml"/><Relationship Id="rId4" Type="http://schemas.openxmlformats.org/officeDocument/2006/relationships/chart" Target="../charts/chart43.xml"/><Relationship Id="rId9" Type="http://schemas.openxmlformats.org/officeDocument/2006/relationships/chart" Target="../charts/chart45.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chart" Target="../charts/chart51.xml"/><Relationship Id="rId4" Type="http://schemas.openxmlformats.org/officeDocument/2006/relationships/chart" Target="../charts/chart50.xml"/></Relationships>
</file>

<file path=xl/drawings/_rels/drawing13.xml.rels><?xml version="1.0" encoding="UTF-8" standalone="yes"?>
<Relationships xmlns="http://schemas.openxmlformats.org/package/2006/relationships"><Relationship Id="rId3" Type="http://schemas.openxmlformats.org/officeDocument/2006/relationships/hyperlink" Target="#RNDC!A1"/><Relationship Id="rId2" Type="http://schemas.openxmlformats.org/officeDocument/2006/relationships/hyperlink" Target="#Portada!A1"/><Relationship Id="rId1" Type="http://schemas.openxmlformats.org/officeDocument/2006/relationships/chart" Target="../charts/chart52.xml"/><Relationship Id="rId4" Type="http://schemas.openxmlformats.org/officeDocument/2006/relationships/hyperlink" Target="#ICTC!A1"/></Relationships>
</file>

<file path=xl/drawings/_rels/drawing14.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ACPM!A1"/><Relationship Id="rId4" Type="http://schemas.openxmlformats.org/officeDocument/2006/relationships/hyperlink" Target="#IPT!A1"/></Relationships>
</file>

<file path=xl/drawings/_rels/drawing15.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Demanda de Energ&#237;a'!A1"/><Relationship Id="rId4" Type="http://schemas.openxmlformats.org/officeDocument/2006/relationships/hyperlink" Target="#ICTC!A1"/></Relationships>
</file>

<file path=xl/drawings/_rels/drawing16.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58.xml"/><Relationship Id="rId1" Type="http://schemas.openxmlformats.org/officeDocument/2006/relationships/chart" Target="../charts/chart57.xml"/><Relationship Id="rId5" Type="http://schemas.openxmlformats.org/officeDocument/2006/relationships/hyperlink" Target="#Pirater&#237;a!A1"/><Relationship Id="rId4" Type="http://schemas.openxmlformats.org/officeDocument/2006/relationships/hyperlink" Target="#ACPM!A1"/></Relationships>
</file>

<file path=xl/drawings/_rels/drawing17.xml.rels><?xml version="1.0" encoding="UTF-8" standalone="yes"?>
<Relationships xmlns="http://schemas.openxmlformats.org/package/2006/relationships"><Relationship Id="rId3" Type="http://schemas.openxmlformats.org/officeDocument/2006/relationships/hyperlink" Target="#'Demanda de Energ&#237;a'!A1"/><Relationship Id="rId2" Type="http://schemas.openxmlformats.org/officeDocument/2006/relationships/hyperlink" Target="#Portada!A1"/><Relationship Id="rId1" Type="http://schemas.openxmlformats.org/officeDocument/2006/relationships/chart" Target="../charts/chart59.xml"/><Relationship Id="rId4" Type="http://schemas.openxmlformats.org/officeDocument/2006/relationships/hyperlink" Target="#'Accidentalidad Vial'!A1"/></Relationships>
</file>

<file path=xl/drawings/_rels/drawing18.xml.rels><?xml version="1.0" encoding="UTF-8" standalone="yes"?>
<Relationships xmlns="http://schemas.openxmlformats.org/package/2006/relationships"><Relationship Id="rId8" Type="http://schemas.openxmlformats.org/officeDocument/2006/relationships/hyperlink" Target="#Competitividad!A1"/><Relationship Id="rId13" Type="http://schemas.openxmlformats.org/officeDocument/2006/relationships/chart" Target="../charts/chart69.xml"/><Relationship Id="rId18" Type="http://schemas.openxmlformats.org/officeDocument/2006/relationships/chart" Target="../charts/chart74.xml"/><Relationship Id="rId3" Type="http://schemas.openxmlformats.org/officeDocument/2006/relationships/chart" Target="../charts/chart62.xml"/><Relationship Id="rId7" Type="http://schemas.openxmlformats.org/officeDocument/2006/relationships/hyperlink" Target="#Pirater&#237;a!A1"/><Relationship Id="rId12" Type="http://schemas.openxmlformats.org/officeDocument/2006/relationships/chart" Target="../charts/chart68.xml"/><Relationship Id="rId17" Type="http://schemas.openxmlformats.org/officeDocument/2006/relationships/chart" Target="../charts/chart73.xml"/><Relationship Id="rId2" Type="http://schemas.openxmlformats.org/officeDocument/2006/relationships/chart" Target="../charts/chart61.xml"/><Relationship Id="rId16" Type="http://schemas.openxmlformats.org/officeDocument/2006/relationships/chart" Target="../charts/chart72.xml"/><Relationship Id="rId1" Type="http://schemas.openxmlformats.org/officeDocument/2006/relationships/chart" Target="../charts/chart60.xml"/><Relationship Id="rId6" Type="http://schemas.openxmlformats.org/officeDocument/2006/relationships/hyperlink" Target="#Portada!A1"/><Relationship Id="rId11" Type="http://schemas.openxmlformats.org/officeDocument/2006/relationships/chart" Target="../charts/chart67.xml"/><Relationship Id="rId5" Type="http://schemas.openxmlformats.org/officeDocument/2006/relationships/chart" Target="../charts/chart64.xml"/><Relationship Id="rId15" Type="http://schemas.openxmlformats.org/officeDocument/2006/relationships/chart" Target="../charts/chart71.xml"/><Relationship Id="rId10" Type="http://schemas.openxmlformats.org/officeDocument/2006/relationships/chart" Target="../charts/chart66.xml"/><Relationship Id="rId19" Type="http://schemas.openxmlformats.org/officeDocument/2006/relationships/chart" Target="../charts/chart75.xml"/><Relationship Id="rId4" Type="http://schemas.openxmlformats.org/officeDocument/2006/relationships/chart" Target="../charts/chart63.xml"/><Relationship Id="rId9" Type="http://schemas.openxmlformats.org/officeDocument/2006/relationships/chart" Target="../charts/chart65.xml"/><Relationship Id="rId14" Type="http://schemas.openxmlformats.org/officeDocument/2006/relationships/chart" Target="../charts/chart70.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78.xml"/><Relationship Id="rId2" Type="http://schemas.openxmlformats.org/officeDocument/2006/relationships/chart" Target="../charts/chart77.xml"/><Relationship Id="rId1" Type="http://schemas.openxmlformats.org/officeDocument/2006/relationships/chart" Target="../charts/chart76.xml"/><Relationship Id="rId6" Type="http://schemas.openxmlformats.org/officeDocument/2006/relationships/chart" Target="../charts/chart81.xml"/><Relationship Id="rId5" Type="http://schemas.openxmlformats.org/officeDocument/2006/relationships/chart" Target="../charts/chart80.xml"/><Relationship Id="rId4" Type="http://schemas.openxmlformats.org/officeDocument/2006/relationships/chart" Target="../charts/chart79.xml"/></Relationships>
</file>

<file path=xl/drawings/_rels/drawing2.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hyperlink" Target="#IPI!A1"/></Relationships>
</file>

<file path=xl/drawings/_rels/drawing20.xml.rels><?xml version="1.0" encoding="UTF-8" standalone="yes"?>
<Relationships xmlns="http://schemas.openxmlformats.org/package/2006/relationships"><Relationship Id="rId3" Type="http://schemas.openxmlformats.org/officeDocument/2006/relationships/chart" Target="../charts/chart84.xml"/><Relationship Id="rId2" Type="http://schemas.openxmlformats.org/officeDocument/2006/relationships/chart" Target="../charts/chart83.xml"/><Relationship Id="rId1" Type="http://schemas.openxmlformats.org/officeDocument/2006/relationships/chart" Target="../charts/chart82.xml"/><Relationship Id="rId6" Type="http://schemas.openxmlformats.org/officeDocument/2006/relationships/chart" Target="../charts/chart87.xml"/><Relationship Id="rId5" Type="http://schemas.openxmlformats.org/officeDocument/2006/relationships/chart" Target="../charts/chart86.xml"/><Relationship Id="rId4" Type="http://schemas.openxmlformats.org/officeDocument/2006/relationships/chart" Target="../charts/chart85.xml"/></Relationships>
</file>

<file path=xl/drawings/_rels/drawing21.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hyperlink" Target="#'&#205;nd. Desempe&#241;o Log&#237;stico'!A1"/><Relationship Id="rId4" Type="http://schemas.openxmlformats.org/officeDocument/2006/relationships/hyperlink" Target="#'Accidentalidad Vial'!A1"/></Relationships>
</file>

<file path=xl/drawings/_rels/drawing22.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89.xml"/><Relationship Id="rId1" Type="http://schemas.openxmlformats.org/officeDocument/2006/relationships/chart" Target="../charts/chart88.xml"/><Relationship Id="rId5" Type="http://schemas.openxmlformats.org/officeDocument/2006/relationships/hyperlink" Target="#'Observatorio Nacional Log&#237;stica'!A1"/><Relationship Id="rId4" Type="http://schemas.openxmlformats.org/officeDocument/2006/relationships/hyperlink" Target="#Competitividad!A1"/></Relationships>
</file>

<file path=xl/drawings/_rels/drawing23.xml.rels><?xml version="1.0" encoding="UTF-8" standalone="yes"?>
<Relationships xmlns="http://schemas.openxmlformats.org/package/2006/relationships"><Relationship Id="rId8" Type="http://schemas.openxmlformats.org/officeDocument/2006/relationships/chart" Target="../charts/chart96.xml"/><Relationship Id="rId3" Type="http://schemas.openxmlformats.org/officeDocument/2006/relationships/chart" Target="../charts/chart92.xml"/><Relationship Id="rId7" Type="http://schemas.openxmlformats.org/officeDocument/2006/relationships/chart" Target="../charts/chart95.xml"/><Relationship Id="rId2" Type="http://schemas.openxmlformats.org/officeDocument/2006/relationships/chart" Target="../charts/chart91.xml"/><Relationship Id="rId1" Type="http://schemas.openxmlformats.org/officeDocument/2006/relationships/chart" Target="../charts/chart90.xml"/><Relationship Id="rId6" Type="http://schemas.openxmlformats.org/officeDocument/2006/relationships/chart" Target="../charts/chart94.xml"/><Relationship Id="rId5" Type="http://schemas.openxmlformats.org/officeDocument/2006/relationships/chart" Target="../charts/chart93.xml"/><Relationship Id="rId10" Type="http://schemas.openxmlformats.org/officeDocument/2006/relationships/hyperlink" Target="#'&#205;nd. Desempe&#241;o Log&#237;stico'!A1"/><Relationship Id="rId4" Type="http://schemas.openxmlformats.org/officeDocument/2006/relationships/image" Target="../media/image3.jpeg"/><Relationship Id="rId9" Type="http://schemas.openxmlformats.org/officeDocument/2006/relationships/hyperlink" Target="#Portada!A1"/></Relationships>
</file>

<file path=xl/drawings/_rels/drawing3.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17.xml"/><Relationship Id="rId1" Type="http://schemas.openxmlformats.org/officeDocument/2006/relationships/chart" Target="../charts/chart16.xml"/><Relationship Id="rId5" Type="http://schemas.openxmlformats.org/officeDocument/2006/relationships/hyperlink" Target="#EMS!A1"/><Relationship Id="rId4" Type="http://schemas.openxmlformats.org/officeDocument/2006/relationships/hyperlink" Target="#EMMET!A1"/></Relationships>
</file>

<file path=xl/drawings/_rels/drawing4.xml.rels><?xml version="1.0" encoding="UTF-8" standalone="yes"?>
<Relationships xmlns="http://schemas.openxmlformats.org/package/2006/relationships"><Relationship Id="rId3" Type="http://schemas.openxmlformats.org/officeDocument/2006/relationships/hyperlink" Target="#EMMET!A1"/><Relationship Id="rId2" Type="http://schemas.openxmlformats.org/officeDocument/2006/relationships/hyperlink" Target="#Portada!A1"/><Relationship Id="rId1" Type="http://schemas.openxmlformats.org/officeDocument/2006/relationships/chart" Target="../charts/chart18.xml"/><Relationship Id="rId6" Type="http://schemas.openxmlformats.org/officeDocument/2006/relationships/chart" Target="../charts/chart20.xml"/><Relationship Id="rId5" Type="http://schemas.openxmlformats.org/officeDocument/2006/relationships/chart" Target="../charts/chart19.xml"/><Relationship Id="rId4" Type="http://schemas.openxmlformats.org/officeDocument/2006/relationships/hyperlink" Target="#EMS!A1"/></Relationships>
</file>

<file path=xl/drawings/_rels/drawing5.xml.rels><?xml version="1.0" encoding="UTF-8" standalone="yes"?>
<Relationships xmlns="http://schemas.openxmlformats.org/package/2006/relationships"><Relationship Id="rId3" Type="http://schemas.openxmlformats.org/officeDocument/2006/relationships/hyperlink" Target="#IPI!A1"/><Relationship Id="rId2" Type="http://schemas.openxmlformats.org/officeDocument/2006/relationships/hyperlink" Target="#Portada!A1"/><Relationship Id="rId1" Type="http://schemas.openxmlformats.org/officeDocument/2006/relationships/chart" Target="../charts/chart21.xml"/><Relationship Id="rId4" Type="http://schemas.openxmlformats.org/officeDocument/2006/relationships/hyperlink" Target="#Exportaciones!A1"/></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7" Type="http://schemas.openxmlformats.org/officeDocument/2006/relationships/hyperlink" Target="#Importaciones!A1"/><Relationship Id="rId2" Type="http://schemas.openxmlformats.org/officeDocument/2006/relationships/chart" Target="../charts/chart23.xml"/><Relationship Id="rId1" Type="http://schemas.openxmlformats.org/officeDocument/2006/relationships/chart" Target="../charts/chart22.xml"/><Relationship Id="rId6" Type="http://schemas.openxmlformats.org/officeDocument/2006/relationships/hyperlink" Target="#EMS!A1"/><Relationship Id="rId5" Type="http://schemas.openxmlformats.org/officeDocument/2006/relationships/hyperlink" Target="#Portada!A1"/><Relationship Id="rId4" Type="http://schemas.openxmlformats.org/officeDocument/2006/relationships/chart" Target="../charts/chart2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chart" Target="../charts/chart26.xml"/></Relationships>
</file>

<file path=xl/drawings/_rels/drawing8.xml.rels><?xml version="1.0" encoding="UTF-8" standalone="yes"?>
<Relationships xmlns="http://schemas.openxmlformats.org/package/2006/relationships"><Relationship Id="rId3" Type="http://schemas.openxmlformats.org/officeDocument/2006/relationships/hyperlink" Target="#Portada!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Movimiento Portuario'!A1"/><Relationship Id="rId4" Type="http://schemas.openxmlformats.org/officeDocument/2006/relationships/hyperlink" Target="#Exportaciones!A1"/></Relationships>
</file>

<file path=xl/drawings/_rels/drawing9.xml.rels><?xml version="1.0" encoding="UTF-8" standalone="yes"?>
<Relationships xmlns="http://schemas.openxmlformats.org/package/2006/relationships"><Relationship Id="rId8" Type="http://schemas.openxmlformats.org/officeDocument/2006/relationships/hyperlink" Target="#Importaciones!A1"/><Relationship Id="rId3" Type="http://schemas.openxmlformats.org/officeDocument/2006/relationships/chart" Target="../charts/chart33.xml"/><Relationship Id="rId7" Type="http://schemas.openxmlformats.org/officeDocument/2006/relationships/hyperlink" Target="#Portada!A1"/><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 Id="rId9" Type="http://schemas.openxmlformats.org/officeDocument/2006/relationships/hyperlink" Target="#PIB!A1"/></Relationships>
</file>

<file path=xl/drawings/drawing1.xml><?xml version="1.0" encoding="utf-8"?>
<xdr:wsDr xmlns:xdr="http://schemas.openxmlformats.org/drawingml/2006/spreadsheetDrawing" xmlns:a="http://schemas.openxmlformats.org/drawingml/2006/main">
  <xdr:twoCellAnchor>
    <xdr:from>
      <xdr:col>1</xdr:col>
      <xdr:colOff>151130</xdr:colOff>
      <xdr:row>24</xdr:row>
      <xdr:rowOff>34289</xdr:rowOff>
    </xdr:from>
    <xdr:to>
      <xdr:col>16</xdr:col>
      <xdr:colOff>73663</xdr:colOff>
      <xdr:row>38</xdr:row>
      <xdr:rowOff>180798</xdr:rowOff>
    </xdr:to>
    <xdr:grpSp>
      <xdr:nvGrpSpPr>
        <xdr:cNvPr id="30" name="Group 29">
          <a:extLst>
            <a:ext uri="{FF2B5EF4-FFF2-40B4-BE49-F238E27FC236}">
              <a16:creationId xmlns:a16="http://schemas.microsoft.com/office/drawing/2014/main" xmlns="" id="{00000000-0008-0000-0000-00001E000000}"/>
            </a:ext>
          </a:extLst>
        </xdr:cNvPr>
        <xdr:cNvGrpSpPr/>
      </xdr:nvGrpSpPr>
      <xdr:grpSpPr>
        <a:xfrm>
          <a:off x="334303" y="4430443"/>
          <a:ext cx="2670129" cy="2710932"/>
          <a:chOff x="334906" y="4444924"/>
          <a:chExt cx="2679181" cy="2719380"/>
        </a:xfrm>
      </xdr:grpSpPr>
      <xdr:grpSp>
        <xdr:nvGrpSpPr>
          <xdr:cNvPr id="9" name="Group 8">
            <a:extLst>
              <a:ext uri="{FF2B5EF4-FFF2-40B4-BE49-F238E27FC236}">
                <a16:creationId xmlns:a16="http://schemas.microsoft.com/office/drawing/2014/main" xmlns="" id="{00000000-0008-0000-0000-000009000000}"/>
              </a:ext>
            </a:extLst>
          </xdr:cNvPr>
          <xdr:cNvGrpSpPr/>
        </xdr:nvGrpSpPr>
        <xdr:grpSpPr>
          <a:xfrm>
            <a:off x="334906" y="4444924"/>
            <a:ext cx="2679181" cy="2719380"/>
            <a:chOff x="640080" y="678180"/>
            <a:chExt cx="1461269" cy="1440180"/>
          </a:xfrm>
        </xdr:grpSpPr>
        <xdr:sp macro="" textlink="">
          <xdr:nvSpPr>
            <xdr:cNvPr id="11" name="Rectangle: Rounded Corners 10">
              <a:extLst>
                <a:ext uri="{FF2B5EF4-FFF2-40B4-BE49-F238E27FC236}">
                  <a16:creationId xmlns:a16="http://schemas.microsoft.com/office/drawing/2014/main" xmlns="" id="{00000000-0008-0000-0000-00000B000000}"/>
                </a:ext>
              </a:extLst>
            </xdr:cNvPr>
            <xdr:cNvSpPr/>
          </xdr:nvSpPr>
          <xdr:spPr>
            <a:xfrm>
              <a:off x="640080" y="678180"/>
              <a:ext cx="1356360" cy="1356360"/>
            </a:xfrm>
            <a:prstGeom prst="roundRect">
              <a:avLst/>
            </a:prstGeom>
            <a:solidFill>
              <a:schemeClr val="bg1">
                <a:lumMod val="50000"/>
              </a:schemeClr>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12" name="Rectangle: Rounded Corners 11">
              <a:extLst>
                <a:ext uri="{FF2B5EF4-FFF2-40B4-BE49-F238E27FC236}">
                  <a16:creationId xmlns:a16="http://schemas.microsoft.com/office/drawing/2014/main" xmlns="" id="{00000000-0008-0000-0000-00000C000000}"/>
                </a:ext>
              </a:extLst>
            </xdr:cNvPr>
            <xdr:cNvSpPr/>
          </xdr:nvSpPr>
          <xdr:spPr>
            <a:xfrm>
              <a:off x="744989"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pSp>
        <xdr:nvGrpSpPr>
          <xdr:cNvPr id="23" name="Group 22">
            <a:extLst>
              <a:ext uri="{FF2B5EF4-FFF2-40B4-BE49-F238E27FC236}">
                <a16:creationId xmlns:a16="http://schemas.microsoft.com/office/drawing/2014/main" xmlns="" id="{00000000-0008-0000-0000-000017000000}"/>
              </a:ext>
            </a:extLst>
          </xdr:cNvPr>
          <xdr:cNvGrpSpPr/>
        </xdr:nvGrpSpPr>
        <xdr:grpSpPr>
          <a:xfrm>
            <a:off x="605758" y="5013830"/>
            <a:ext cx="2309639" cy="1426673"/>
            <a:chOff x="605758" y="4986938"/>
            <a:chExt cx="2309639" cy="1426673"/>
          </a:xfrm>
        </xdr:grpSpPr>
        <xdr:sp macro="" textlink="">
          <xdr:nvSpPr>
            <xdr:cNvPr id="75" name="TextBox 74">
              <a:extLst>
                <a:ext uri="{FF2B5EF4-FFF2-40B4-BE49-F238E27FC236}">
                  <a16:creationId xmlns:a16="http://schemas.microsoft.com/office/drawing/2014/main" xmlns="" id="{00000000-0008-0000-0000-00004B000000}"/>
                </a:ext>
              </a:extLst>
            </xdr:cNvPr>
            <xdr:cNvSpPr txBox="1"/>
          </xdr:nvSpPr>
          <xdr:spPr>
            <a:xfrm>
              <a:off x="940653" y="4986938"/>
              <a:ext cx="1535526" cy="4546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sz="900" b="1">
                  <a:solidFill>
                    <a:schemeClr val="tx1"/>
                  </a:solidFill>
                  <a:latin typeface="Arial" panose="020B0604020202020204" pitchFamily="34" charset="0"/>
                  <a:cs typeface="Arial" panose="020B0604020202020204" pitchFamily="34" charset="0"/>
                </a:rPr>
                <a:t>RNDC</a:t>
              </a:r>
            </a:p>
            <a:p>
              <a:pPr algn="ctr"/>
              <a:r>
                <a:rPr lang="es-419" sz="900" b="1">
                  <a:solidFill>
                    <a:schemeClr val="tx1"/>
                  </a:solidFill>
                  <a:latin typeface="Arial" panose="020B0604020202020204" pitchFamily="34" charset="0"/>
                  <a:cs typeface="Arial" panose="020B0604020202020204" pitchFamily="34" charset="0"/>
                </a:rPr>
                <a:t>Año</a:t>
              </a:r>
              <a:r>
                <a:rPr lang="es-419" sz="900" b="1" baseline="0">
                  <a:solidFill>
                    <a:schemeClr val="tx1"/>
                  </a:solidFill>
                  <a:latin typeface="Arial" panose="020B0604020202020204" pitchFamily="34" charset="0"/>
                  <a:cs typeface="Arial" panose="020B0604020202020204" pitchFamily="34" charset="0"/>
                </a:rPr>
                <a:t> corrido</a:t>
              </a:r>
              <a:endParaRPr lang="es-419" sz="900" b="1">
                <a:solidFill>
                  <a:schemeClr val="tx1"/>
                </a:solidFill>
                <a:latin typeface="Arial" panose="020B0604020202020204" pitchFamily="34" charset="0"/>
                <a:cs typeface="Arial" panose="020B0604020202020204" pitchFamily="34" charset="0"/>
              </a:endParaRPr>
            </a:p>
          </xdr:txBody>
        </xdr:sp>
        <xdr:sp macro="" textlink="">
          <xdr:nvSpPr>
            <xdr:cNvPr id="76" name="TextBox 75">
              <a:extLst>
                <a:ext uri="{FF2B5EF4-FFF2-40B4-BE49-F238E27FC236}">
                  <a16:creationId xmlns:a16="http://schemas.microsoft.com/office/drawing/2014/main" xmlns="" id="{00000000-0008-0000-0000-00004C000000}"/>
                </a:ext>
              </a:extLst>
            </xdr:cNvPr>
            <xdr:cNvSpPr txBox="1"/>
          </xdr:nvSpPr>
          <xdr:spPr>
            <a:xfrm>
              <a:off x="605758" y="5549156"/>
              <a:ext cx="864455" cy="259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900" b="1">
                  <a:solidFill>
                    <a:schemeClr val="tx1"/>
                  </a:solidFill>
                  <a:latin typeface="Arial" panose="020B0604020202020204" pitchFamily="34" charset="0"/>
                  <a:cs typeface="Arial" panose="020B0604020202020204" pitchFamily="34" charset="0"/>
                </a:rPr>
                <a:t>Toneladas</a:t>
              </a:r>
            </a:p>
          </xdr:txBody>
        </xdr:sp>
        <xdr:sp macro="" textlink="">
          <xdr:nvSpPr>
            <xdr:cNvPr id="77" name="TextBox 76">
              <a:extLst>
                <a:ext uri="{FF2B5EF4-FFF2-40B4-BE49-F238E27FC236}">
                  <a16:creationId xmlns:a16="http://schemas.microsoft.com/office/drawing/2014/main" xmlns="" id="{00000000-0008-0000-0000-00004D000000}"/>
                </a:ext>
              </a:extLst>
            </xdr:cNvPr>
            <xdr:cNvSpPr txBox="1"/>
          </xdr:nvSpPr>
          <xdr:spPr>
            <a:xfrm>
              <a:off x="605759" y="5851396"/>
              <a:ext cx="864455" cy="259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900" b="1">
                  <a:solidFill>
                    <a:schemeClr val="tx1"/>
                  </a:solidFill>
                  <a:latin typeface="Arial" panose="020B0604020202020204" pitchFamily="34" charset="0"/>
                  <a:cs typeface="Arial" panose="020B0604020202020204" pitchFamily="34" charset="0"/>
                </a:rPr>
                <a:t>Viajes</a:t>
              </a:r>
            </a:p>
          </xdr:txBody>
        </xdr:sp>
        <xdr:sp macro="" textlink="">
          <xdr:nvSpPr>
            <xdr:cNvPr id="78" name="TextBox 77">
              <a:extLst>
                <a:ext uri="{FF2B5EF4-FFF2-40B4-BE49-F238E27FC236}">
                  <a16:creationId xmlns:a16="http://schemas.microsoft.com/office/drawing/2014/main" xmlns="" id="{00000000-0008-0000-0000-00004E000000}"/>
                </a:ext>
              </a:extLst>
            </xdr:cNvPr>
            <xdr:cNvSpPr txBox="1"/>
          </xdr:nvSpPr>
          <xdr:spPr>
            <a:xfrm>
              <a:off x="605760" y="6154916"/>
              <a:ext cx="864455" cy="258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900" b="1">
                  <a:solidFill>
                    <a:schemeClr val="tx1"/>
                  </a:solidFill>
                  <a:latin typeface="Arial" panose="020B0604020202020204" pitchFamily="34" charset="0"/>
                  <a:cs typeface="Arial" panose="020B0604020202020204" pitchFamily="34" charset="0"/>
                </a:rPr>
                <a:t>Galones</a:t>
              </a:r>
            </a:p>
          </xdr:txBody>
        </xdr:sp>
        <xdr:sp macro="" textlink="RNDC!F80">
          <xdr:nvSpPr>
            <xdr:cNvPr id="79" name="TextBox 78">
              <a:extLst>
                <a:ext uri="{FF2B5EF4-FFF2-40B4-BE49-F238E27FC236}">
                  <a16:creationId xmlns:a16="http://schemas.microsoft.com/office/drawing/2014/main" xmlns="" id="{00000000-0008-0000-0000-00004F000000}"/>
                </a:ext>
              </a:extLst>
            </xdr:cNvPr>
            <xdr:cNvSpPr txBox="1"/>
          </xdr:nvSpPr>
          <xdr:spPr>
            <a:xfrm>
              <a:off x="1417062" y="5549153"/>
              <a:ext cx="864455" cy="259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56BDB479-9A75-4845-B8B6-9254001E566F}" type="TxLink">
                <a:rPr lang="en-US" sz="1200" b="1" i="0" u="none" strike="noStrike">
                  <a:solidFill>
                    <a:srgbClr val="0070C0"/>
                  </a:solidFill>
                  <a:latin typeface="Arial"/>
                  <a:cs typeface="Arial"/>
                </a:rPr>
                <a:pPr algn="l"/>
                <a:t>124,60</a:t>
              </a:fld>
              <a:endParaRPr lang="es-419" sz="1000" b="1">
                <a:solidFill>
                  <a:srgbClr val="0070C0"/>
                </a:solidFill>
                <a:latin typeface="Arial" panose="020B0604020202020204" pitchFamily="34" charset="0"/>
                <a:cs typeface="Arial" panose="020B0604020202020204" pitchFamily="34" charset="0"/>
              </a:endParaRPr>
            </a:p>
          </xdr:txBody>
        </xdr:sp>
        <xdr:sp macro="" textlink="RNDC!G100">
          <xdr:nvSpPr>
            <xdr:cNvPr id="80" name="TextBox 79">
              <a:extLst>
                <a:ext uri="{FF2B5EF4-FFF2-40B4-BE49-F238E27FC236}">
                  <a16:creationId xmlns:a16="http://schemas.microsoft.com/office/drawing/2014/main" xmlns="" id="{00000000-0008-0000-0000-000050000000}"/>
                </a:ext>
              </a:extLst>
            </xdr:cNvPr>
            <xdr:cNvSpPr txBox="1"/>
          </xdr:nvSpPr>
          <xdr:spPr>
            <a:xfrm>
              <a:off x="1417063" y="5851393"/>
              <a:ext cx="864455" cy="2599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9F31CB30-26CB-421E-86BA-CA3195A7592B}" type="TxLink">
                <a:rPr lang="en-US" sz="1200" b="1" i="0" u="none" strike="noStrike">
                  <a:solidFill>
                    <a:srgbClr val="0070C0"/>
                  </a:solidFill>
                  <a:latin typeface="Arial"/>
                  <a:cs typeface="Arial"/>
                </a:rPr>
                <a:pPr algn="l"/>
                <a:t>9.924.962</a:t>
              </a:fld>
              <a:endParaRPr lang="es-419" sz="1000" b="1">
                <a:solidFill>
                  <a:srgbClr val="025E73"/>
                </a:solidFill>
                <a:latin typeface="Arial" panose="020B0604020202020204" pitchFamily="34" charset="0"/>
                <a:cs typeface="Arial" panose="020B0604020202020204" pitchFamily="34" charset="0"/>
              </a:endParaRPr>
            </a:p>
          </xdr:txBody>
        </xdr:sp>
        <xdr:sp macro="" textlink="RNDC!Y147">
          <xdr:nvSpPr>
            <xdr:cNvPr id="81" name="TextBox 80">
              <a:extLst>
                <a:ext uri="{FF2B5EF4-FFF2-40B4-BE49-F238E27FC236}">
                  <a16:creationId xmlns:a16="http://schemas.microsoft.com/office/drawing/2014/main" xmlns="" id="{00000000-0008-0000-0000-000051000000}"/>
                </a:ext>
              </a:extLst>
            </xdr:cNvPr>
            <xdr:cNvSpPr txBox="1"/>
          </xdr:nvSpPr>
          <xdr:spPr>
            <a:xfrm>
              <a:off x="1417064" y="6154913"/>
              <a:ext cx="864455" cy="258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fld id="{961DC42F-6B2C-4EC8-BDE4-C7858BDA088E}" type="TxLink">
                <a:rPr lang="en-US" sz="1000" b="1" i="0" u="none" strike="noStrike">
                  <a:solidFill>
                    <a:srgbClr val="025E73"/>
                  </a:solidFill>
                  <a:latin typeface="Arial"/>
                  <a:cs typeface="Arial"/>
                </a:rPr>
                <a:pPr algn="l"/>
                <a:t> </a:t>
              </a:fld>
              <a:endParaRPr lang="es-419" sz="1000" b="1">
                <a:solidFill>
                  <a:srgbClr val="025E73"/>
                </a:solidFill>
                <a:latin typeface="Arial" panose="020B0604020202020204" pitchFamily="34" charset="0"/>
                <a:cs typeface="Arial" panose="020B0604020202020204" pitchFamily="34" charset="0"/>
              </a:endParaRPr>
            </a:p>
          </xdr:txBody>
        </xdr:sp>
        <xdr:sp macro="" textlink="">
          <xdr:nvSpPr>
            <xdr:cNvPr id="82" name="TextBox 81">
              <a:extLst>
                <a:ext uri="{FF2B5EF4-FFF2-40B4-BE49-F238E27FC236}">
                  <a16:creationId xmlns:a16="http://schemas.microsoft.com/office/drawing/2014/main" xmlns="" id="{00000000-0008-0000-0000-000052000000}"/>
                </a:ext>
              </a:extLst>
            </xdr:cNvPr>
            <xdr:cNvSpPr txBox="1"/>
          </xdr:nvSpPr>
          <xdr:spPr>
            <a:xfrm>
              <a:off x="1968398" y="5549156"/>
              <a:ext cx="864454" cy="259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900" b="1">
                  <a:solidFill>
                    <a:schemeClr val="tx1"/>
                  </a:solidFill>
                  <a:latin typeface="Arial" panose="020B0604020202020204" pitchFamily="34" charset="0"/>
                  <a:cs typeface="Arial" panose="020B0604020202020204" pitchFamily="34" charset="0"/>
                </a:rPr>
                <a:t>Millones</a:t>
              </a:r>
            </a:p>
          </xdr:txBody>
        </xdr:sp>
        <xdr:sp macro="" textlink="">
          <xdr:nvSpPr>
            <xdr:cNvPr id="83" name="TextBox 82">
              <a:extLst>
                <a:ext uri="{FF2B5EF4-FFF2-40B4-BE49-F238E27FC236}">
                  <a16:creationId xmlns:a16="http://schemas.microsoft.com/office/drawing/2014/main" xmlns="" id="{00000000-0008-0000-0000-000053000000}"/>
                </a:ext>
              </a:extLst>
            </xdr:cNvPr>
            <xdr:cNvSpPr txBox="1"/>
          </xdr:nvSpPr>
          <xdr:spPr>
            <a:xfrm>
              <a:off x="1968399" y="6154916"/>
              <a:ext cx="946998" cy="2586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s-419" sz="900" b="1">
                  <a:solidFill>
                    <a:schemeClr val="tx1"/>
                  </a:solidFill>
                  <a:latin typeface="Arial" panose="020B0604020202020204" pitchFamily="34" charset="0"/>
                  <a:cs typeface="Arial" panose="020B0604020202020204" pitchFamily="34" charset="0"/>
                </a:rPr>
                <a:t>Miles</a:t>
              </a:r>
              <a:r>
                <a:rPr lang="es-419" sz="900" b="1" baseline="0">
                  <a:solidFill>
                    <a:schemeClr val="tx1"/>
                  </a:solidFill>
                  <a:latin typeface="Arial" panose="020B0604020202020204" pitchFamily="34" charset="0"/>
                  <a:cs typeface="Arial" panose="020B0604020202020204" pitchFamily="34" charset="0"/>
                </a:rPr>
                <a:t> de mill</a:t>
              </a:r>
              <a:endParaRPr lang="es-419" sz="900" b="1">
                <a:solidFill>
                  <a:schemeClr val="tx1"/>
                </a:solidFill>
                <a:latin typeface="Arial" panose="020B0604020202020204" pitchFamily="34" charset="0"/>
                <a:cs typeface="Arial" panose="020B0604020202020204" pitchFamily="34" charset="0"/>
              </a:endParaRPr>
            </a:p>
          </xdr:txBody>
        </xdr:sp>
        <xdr:cxnSp macro="">
          <xdr:nvCxnSpPr>
            <xdr:cNvPr id="10" name="Straight Connector 9">
              <a:extLst>
                <a:ext uri="{FF2B5EF4-FFF2-40B4-BE49-F238E27FC236}">
                  <a16:creationId xmlns:a16="http://schemas.microsoft.com/office/drawing/2014/main" xmlns="" id="{00000000-0008-0000-0000-00000A000000}"/>
                </a:ext>
              </a:extLst>
            </xdr:cNvPr>
            <xdr:cNvCxnSpPr/>
          </xdr:nvCxnSpPr>
          <xdr:spPr>
            <a:xfrm>
              <a:off x="672353" y="5786717"/>
              <a:ext cx="2017059"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a:extLst>
                <a:ext uri="{FF2B5EF4-FFF2-40B4-BE49-F238E27FC236}">
                  <a16:creationId xmlns:a16="http://schemas.microsoft.com/office/drawing/2014/main" xmlns="" id="{00000000-0008-0000-0000-00000E000000}"/>
                </a:ext>
              </a:extLst>
            </xdr:cNvPr>
            <xdr:cNvCxnSpPr/>
          </xdr:nvCxnSpPr>
          <xdr:spPr>
            <a:xfrm>
              <a:off x="672354" y="6091509"/>
              <a:ext cx="2017059"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xmlns="" id="{00000000-0008-0000-0000-000011000000}"/>
                </a:ext>
              </a:extLst>
            </xdr:cNvPr>
            <xdr:cNvCxnSpPr/>
          </xdr:nvCxnSpPr>
          <xdr:spPr>
            <a:xfrm>
              <a:off x="676836" y="6387340"/>
              <a:ext cx="2017059" cy="0"/>
            </a:xfrm>
            <a:prstGeom prst="line">
              <a:avLst/>
            </a:prstGeom>
            <a:ln>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1</xdr:col>
      <xdr:colOff>71755</xdr:colOff>
      <xdr:row>0</xdr:row>
      <xdr:rowOff>4444</xdr:rowOff>
    </xdr:from>
    <xdr:to>
      <xdr:col>15</xdr:col>
      <xdr:colOff>175263</xdr:colOff>
      <xdr:row>15</xdr:row>
      <xdr:rowOff>36653</xdr:rowOff>
    </xdr:to>
    <xdr:grpSp>
      <xdr:nvGrpSpPr>
        <xdr:cNvPr id="6" name="Group 5">
          <a:extLst>
            <a:ext uri="{FF2B5EF4-FFF2-40B4-BE49-F238E27FC236}">
              <a16:creationId xmlns:a16="http://schemas.microsoft.com/office/drawing/2014/main" xmlns="" id="{00000000-0008-0000-0000-000006000000}"/>
            </a:ext>
          </a:extLst>
        </xdr:cNvPr>
        <xdr:cNvGrpSpPr/>
      </xdr:nvGrpSpPr>
      <xdr:grpSpPr>
        <a:xfrm>
          <a:off x="254928" y="4444"/>
          <a:ext cx="2667931" cy="2779805"/>
          <a:chOff x="963930" y="802004"/>
          <a:chExt cx="2484880" cy="2584967"/>
        </a:xfrm>
      </xdr:grpSpPr>
      <xdr:grpSp>
        <xdr:nvGrpSpPr>
          <xdr:cNvPr id="4" name="Group 3">
            <a:extLst>
              <a:ext uri="{FF2B5EF4-FFF2-40B4-BE49-F238E27FC236}">
                <a16:creationId xmlns:a16="http://schemas.microsoft.com/office/drawing/2014/main" xmlns="" id="{00000000-0008-0000-0000-000004000000}"/>
              </a:ext>
            </a:extLst>
          </xdr:cNvPr>
          <xdr:cNvGrpSpPr/>
        </xdr:nvGrpSpPr>
        <xdr:grpSpPr>
          <a:xfrm>
            <a:off x="963930" y="802004"/>
            <a:ext cx="2484880" cy="2584967"/>
            <a:chOff x="640080" y="678180"/>
            <a:chExt cx="1461269" cy="1476008"/>
          </a:xfrm>
        </xdr:grpSpPr>
        <xdr:sp macro="" textlink="">
          <xdr:nvSpPr>
            <xdr:cNvPr id="3" name="Rectangle: Rounded Corners 2">
              <a:extLst>
                <a:ext uri="{FF2B5EF4-FFF2-40B4-BE49-F238E27FC236}">
                  <a16:creationId xmlns:a16="http://schemas.microsoft.com/office/drawing/2014/main" xmlns="" id="{00000000-0008-0000-0000-000003000000}"/>
                </a:ext>
              </a:extLst>
            </xdr:cNvPr>
            <xdr:cNvSpPr/>
          </xdr:nvSpPr>
          <xdr:spPr>
            <a:xfrm>
              <a:off x="640080" y="678180"/>
              <a:ext cx="1356360" cy="1356360"/>
            </a:xfrm>
            <a:prstGeom prst="roundRect">
              <a:avLst/>
            </a:prstGeom>
            <a:solidFill>
              <a:schemeClr val="bg1">
                <a:lumMod val="50000"/>
              </a:schemeClr>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2" name="Rectangle: Rounded Corners 1">
              <a:extLst>
                <a:ext uri="{FF2B5EF4-FFF2-40B4-BE49-F238E27FC236}">
                  <a16:creationId xmlns:a16="http://schemas.microsoft.com/office/drawing/2014/main" xmlns="" id="{00000000-0008-0000-0000-000002000000}"/>
                </a:ext>
              </a:extLst>
            </xdr:cNvPr>
            <xdr:cNvSpPr/>
          </xdr:nvSpPr>
          <xdr:spPr>
            <a:xfrm>
              <a:off x="744989" y="797828"/>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5" name="Chart 4">
            <a:extLst>
              <a:ext uri="{FF2B5EF4-FFF2-40B4-BE49-F238E27FC236}">
                <a16:creationId xmlns:a16="http://schemas.microsoft.com/office/drawing/2014/main" xmlns="" id="{00000000-0008-0000-0000-000005000000}"/>
              </a:ext>
            </a:extLst>
          </xdr:cNvPr>
          <xdr:cNvGraphicFramePr>
            <a:graphicFrameLocks/>
          </xdr:cNvGraphicFramePr>
        </xdr:nvGraphicFramePr>
        <xdr:xfrm>
          <a:off x="1172337" y="1104900"/>
          <a:ext cx="2230490" cy="203835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14</xdr:col>
      <xdr:colOff>81915</xdr:colOff>
      <xdr:row>11</xdr:row>
      <xdr:rowOff>34289</xdr:rowOff>
    </xdr:from>
    <xdr:to>
      <xdr:col>29</xdr:col>
      <xdr:colOff>45087</xdr:colOff>
      <xdr:row>25</xdr:row>
      <xdr:rowOff>180798</xdr:rowOff>
    </xdr:to>
    <xdr:grpSp>
      <xdr:nvGrpSpPr>
        <xdr:cNvPr id="28" name="Group 27">
          <a:extLst>
            <a:ext uri="{FF2B5EF4-FFF2-40B4-BE49-F238E27FC236}">
              <a16:creationId xmlns:a16="http://schemas.microsoft.com/office/drawing/2014/main" xmlns="" id="{00000000-0008-0000-0000-00001C000000}"/>
            </a:ext>
          </a:extLst>
        </xdr:cNvPr>
        <xdr:cNvGrpSpPr/>
      </xdr:nvGrpSpPr>
      <xdr:grpSpPr>
        <a:xfrm>
          <a:off x="2646338" y="2049193"/>
          <a:ext cx="2710768" cy="2710932"/>
          <a:chOff x="449580" y="3230879"/>
          <a:chExt cx="2678827" cy="2678254"/>
        </a:xfrm>
      </xdr:grpSpPr>
      <xdr:grpSp>
        <xdr:nvGrpSpPr>
          <xdr:cNvPr id="13" name="Group 12">
            <a:extLst>
              <a:ext uri="{FF2B5EF4-FFF2-40B4-BE49-F238E27FC236}">
                <a16:creationId xmlns:a16="http://schemas.microsoft.com/office/drawing/2014/main" xmlns="" id="{00000000-0008-0000-0000-00000D000000}"/>
              </a:ext>
            </a:extLst>
          </xdr:cNvPr>
          <xdr:cNvGrpSpPr/>
        </xdr:nvGrpSpPr>
        <xdr:grpSpPr>
          <a:xfrm>
            <a:off x="449580" y="3230879"/>
            <a:ext cx="2678827" cy="2678254"/>
            <a:chOff x="640080" y="678180"/>
            <a:chExt cx="1483546" cy="1440180"/>
          </a:xfrm>
        </xdr:grpSpPr>
        <xdr:sp macro="" textlink="">
          <xdr:nvSpPr>
            <xdr:cNvPr id="15" name="Rectangle: Rounded Corners 14">
              <a:extLst>
                <a:ext uri="{FF2B5EF4-FFF2-40B4-BE49-F238E27FC236}">
                  <a16:creationId xmlns:a16="http://schemas.microsoft.com/office/drawing/2014/main" xmlns="" id="{00000000-0008-0000-0000-00000F000000}"/>
                </a:ext>
              </a:extLst>
            </xdr:cNvPr>
            <xdr:cNvSpPr/>
          </xdr:nvSpPr>
          <xdr:spPr>
            <a:xfrm>
              <a:off x="640080" y="678180"/>
              <a:ext cx="1356360" cy="1356360"/>
            </a:xfrm>
            <a:prstGeom prst="roundRect">
              <a:avLst/>
            </a:prstGeom>
            <a:solidFill>
              <a:srgbClr val="EB6A17"/>
            </a:solidFill>
            <a:ln w="9525">
              <a:solidFill>
                <a:srgbClr val="EB6A1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20" name="Rectangle: Rounded Corners 19">
              <a:extLst>
                <a:ext uri="{FF2B5EF4-FFF2-40B4-BE49-F238E27FC236}">
                  <a16:creationId xmlns:a16="http://schemas.microsoft.com/office/drawing/2014/main" xmlns="" id="{00000000-0008-0000-0000-000014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21" name="Gráfico 1">
            <a:extLst>
              <a:ext uri="{FF2B5EF4-FFF2-40B4-BE49-F238E27FC236}">
                <a16:creationId xmlns:a16="http://schemas.microsoft.com/office/drawing/2014/main" xmlns="" id="{00000000-0008-0000-0000-000015000000}"/>
              </a:ext>
            </a:extLst>
          </xdr:cNvPr>
          <xdr:cNvGraphicFramePr>
            <a:graphicFrameLocks/>
          </xdr:cNvGraphicFramePr>
        </xdr:nvGraphicFramePr>
        <xdr:xfrm>
          <a:off x="632859" y="3581400"/>
          <a:ext cx="2428875" cy="216949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25</xdr:col>
      <xdr:colOff>41280</xdr:colOff>
      <xdr:row>0</xdr:row>
      <xdr:rowOff>13969</xdr:rowOff>
    </xdr:from>
    <xdr:to>
      <xdr:col>40</xdr:col>
      <xdr:colOff>14615</xdr:colOff>
      <xdr:row>14</xdr:row>
      <xdr:rowOff>160478</xdr:rowOff>
    </xdr:to>
    <xdr:grpSp>
      <xdr:nvGrpSpPr>
        <xdr:cNvPr id="29" name="Group 28">
          <a:extLst>
            <a:ext uri="{FF2B5EF4-FFF2-40B4-BE49-F238E27FC236}">
              <a16:creationId xmlns:a16="http://schemas.microsoft.com/office/drawing/2014/main" xmlns="" id="{00000000-0008-0000-0000-00001D000000}"/>
            </a:ext>
          </a:extLst>
        </xdr:cNvPr>
        <xdr:cNvGrpSpPr/>
      </xdr:nvGrpSpPr>
      <xdr:grpSpPr>
        <a:xfrm>
          <a:off x="4620607" y="13969"/>
          <a:ext cx="2720931" cy="2710932"/>
          <a:chOff x="3411855" y="344804"/>
          <a:chExt cx="2688887" cy="2678254"/>
        </a:xfrm>
      </xdr:grpSpPr>
      <xdr:grpSp>
        <xdr:nvGrpSpPr>
          <xdr:cNvPr id="24" name="Group 23">
            <a:extLst>
              <a:ext uri="{FF2B5EF4-FFF2-40B4-BE49-F238E27FC236}">
                <a16:creationId xmlns:a16="http://schemas.microsoft.com/office/drawing/2014/main" xmlns="" id="{00000000-0008-0000-0000-000018000000}"/>
              </a:ext>
            </a:extLst>
          </xdr:cNvPr>
          <xdr:cNvGrpSpPr/>
        </xdr:nvGrpSpPr>
        <xdr:grpSpPr>
          <a:xfrm>
            <a:off x="3411855" y="344804"/>
            <a:ext cx="2688887" cy="2678254"/>
            <a:chOff x="640080" y="678180"/>
            <a:chExt cx="1489117" cy="1440180"/>
          </a:xfrm>
        </xdr:grpSpPr>
        <xdr:sp macro="" textlink="">
          <xdr:nvSpPr>
            <xdr:cNvPr id="26" name="Rectangle: Rounded Corners 25">
              <a:extLst>
                <a:ext uri="{FF2B5EF4-FFF2-40B4-BE49-F238E27FC236}">
                  <a16:creationId xmlns:a16="http://schemas.microsoft.com/office/drawing/2014/main" xmlns="" id="{00000000-0008-0000-0000-00001A000000}"/>
                </a:ext>
              </a:extLst>
            </xdr:cNvPr>
            <xdr:cNvSpPr/>
          </xdr:nvSpPr>
          <xdr:spPr>
            <a:xfrm>
              <a:off x="640080" y="678180"/>
              <a:ext cx="1356360" cy="1356360"/>
            </a:xfrm>
            <a:prstGeom prst="roundRect">
              <a:avLst/>
            </a:prstGeom>
            <a:solidFill>
              <a:schemeClr val="tx2">
                <a:lumMod val="50000"/>
              </a:schemeClr>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27" name="Rectangle: Rounded Corners 26">
              <a:extLst>
                <a:ext uri="{FF2B5EF4-FFF2-40B4-BE49-F238E27FC236}">
                  <a16:creationId xmlns:a16="http://schemas.microsoft.com/office/drawing/2014/main" xmlns="" id="{00000000-0008-0000-0000-00001B000000}"/>
                </a:ext>
              </a:extLst>
            </xdr:cNvPr>
            <xdr:cNvSpPr/>
          </xdr:nvSpPr>
          <xdr:spPr>
            <a:xfrm>
              <a:off x="772837"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22" name="Chart 21">
            <a:extLst>
              <a:ext uri="{FF2B5EF4-FFF2-40B4-BE49-F238E27FC236}">
                <a16:creationId xmlns:a16="http://schemas.microsoft.com/office/drawing/2014/main" xmlns="" id="{00000000-0008-0000-0000-000016000000}"/>
              </a:ext>
            </a:extLst>
          </xdr:cNvPr>
          <xdr:cNvGraphicFramePr>
            <a:graphicFrameLocks/>
          </xdr:cNvGraphicFramePr>
        </xdr:nvGraphicFramePr>
        <xdr:xfrm>
          <a:off x="3614715" y="619124"/>
          <a:ext cx="2438400" cy="2257425"/>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38</xdr:col>
      <xdr:colOff>161925</xdr:colOff>
      <xdr:row>11</xdr:row>
      <xdr:rowOff>34289</xdr:rowOff>
    </xdr:from>
    <xdr:to>
      <xdr:col>53</xdr:col>
      <xdr:colOff>125097</xdr:colOff>
      <xdr:row>25</xdr:row>
      <xdr:rowOff>180798</xdr:rowOff>
    </xdr:to>
    <xdr:grpSp>
      <xdr:nvGrpSpPr>
        <xdr:cNvPr id="43" name="Group 42">
          <a:extLst>
            <a:ext uri="{FF2B5EF4-FFF2-40B4-BE49-F238E27FC236}">
              <a16:creationId xmlns:a16="http://schemas.microsoft.com/office/drawing/2014/main" xmlns="" id="{00000000-0008-0000-0000-00002B000000}"/>
            </a:ext>
          </a:extLst>
        </xdr:cNvPr>
        <xdr:cNvGrpSpPr/>
      </xdr:nvGrpSpPr>
      <xdr:grpSpPr>
        <a:xfrm>
          <a:off x="7122502" y="2049193"/>
          <a:ext cx="2710768" cy="2710932"/>
          <a:chOff x="9732645" y="308609"/>
          <a:chExt cx="2706372" cy="2706829"/>
        </a:xfrm>
      </xdr:grpSpPr>
      <xdr:grpSp>
        <xdr:nvGrpSpPr>
          <xdr:cNvPr id="31" name="Group 30">
            <a:extLst>
              <a:ext uri="{FF2B5EF4-FFF2-40B4-BE49-F238E27FC236}">
                <a16:creationId xmlns:a16="http://schemas.microsoft.com/office/drawing/2014/main" xmlns="" id="{00000000-0008-0000-0000-00001F000000}"/>
              </a:ext>
            </a:extLst>
          </xdr:cNvPr>
          <xdr:cNvGrpSpPr/>
        </xdr:nvGrpSpPr>
        <xdr:grpSpPr>
          <a:xfrm>
            <a:off x="9732645" y="308609"/>
            <a:ext cx="2706372" cy="2706829"/>
            <a:chOff x="640080" y="678180"/>
            <a:chExt cx="1483546" cy="1440180"/>
          </a:xfrm>
        </xdr:grpSpPr>
        <xdr:sp macro="" textlink="">
          <xdr:nvSpPr>
            <xdr:cNvPr id="33" name="Rectangle: Rounded Corners 32">
              <a:extLst>
                <a:ext uri="{FF2B5EF4-FFF2-40B4-BE49-F238E27FC236}">
                  <a16:creationId xmlns:a16="http://schemas.microsoft.com/office/drawing/2014/main" xmlns="" id="{00000000-0008-0000-0000-000021000000}"/>
                </a:ext>
              </a:extLst>
            </xdr:cNvPr>
            <xdr:cNvSpPr/>
          </xdr:nvSpPr>
          <xdr:spPr>
            <a:xfrm>
              <a:off x="640080" y="678180"/>
              <a:ext cx="1356360" cy="1356360"/>
            </a:xfrm>
            <a:prstGeom prst="roundRect">
              <a:avLst/>
            </a:prstGeom>
            <a:solidFill>
              <a:srgbClr val="FFC000"/>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34" name="Rectangle: Rounded Corners 33">
              <a:extLst>
                <a:ext uri="{FF2B5EF4-FFF2-40B4-BE49-F238E27FC236}">
                  <a16:creationId xmlns:a16="http://schemas.microsoft.com/office/drawing/2014/main" xmlns="" id="{00000000-0008-0000-0000-000022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35" name="Chart 34">
            <a:extLst>
              <a:ext uri="{FF2B5EF4-FFF2-40B4-BE49-F238E27FC236}">
                <a16:creationId xmlns:a16="http://schemas.microsoft.com/office/drawing/2014/main" xmlns="" id="{00000000-0008-0000-0000-000023000000}"/>
              </a:ext>
            </a:extLst>
          </xdr:cNvPr>
          <xdr:cNvGraphicFramePr>
            <a:graphicFrameLocks/>
          </xdr:cNvGraphicFramePr>
        </xdr:nvGraphicFramePr>
        <xdr:xfrm>
          <a:off x="10013950" y="518160"/>
          <a:ext cx="2377440" cy="232029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50</xdr:col>
      <xdr:colOff>29210</xdr:colOff>
      <xdr:row>0</xdr:row>
      <xdr:rowOff>3809</xdr:rowOff>
    </xdr:from>
    <xdr:to>
      <xdr:col>64</xdr:col>
      <xdr:colOff>175262</xdr:colOff>
      <xdr:row>14</xdr:row>
      <xdr:rowOff>150318</xdr:rowOff>
    </xdr:to>
    <xdr:grpSp>
      <xdr:nvGrpSpPr>
        <xdr:cNvPr id="42" name="Group 41">
          <a:extLst>
            <a:ext uri="{FF2B5EF4-FFF2-40B4-BE49-F238E27FC236}">
              <a16:creationId xmlns:a16="http://schemas.microsoft.com/office/drawing/2014/main" xmlns="" id="{00000000-0008-0000-0000-00002A000000}"/>
            </a:ext>
          </a:extLst>
        </xdr:cNvPr>
        <xdr:cNvGrpSpPr/>
      </xdr:nvGrpSpPr>
      <xdr:grpSpPr>
        <a:xfrm>
          <a:off x="9187864" y="3809"/>
          <a:ext cx="2710475" cy="2710932"/>
          <a:chOff x="12830810" y="298449"/>
          <a:chExt cx="2706372" cy="2706829"/>
        </a:xfrm>
      </xdr:grpSpPr>
      <xdr:grpSp>
        <xdr:nvGrpSpPr>
          <xdr:cNvPr id="37" name="Group 36">
            <a:extLst>
              <a:ext uri="{FF2B5EF4-FFF2-40B4-BE49-F238E27FC236}">
                <a16:creationId xmlns:a16="http://schemas.microsoft.com/office/drawing/2014/main" xmlns="" id="{00000000-0008-0000-0000-000025000000}"/>
              </a:ext>
            </a:extLst>
          </xdr:cNvPr>
          <xdr:cNvGrpSpPr/>
        </xdr:nvGrpSpPr>
        <xdr:grpSpPr>
          <a:xfrm>
            <a:off x="12830810" y="298449"/>
            <a:ext cx="2706372" cy="2706829"/>
            <a:chOff x="640080" y="678180"/>
            <a:chExt cx="1483546" cy="1440180"/>
          </a:xfrm>
        </xdr:grpSpPr>
        <xdr:sp macro="" textlink="">
          <xdr:nvSpPr>
            <xdr:cNvPr id="39" name="Rectangle: Rounded Corners 38">
              <a:extLst>
                <a:ext uri="{FF2B5EF4-FFF2-40B4-BE49-F238E27FC236}">
                  <a16:creationId xmlns:a16="http://schemas.microsoft.com/office/drawing/2014/main" xmlns="" id="{00000000-0008-0000-0000-000027000000}"/>
                </a:ext>
              </a:extLst>
            </xdr:cNvPr>
            <xdr:cNvSpPr/>
          </xdr:nvSpPr>
          <xdr:spPr>
            <a:xfrm>
              <a:off x="640080" y="678180"/>
              <a:ext cx="1356360" cy="1356360"/>
            </a:xfrm>
            <a:prstGeom prst="roundRect">
              <a:avLst/>
            </a:prstGeom>
            <a:solidFill>
              <a:srgbClr val="025E73"/>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40" name="Rectangle: Rounded Corners 39">
              <a:extLst>
                <a:ext uri="{FF2B5EF4-FFF2-40B4-BE49-F238E27FC236}">
                  <a16:creationId xmlns:a16="http://schemas.microsoft.com/office/drawing/2014/main" xmlns="" id="{00000000-0008-0000-0000-000028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41" name="Chart 40">
            <a:extLst>
              <a:ext uri="{FF2B5EF4-FFF2-40B4-BE49-F238E27FC236}">
                <a16:creationId xmlns:a16="http://schemas.microsoft.com/office/drawing/2014/main" xmlns="" id="{00000000-0008-0000-0000-000029000000}"/>
              </a:ext>
            </a:extLst>
          </xdr:cNvPr>
          <xdr:cNvGraphicFramePr>
            <a:graphicFrameLocks/>
          </xdr:cNvGraphicFramePr>
        </xdr:nvGraphicFramePr>
        <xdr:xfrm>
          <a:off x="13086080" y="447040"/>
          <a:ext cx="2396067" cy="236728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64</xdr:col>
      <xdr:colOff>50165</xdr:colOff>
      <xdr:row>11</xdr:row>
      <xdr:rowOff>34289</xdr:rowOff>
    </xdr:from>
    <xdr:to>
      <xdr:col>79</xdr:col>
      <xdr:colOff>81280</xdr:colOff>
      <xdr:row>25</xdr:row>
      <xdr:rowOff>180798</xdr:rowOff>
    </xdr:to>
    <xdr:grpSp>
      <xdr:nvGrpSpPr>
        <xdr:cNvPr id="7" name="Group 6">
          <a:extLst>
            <a:ext uri="{FF2B5EF4-FFF2-40B4-BE49-F238E27FC236}">
              <a16:creationId xmlns:a16="http://schemas.microsoft.com/office/drawing/2014/main" xmlns="" id="{00000000-0008-0000-0000-000007000000}"/>
            </a:ext>
          </a:extLst>
        </xdr:cNvPr>
        <xdr:cNvGrpSpPr/>
      </xdr:nvGrpSpPr>
      <xdr:grpSpPr>
        <a:xfrm>
          <a:off x="11773242" y="2049193"/>
          <a:ext cx="2778711" cy="2710932"/>
          <a:chOff x="11754485" y="2045969"/>
          <a:chExt cx="2774315" cy="2706829"/>
        </a:xfrm>
      </xdr:grpSpPr>
      <xdr:grpSp>
        <xdr:nvGrpSpPr>
          <xdr:cNvPr id="46" name="Group 45">
            <a:extLst>
              <a:ext uri="{FF2B5EF4-FFF2-40B4-BE49-F238E27FC236}">
                <a16:creationId xmlns:a16="http://schemas.microsoft.com/office/drawing/2014/main" xmlns="" id="{00000000-0008-0000-0000-00002E000000}"/>
              </a:ext>
            </a:extLst>
          </xdr:cNvPr>
          <xdr:cNvGrpSpPr/>
        </xdr:nvGrpSpPr>
        <xdr:grpSpPr>
          <a:xfrm>
            <a:off x="11754485" y="2045969"/>
            <a:ext cx="2706372" cy="2706829"/>
            <a:chOff x="640080" y="678180"/>
            <a:chExt cx="1483546" cy="1440180"/>
          </a:xfrm>
        </xdr:grpSpPr>
        <xdr:sp macro="" textlink="">
          <xdr:nvSpPr>
            <xdr:cNvPr id="48" name="Rectangle: Rounded Corners 47">
              <a:extLst>
                <a:ext uri="{FF2B5EF4-FFF2-40B4-BE49-F238E27FC236}">
                  <a16:creationId xmlns:a16="http://schemas.microsoft.com/office/drawing/2014/main" xmlns="" id="{00000000-0008-0000-0000-000030000000}"/>
                </a:ext>
              </a:extLst>
            </xdr:cNvPr>
            <xdr:cNvSpPr/>
          </xdr:nvSpPr>
          <xdr:spPr>
            <a:xfrm>
              <a:off x="640080" y="678180"/>
              <a:ext cx="1356360" cy="1356360"/>
            </a:xfrm>
            <a:prstGeom prst="roundRect">
              <a:avLst/>
            </a:prstGeom>
            <a:solidFill>
              <a:srgbClr val="934607"/>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49" name="Rectangle: Rounded Corners 48">
              <a:extLst>
                <a:ext uri="{FF2B5EF4-FFF2-40B4-BE49-F238E27FC236}">
                  <a16:creationId xmlns:a16="http://schemas.microsoft.com/office/drawing/2014/main" xmlns="" id="{00000000-0008-0000-0000-000031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44" name="Gráfico 2">
            <a:extLst>
              <a:ext uri="{FF2B5EF4-FFF2-40B4-BE49-F238E27FC236}">
                <a16:creationId xmlns:a16="http://schemas.microsoft.com/office/drawing/2014/main" xmlns="" id="{00000000-0008-0000-0000-00002C000000}"/>
              </a:ext>
            </a:extLst>
          </xdr:cNvPr>
          <xdr:cNvGraphicFramePr>
            <a:graphicFrameLocks/>
          </xdr:cNvGraphicFramePr>
        </xdr:nvGraphicFramePr>
        <xdr:xfrm>
          <a:off x="11948160" y="2316480"/>
          <a:ext cx="2580640" cy="2225040"/>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76</xdr:col>
      <xdr:colOff>69850</xdr:colOff>
      <xdr:row>0</xdr:row>
      <xdr:rowOff>13969</xdr:rowOff>
    </xdr:from>
    <xdr:to>
      <xdr:col>91</xdr:col>
      <xdr:colOff>33022</xdr:colOff>
      <xdr:row>14</xdr:row>
      <xdr:rowOff>160478</xdr:rowOff>
    </xdr:to>
    <xdr:grpSp>
      <xdr:nvGrpSpPr>
        <xdr:cNvPr id="51" name="Group 50">
          <a:extLst>
            <a:ext uri="{FF2B5EF4-FFF2-40B4-BE49-F238E27FC236}">
              <a16:creationId xmlns:a16="http://schemas.microsoft.com/office/drawing/2014/main" xmlns="" id="{00000000-0008-0000-0000-000033000000}"/>
            </a:ext>
          </a:extLst>
        </xdr:cNvPr>
        <xdr:cNvGrpSpPr/>
      </xdr:nvGrpSpPr>
      <xdr:grpSpPr>
        <a:xfrm>
          <a:off x="13991004" y="13969"/>
          <a:ext cx="2710768" cy="2710932"/>
          <a:chOff x="640080" y="678180"/>
          <a:chExt cx="1483546" cy="1440180"/>
        </a:xfrm>
      </xdr:grpSpPr>
      <xdr:sp macro="" textlink="">
        <xdr:nvSpPr>
          <xdr:cNvPr id="53" name="Rectangle: Rounded Corners 52">
            <a:extLst>
              <a:ext uri="{FF2B5EF4-FFF2-40B4-BE49-F238E27FC236}">
                <a16:creationId xmlns:a16="http://schemas.microsoft.com/office/drawing/2014/main" xmlns="" id="{00000000-0008-0000-0000-000035000000}"/>
              </a:ext>
            </a:extLst>
          </xdr:cNvPr>
          <xdr:cNvSpPr/>
        </xdr:nvSpPr>
        <xdr:spPr>
          <a:xfrm>
            <a:off x="640080" y="678180"/>
            <a:ext cx="1356360" cy="1356360"/>
          </a:xfrm>
          <a:prstGeom prst="roundRect">
            <a:avLst/>
          </a:prstGeom>
          <a:solidFill>
            <a:srgbClr val="00B0F0"/>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54" name="Rectangle: Rounded Corners 53">
            <a:extLst>
              <a:ext uri="{FF2B5EF4-FFF2-40B4-BE49-F238E27FC236}">
                <a16:creationId xmlns:a16="http://schemas.microsoft.com/office/drawing/2014/main" xmlns="" id="{00000000-0008-0000-0000-000036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clientData/>
  </xdr:twoCellAnchor>
  <xdr:twoCellAnchor>
    <xdr:from>
      <xdr:col>76</xdr:col>
      <xdr:colOff>120650</xdr:colOff>
      <xdr:row>24</xdr:row>
      <xdr:rowOff>34289</xdr:rowOff>
    </xdr:from>
    <xdr:to>
      <xdr:col>91</xdr:col>
      <xdr:colOff>83822</xdr:colOff>
      <xdr:row>38</xdr:row>
      <xdr:rowOff>180798</xdr:rowOff>
    </xdr:to>
    <xdr:grpSp>
      <xdr:nvGrpSpPr>
        <xdr:cNvPr id="70" name="Group 69">
          <a:extLst>
            <a:ext uri="{FF2B5EF4-FFF2-40B4-BE49-F238E27FC236}">
              <a16:creationId xmlns:a16="http://schemas.microsoft.com/office/drawing/2014/main" xmlns="" id="{00000000-0008-0000-0000-000046000000}"/>
            </a:ext>
          </a:extLst>
        </xdr:cNvPr>
        <xdr:cNvGrpSpPr/>
      </xdr:nvGrpSpPr>
      <xdr:grpSpPr>
        <a:xfrm>
          <a:off x="14041804" y="4430443"/>
          <a:ext cx="2710768" cy="2710932"/>
          <a:chOff x="640080" y="678180"/>
          <a:chExt cx="1483546" cy="1440180"/>
        </a:xfrm>
      </xdr:grpSpPr>
      <xdr:sp macro="" textlink="">
        <xdr:nvSpPr>
          <xdr:cNvPr id="72" name="Rectangle: Rounded Corners 71">
            <a:extLst>
              <a:ext uri="{FF2B5EF4-FFF2-40B4-BE49-F238E27FC236}">
                <a16:creationId xmlns:a16="http://schemas.microsoft.com/office/drawing/2014/main" xmlns="" id="{00000000-0008-0000-0000-000048000000}"/>
              </a:ext>
            </a:extLst>
          </xdr:cNvPr>
          <xdr:cNvSpPr/>
        </xdr:nvSpPr>
        <xdr:spPr>
          <a:xfrm>
            <a:off x="640080" y="678180"/>
            <a:ext cx="1356360" cy="1356360"/>
          </a:xfrm>
          <a:prstGeom prst="roundRect">
            <a:avLst/>
          </a:prstGeom>
          <a:solidFill>
            <a:srgbClr val="00B0F0"/>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73" name="Rectangle: Rounded Corners 72">
            <a:extLst>
              <a:ext uri="{FF2B5EF4-FFF2-40B4-BE49-F238E27FC236}">
                <a16:creationId xmlns:a16="http://schemas.microsoft.com/office/drawing/2014/main" xmlns="" id="{00000000-0008-0000-0000-000049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clientData/>
  </xdr:twoCellAnchor>
  <xdr:twoCellAnchor>
    <xdr:from>
      <xdr:col>77</xdr:col>
      <xdr:colOff>174171</xdr:colOff>
      <xdr:row>1</xdr:row>
      <xdr:rowOff>76199</xdr:rowOff>
    </xdr:from>
    <xdr:to>
      <xdr:col>90</xdr:col>
      <xdr:colOff>130627</xdr:colOff>
      <xdr:row>13</xdr:row>
      <xdr:rowOff>174171</xdr:rowOff>
    </xdr:to>
    <xdr:graphicFrame macro="">
      <xdr:nvGraphicFramePr>
        <xdr:cNvPr id="74" name="Chart 73">
          <a:extLst>
            <a:ext uri="{FF2B5EF4-FFF2-40B4-BE49-F238E27FC236}">
              <a16:creationId xmlns:a16="http://schemas.microsoft.com/office/drawing/2014/main" xmlns="" id="{00000000-0008-0000-0000-00004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14</xdr:col>
      <xdr:colOff>75565</xdr:colOff>
      <xdr:row>35</xdr:row>
      <xdr:rowOff>26034</xdr:rowOff>
    </xdr:from>
    <xdr:to>
      <xdr:col>29</xdr:col>
      <xdr:colOff>38737</xdr:colOff>
      <xdr:row>49</xdr:row>
      <xdr:rowOff>170638</xdr:rowOff>
    </xdr:to>
    <xdr:grpSp>
      <xdr:nvGrpSpPr>
        <xdr:cNvPr id="47" name="Group 46">
          <a:extLst>
            <a:ext uri="{FF2B5EF4-FFF2-40B4-BE49-F238E27FC236}">
              <a16:creationId xmlns:a16="http://schemas.microsoft.com/office/drawing/2014/main" xmlns="" id="{00000000-0008-0000-0000-00002F000000}"/>
            </a:ext>
          </a:extLst>
        </xdr:cNvPr>
        <xdr:cNvGrpSpPr/>
      </xdr:nvGrpSpPr>
      <xdr:grpSpPr>
        <a:xfrm>
          <a:off x="2639988" y="6437092"/>
          <a:ext cx="2710768" cy="2709027"/>
          <a:chOff x="2723515" y="6531609"/>
          <a:chExt cx="2739029" cy="2739486"/>
        </a:xfrm>
      </xdr:grpSpPr>
      <xdr:grpSp>
        <xdr:nvGrpSpPr>
          <xdr:cNvPr id="16" name="Group 15">
            <a:extLst>
              <a:ext uri="{FF2B5EF4-FFF2-40B4-BE49-F238E27FC236}">
                <a16:creationId xmlns:a16="http://schemas.microsoft.com/office/drawing/2014/main" xmlns="" id="{00000000-0008-0000-0000-000010000000}"/>
              </a:ext>
            </a:extLst>
          </xdr:cNvPr>
          <xdr:cNvGrpSpPr/>
        </xdr:nvGrpSpPr>
        <xdr:grpSpPr>
          <a:xfrm>
            <a:off x="2723515" y="6531609"/>
            <a:ext cx="2739029" cy="2739486"/>
            <a:chOff x="640080" y="678180"/>
            <a:chExt cx="1483546" cy="1440180"/>
          </a:xfrm>
        </xdr:grpSpPr>
        <xdr:sp macro="" textlink="">
          <xdr:nvSpPr>
            <xdr:cNvPr id="18" name="Rectangle: Rounded Corners 17">
              <a:extLst>
                <a:ext uri="{FF2B5EF4-FFF2-40B4-BE49-F238E27FC236}">
                  <a16:creationId xmlns:a16="http://schemas.microsoft.com/office/drawing/2014/main" xmlns="" id="{00000000-0008-0000-0000-000012000000}"/>
                </a:ext>
              </a:extLst>
            </xdr:cNvPr>
            <xdr:cNvSpPr/>
          </xdr:nvSpPr>
          <xdr:spPr>
            <a:xfrm>
              <a:off x="640080" y="678180"/>
              <a:ext cx="1356360" cy="1356360"/>
            </a:xfrm>
            <a:prstGeom prst="roundRect">
              <a:avLst/>
            </a:prstGeom>
            <a:solidFill>
              <a:srgbClr val="EB6A17"/>
            </a:solidFill>
            <a:ln w="9525">
              <a:solidFill>
                <a:srgbClr val="EB6A1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19" name="Rectangle: Rounded Corners 18">
              <a:extLst>
                <a:ext uri="{FF2B5EF4-FFF2-40B4-BE49-F238E27FC236}">
                  <a16:creationId xmlns:a16="http://schemas.microsoft.com/office/drawing/2014/main" xmlns="" id="{00000000-0008-0000-0000-000013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38" name="1 Gráfico">
            <a:extLst>
              <a:ext uri="{FF2B5EF4-FFF2-40B4-BE49-F238E27FC236}">
                <a16:creationId xmlns:a16="http://schemas.microsoft.com/office/drawing/2014/main" xmlns="" id="{00000000-0008-0000-0000-000026000000}"/>
              </a:ext>
            </a:extLst>
          </xdr:cNvPr>
          <xdr:cNvGraphicFramePr>
            <a:graphicFrameLocks/>
          </xdr:cNvGraphicFramePr>
        </xdr:nvGraphicFramePr>
        <xdr:xfrm>
          <a:off x="2950029" y="6999514"/>
          <a:ext cx="2351313" cy="2238062"/>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25</xdr:col>
      <xdr:colOff>92080</xdr:colOff>
      <xdr:row>24</xdr:row>
      <xdr:rowOff>34289</xdr:rowOff>
    </xdr:from>
    <xdr:to>
      <xdr:col>40</xdr:col>
      <xdr:colOff>65415</xdr:colOff>
      <xdr:row>38</xdr:row>
      <xdr:rowOff>180798</xdr:rowOff>
    </xdr:to>
    <xdr:grpSp>
      <xdr:nvGrpSpPr>
        <xdr:cNvPr id="50" name="Group 49">
          <a:extLst>
            <a:ext uri="{FF2B5EF4-FFF2-40B4-BE49-F238E27FC236}">
              <a16:creationId xmlns:a16="http://schemas.microsoft.com/office/drawing/2014/main" xmlns="" id="{00000000-0008-0000-0000-000032000000}"/>
            </a:ext>
          </a:extLst>
        </xdr:cNvPr>
        <xdr:cNvGrpSpPr/>
      </xdr:nvGrpSpPr>
      <xdr:grpSpPr>
        <a:xfrm>
          <a:off x="4671407" y="4430443"/>
          <a:ext cx="2720931" cy="2710932"/>
          <a:chOff x="4718509" y="4475660"/>
          <a:chExt cx="2749192" cy="2737309"/>
        </a:xfrm>
      </xdr:grpSpPr>
      <xdr:grpSp>
        <xdr:nvGrpSpPr>
          <xdr:cNvPr id="25" name="Group 24">
            <a:extLst>
              <a:ext uri="{FF2B5EF4-FFF2-40B4-BE49-F238E27FC236}">
                <a16:creationId xmlns:a16="http://schemas.microsoft.com/office/drawing/2014/main" xmlns="" id="{00000000-0008-0000-0000-000019000000}"/>
              </a:ext>
            </a:extLst>
          </xdr:cNvPr>
          <xdr:cNvGrpSpPr/>
        </xdr:nvGrpSpPr>
        <xdr:grpSpPr>
          <a:xfrm>
            <a:off x="4718509" y="4475660"/>
            <a:ext cx="2749192" cy="2737309"/>
            <a:chOff x="640080" y="678180"/>
            <a:chExt cx="1489117" cy="1440180"/>
          </a:xfrm>
        </xdr:grpSpPr>
        <xdr:sp macro="" textlink="">
          <xdr:nvSpPr>
            <xdr:cNvPr id="32" name="Rectangle: Rounded Corners 31">
              <a:extLst>
                <a:ext uri="{FF2B5EF4-FFF2-40B4-BE49-F238E27FC236}">
                  <a16:creationId xmlns:a16="http://schemas.microsoft.com/office/drawing/2014/main" xmlns="" id="{00000000-0008-0000-0000-000020000000}"/>
                </a:ext>
              </a:extLst>
            </xdr:cNvPr>
            <xdr:cNvSpPr/>
          </xdr:nvSpPr>
          <xdr:spPr>
            <a:xfrm>
              <a:off x="640080" y="678180"/>
              <a:ext cx="1356360" cy="1356360"/>
            </a:xfrm>
            <a:prstGeom prst="roundRect">
              <a:avLst/>
            </a:prstGeom>
            <a:solidFill>
              <a:schemeClr val="tx2">
                <a:lumMod val="50000"/>
              </a:schemeClr>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36" name="Rectangle: Rounded Corners 35">
              <a:extLst>
                <a:ext uri="{FF2B5EF4-FFF2-40B4-BE49-F238E27FC236}">
                  <a16:creationId xmlns:a16="http://schemas.microsoft.com/office/drawing/2014/main" xmlns="" id="{00000000-0008-0000-0000-000024000000}"/>
                </a:ext>
              </a:extLst>
            </xdr:cNvPr>
            <xdr:cNvSpPr/>
          </xdr:nvSpPr>
          <xdr:spPr>
            <a:xfrm>
              <a:off x="772837"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45" name="Gráfico 1">
            <a:extLst>
              <a:ext uri="{FF2B5EF4-FFF2-40B4-BE49-F238E27FC236}">
                <a16:creationId xmlns:a16="http://schemas.microsoft.com/office/drawing/2014/main" xmlns="" id="{00000000-0008-0000-0000-00002D000000}"/>
              </a:ext>
            </a:extLst>
          </xdr:cNvPr>
          <xdr:cNvGraphicFramePr>
            <a:graphicFrameLocks/>
          </xdr:cNvGraphicFramePr>
        </xdr:nvGraphicFramePr>
        <xdr:xfrm>
          <a:off x="5007431" y="4702629"/>
          <a:ext cx="2340426" cy="2259875"/>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39</xdr:col>
      <xdr:colOff>29845</xdr:colOff>
      <xdr:row>35</xdr:row>
      <xdr:rowOff>54609</xdr:rowOff>
    </xdr:from>
    <xdr:to>
      <xdr:col>53</xdr:col>
      <xdr:colOff>175897</xdr:colOff>
      <xdr:row>50</xdr:row>
      <xdr:rowOff>18238</xdr:rowOff>
    </xdr:to>
    <xdr:grpSp>
      <xdr:nvGrpSpPr>
        <xdr:cNvPr id="55" name="Group 54">
          <a:extLst>
            <a:ext uri="{FF2B5EF4-FFF2-40B4-BE49-F238E27FC236}">
              <a16:creationId xmlns:a16="http://schemas.microsoft.com/office/drawing/2014/main" xmlns="" id="{00000000-0008-0000-0000-000037000000}"/>
            </a:ext>
          </a:extLst>
        </xdr:cNvPr>
        <xdr:cNvGrpSpPr/>
      </xdr:nvGrpSpPr>
      <xdr:grpSpPr>
        <a:xfrm>
          <a:off x="7173595" y="6465667"/>
          <a:ext cx="2710475" cy="2711225"/>
          <a:chOff x="640080" y="678180"/>
          <a:chExt cx="1483546" cy="1440180"/>
        </a:xfrm>
      </xdr:grpSpPr>
      <xdr:sp macro="" textlink="">
        <xdr:nvSpPr>
          <xdr:cNvPr id="57" name="Rectangle: Rounded Corners 56">
            <a:extLst>
              <a:ext uri="{FF2B5EF4-FFF2-40B4-BE49-F238E27FC236}">
                <a16:creationId xmlns:a16="http://schemas.microsoft.com/office/drawing/2014/main" xmlns="" id="{00000000-0008-0000-0000-000039000000}"/>
              </a:ext>
            </a:extLst>
          </xdr:cNvPr>
          <xdr:cNvSpPr/>
        </xdr:nvSpPr>
        <xdr:spPr>
          <a:xfrm>
            <a:off x="640080" y="678180"/>
            <a:ext cx="1356360" cy="1356360"/>
          </a:xfrm>
          <a:prstGeom prst="roundRect">
            <a:avLst/>
          </a:prstGeom>
          <a:solidFill>
            <a:srgbClr val="FFC000"/>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58" name="Rectangle: Rounded Corners 57">
            <a:extLst>
              <a:ext uri="{FF2B5EF4-FFF2-40B4-BE49-F238E27FC236}">
                <a16:creationId xmlns:a16="http://schemas.microsoft.com/office/drawing/2014/main" xmlns="" id="{00000000-0008-0000-0000-00003A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clientData/>
  </xdr:twoCellAnchor>
  <xdr:twoCellAnchor>
    <xdr:from>
      <xdr:col>50</xdr:col>
      <xdr:colOff>80010</xdr:colOff>
      <xdr:row>24</xdr:row>
      <xdr:rowOff>24129</xdr:rowOff>
    </xdr:from>
    <xdr:to>
      <xdr:col>65</xdr:col>
      <xdr:colOff>43182</xdr:colOff>
      <xdr:row>38</xdr:row>
      <xdr:rowOff>170638</xdr:rowOff>
    </xdr:to>
    <xdr:grpSp>
      <xdr:nvGrpSpPr>
        <xdr:cNvPr id="61" name="Group 60">
          <a:extLst>
            <a:ext uri="{FF2B5EF4-FFF2-40B4-BE49-F238E27FC236}">
              <a16:creationId xmlns:a16="http://schemas.microsoft.com/office/drawing/2014/main" xmlns="" id="{00000000-0008-0000-0000-00003D000000}"/>
            </a:ext>
          </a:extLst>
        </xdr:cNvPr>
        <xdr:cNvGrpSpPr/>
      </xdr:nvGrpSpPr>
      <xdr:grpSpPr>
        <a:xfrm>
          <a:off x="9238664" y="4420283"/>
          <a:ext cx="2710768" cy="2710932"/>
          <a:chOff x="9085465" y="4346747"/>
          <a:chExt cx="2664808" cy="2668036"/>
        </a:xfrm>
      </xdr:grpSpPr>
      <xdr:grpSp>
        <xdr:nvGrpSpPr>
          <xdr:cNvPr id="60" name="Group 59">
            <a:extLst>
              <a:ext uri="{FF2B5EF4-FFF2-40B4-BE49-F238E27FC236}">
                <a16:creationId xmlns:a16="http://schemas.microsoft.com/office/drawing/2014/main" xmlns="" id="{00000000-0008-0000-0000-00003C000000}"/>
              </a:ext>
            </a:extLst>
          </xdr:cNvPr>
          <xdr:cNvGrpSpPr/>
        </xdr:nvGrpSpPr>
        <xdr:grpSpPr>
          <a:xfrm>
            <a:off x="9085465" y="4346747"/>
            <a:ext cx="2664808" cy="2668036"/>
            <a:chOff x="640080" y="678180"/>
            <a:chExt cx="1483546" cy="1440180"/>
          </a:xfrm>
        </xdr:grpSpPr>
        <xdr:sp macro="" textlink="">
          <xdr:nvSpPr>
            <xdr:cNvPr id="62" name="Rectangle: Rounded Corners 61">
              <a:extLst>
                <a:ext uri="{FF2B5EF4-FFF2-40B4-BE49-F238E27FC236}">
                  <a16:creationId xmlns:a16="http://schemas.microsoft.com/office/drawing/2014/main" xmlns="" id="{00000000-0008-0000-0000-00003E000000}"/>
                </a:ext>
              </a:extLst>
            </xdr:cNvPr>
            <xdr:cNvSpPr/>
          </xdr:nvSpPr>
          <xdr:spPr>
            <a:xfrm>
              <a:off x="640080" y="678180"/>
              <a:ext cx="1356360" cy="1356360"/>
            </a:xfrm>
            <a:prstGeom prst="roundRect">
              <a:avLst/>
            </a:prstGeom>
            <a:solidFill>
              <a:srgbClr val="025E73"/>
            </a:solidFill>
            <a:ln w="9525">
              <a:solidFill>
                <a:schemeClr val="bg1">
                  <a:lumMod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63" name="Rectangle: Rounded Corners 62">
              <a:extLst>
                <a:ext uri="{FF2B5EF4-FFF2-40B4-BE49-F238E27FC236}">
                  <a16:creationId xmlns:a16="http://schemas.microsoft.com/office/drawing/2014/main" xmlns="" id="{00000000-0008-0000-0000-00003F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59" name="Gráfico 4">
            <a:extLst>
              <a:ext uri="{FF2B5EF4-FFF2-40B4-BE49-F238E27FC236}">
                <a16:creationId xmlns:a16="http://schemas.microsoft.com/office/drawing/2014/main" xmlns="" id="{00000000-0008-0000-0000-00003B000000}"/>
              </a:ext>
            </a:extLst>
          </xdr:cNvPr>
          <xdr:cNvGraphicFramePr>
            <a:graphicFrameLocks/>
          </xdr:cNvGraphicFramePr>
        </xdr:nvGraphicFramePr>
        <xdr:xfrm>
          <a:off x="9358746" y="4648199"/>
          <a:ext cx="2327564" cy="216651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64</xdr:col>
      <xdr:colOff>43814</xdr:colOff>
      <xdr:row>35</xdr:row>
      <xdr:rowOff>54609</xdr:rowOff>
    </xdr:from>
    <xdr:to>
      <xdr:col>79</xdr:col>
      <xdr:colOff>88323</xdr:colOff>
      <xdr:row>50</xdr:row>
      <xdr:rowOff>18238</xdr:rowOff>
    </xdr:to>
    <xdr:grpSp>
      <xdr:nvGrpSpPr>
        <xdr:cNvPr id="66" name="Group 65">
          <a:extLst>
            <a:ext uri="{FF2B5EF4-FFF2-40B4-BE49-F238E27FC236}">
              <a16:creationId xmlns:a16="http://schemas.microsoft.com/office/drawing/2014/main" xmlns="" id="{00000000-0008-0000-0000-000042000000}"/>
            </a:ext>
          </a:extLst>
        </xdr:cNvPr>
        <xdr:cNvGrpSpPr/>
      </xdr:nvGrpSpPr>
      <xdr:grpSpPr>
        <a:xfrm>
          <a:off x="11766891" y="6465667"/>
          <a:ext cx="2792105" cy="2711225"/>
          <a:chOff x="11627946" y="6358427"/>
          <a:chExt cx="2746145" cy="2665266"/>
        </a:xfrm>
      </xdr:grpSpPr>
      <xdr:grpSp>
        <xdr:nvGrpSpPr>
          <xdr:cNvPr id="65" name="Group 64">
            <a:extLst>
              <a:ext uri="{FF2B5EF4-FFF2-40B4-BE49-F238E27FC236}">
                <a16:creationId xmlns:a16="http://schemas.microsoft.com/office/drawing/2014/main" xmlns="" id="{00000000-0008-0000-0000-000041000000}"/>
              </a:ext>
            </a:extLst>
          </xdr:cNvPr>
          <xdr:cNvGrpSpPr/>
        </xdr:nvGrpSpPr>
        <xdr:grpSpPr>
          <a:xfrm>
            <a:off x="11627946" y="6358427"/>
            <a:ext cx="2664008" cy="2665266"/>
            <a:chOff x="640080" y="678180"/>
            <a:chExt cx="1483546" cy="1440180"/>
          </a:xfrm>
        </xdr:grpSpPr>
        <xdr:sp macro="" textlink="">
          <xdr:nvSpPr>
            <xdr:cNvPr id="67" name="Rectangle: Rounded Corners 66">
              <a:extLst>
                <a:ext uri="{FF2B5EF4-FFF2-40B4-BE49-F238E27FC236}">
                  <a16:creationId xmlns:a16="http://schemas.microsoft.com/office/drawing/2014/main" xmlns="" id="{00000000-0008-0000-0000-000043000000}"/>
                </a:ext>
              </a:extLst>
            </xdr:cNvPr>
            <xdr:cNvSpPr/>
          </xdr:nvSpPr>
          <xdr:spPr>
            <a:xfrm>
              <a:off x="640080" y="678180"/>
              <a:ext cx="1356360" cy="1356360"/>
            </a:xfrm>
            <a:prstGeom prst="roundRect">
              <a:avLst/>
            </a:prstGeom>
            <a:solidFill>
              <a:srgbClr val="934607"/>
            </a:solidFill>
            <a:ln w="952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sp macro="" textlink="">
          <xdr:nvSpPr>
            <xdr:cNvPr id="68" name="Rectangle: Rounded Corners 67">
              <a:extLst>
                <a:ext uri="{FF2B5EF4-FFF2-40B4-BE49-F238E27FC236}">
                  <a16:creationId xmlns:a16="http://schemas.microsoft.com/office/drawing/2014/main" xmlns="" id="{00000000-0008-0000-0000-000044000000}"/>
                </a:ext>
              </a:extLst>
            </xdr:cNvPr>
            <xdr:cNvSpPr/>
          </xdr:nvSpPr>
          <xdr:spPr>
            <a:xfrm>
              <a:off x="767266" y="762000"/>
              <a:ext cx="1356360" cy="1356360"/>
            </a:xfrm>
            <a:prstGeom prst="roundRect">
              <a:avLst/>
            </a:prstGeom>
            <a:solidFill>
              <a:schemeClr val="bg1"/>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grpSp>
      <xdr:graphicFrame macro="">
        <xdr:nvGraphicFramePr>
          <xdr:cNvPr id="64" name="Gráfico 1">
            <a:extLst>
              <a:ext uri="{FF2B5EF4-FFF2-40B4-BE49-F238E27FC236}">
                <a16:creationId xmlns:a16="http://schemas.microsoft.com/office/drawing/2014/main" xmlns="" id="{00000000-0008-0000-0000-000040000000}"/>
              </a:ext>
            </a:extLst>
          </xdr:cNvPr>
          <xdr:cNvGraphicFramePr>
            <a:graphicFrameLocks/>
          </xdr:cNvGraphicFramePr>
        </xdr:nvGraphicFramePr>
        <xdr:xfrm>
          <a:off x="11845636" y="6560127"/>
          <a:ext cx="2528455" cy="2406648"/>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78</xdr:col>
      <xdr:colOff>145473</xdr:colOff>
      <xdr:row>27</xdr:row>
      <xdr:rowOff>34639</xdr:rowOff>
    </xdr:from>
    <xdr:to>
      <xdr:col>90</xdr:col>
      <xdr:colOff>62345</xdr:colOff>
      <xdr:row>37</xdr:row>
      <xdr:rowOff>117766</xdr:rowOff>
    </xdr:to>
    <xdr:graphicFrame macro="">
      <xdr:nvGraphicFramePr>
        <xdr:cNvPr id="69" name="Gráfico 15">
          <a:extLst>
            <a:ext uri="{FF2B5EF4-FFF2-40B4-BE49-F238E27FC236}">
              <a16:creationId xmlns:a16="http://schemas.microsoft.com/office/drawing/2014/main" xmlns=""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80</xdr:col>
      <xdr:colOff>62345</xdr:colOff>
      <xdr:row>26</xdr:row>
      <xdr:rowOff>0</xdr:rowOff>
    </xdr:from>
    <xdr:to>
      <xdr:col>88</xdr:col>
      <xdr:colOff>125469</xdr:colOff>
      <xdr:row>28</xdr:row>
      <xdr:rowOff>85836</xdr:rowOff>
    </xdr:to>
    <xdr:sp macro="" textlink="">
      <xdr:nvSpPr>
        <xdr:cNvPr id="71" name="TextBox 70">
          <a:extLst>
            <a:ext uri="{FF2B5EF4-FFF2-40B4-BE49-F238E27FC236}">
              <a16:creationId xmlns:a16="http://schemas.microsoft.com/office/drawing/2014/main" xmlns="" id="{00000000-0008-0000-0000-000047000000}"/>
            </a:ext>
          </a:extLst>
        </xdr:cNvPr>
        <xdr:cNvSpPr txBox="1"/>
      </xdr:nvSpPr>
      <xdr:spPr>
        <a:xfrm>
          <a:off x="14471072" y="4682836"/>
          <a:ext cx="1503997" cy="446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sz="900" b="1">
              <a:solidFill>
                <a:schemeClr val="tx1"/>
              </a:solidFill>
              <a:latin typeface="Arial" panose="020B0604020202020204" pitchFamily="34" charset="0"/>
              <a:cs typeface="Arial" panose="020B0604020202020204" pitchFamily="34" charset="0"/>
            </a:rPr>
            <a:t>Accidentalidad Vial</a:t>
          </a:r>
        </a:p>
      </xdr:txBody>
    </xdr:sp>
    <xdr:clientData/>
  </xdr:twoCellAnchor>
  <xdr:twoCellAnchor>
    <xdr:from>
      <xdr:col>7</xdr:col>
      <xdr:colOff>24130</xdr:colOff>
      <xdr:row>33</xdr:row>
      <xdr:rowOff>97789</xdr:rowOff>
    </xdr:from>
    <xdr:to>
      <xdr:col>11</xdr:col>
      <xdr:colOff>145793</xdr:colOff>
      <xdr:row>34</xdr:row>
      <xdr:rowOff>170890</xdr:rowOff>
    </xdr:to>
    <xdr:sp macro="" textlink="RNDC!G119">
      <xdr:nvSpPr>
        <xdr:cNvPr id="84" name="TextBox 79">
          <a:extLst>
            <a:ext uri="{FF2B5EF4-FFF2-40B4-BE49-F238E27FC236}">
              <a16:creationId xmlns:a16="http://schemas.microsoft.com/office/drawing/2014/main" xmlns="" id="{00000000-0008-0000-0000-000054000000}"/>
            </a:ext>
          </a:extLst>
        </xdr:cNvPr>
        <xdr:cNvSpPr txBox="1"/>
      </xdr:nvSpPr>
      <xdr:spPr>
        <a:xfrm>
          <a:off x="1246505" y="5860414"/>
          <a:ext cx="820163" cy="247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5D2555B8-302E-43EB-904C-D332BCDA4D89}" type="TxLink">
            <a:rPr lang="en-US" sz="1200" b="1" i="0" u="none" strike="noStrike">
              <a:solidFill>
                <a:srgbClr val="0070C0"/>
              </a:solidFill>
              <a:latin typeface="Arial"/>
              <a:cs typeface="Arial"/>
            </a:rPr>
            <a:pPr algn="ctr"/>
            <a:t>4.917</a:t>
          </a:fld>
          <a:endParaRPr lang="es-419" sz="1000" b="1">
            <a:solidFill>
              <a:srgbClr val="025E73"/>
            </a:solidFill>
            <a:latin typeface="Arial" panose="020B0604020202020204" pitchFamily="34" charset="0"/>
            <a:cs typeface="Arial" panose="020B0604020202020204" pitchFamily="34" charset="0"/>
          </a:endParaRPr>
        </a:p>
      </xdr:txBody>
    </xdr:sp>
    <xdr:clientData/>
  </xdr:twoCellAnchor>
  <xdr:twoCellAnchor>
    <xdr:from>
      <xdr:col>40</xdr:col>
      <xdr:colOff>167410</xdr:colOff>
      <xdr:row>37</xdr:row>
      <xdr:rowOff>134216</xdr:rowOff>
    </xdr:from>
    <xdr:to>
      <xdr:col>53</xdr:col>
      <xdr:colOff>56285</xdr:colOff>
      <xdr:row>49</xdr:row>
      <xdr:rowOff>0</xdr:rowOff>
    </xdr:to>
    <xdr:graphicFrame macro="">
      <xdr:nvGraphicFramePr>
        <xdr:cNvPr id="85" name="1 Gráfico">
          <a:extLst>
            <a:ext uri="{FF2B5EF4-FFF2-40B4-BE49-F238E27FC236}">
              <a16:creationId xmlns:a16="http://schemas.microsoft.com/office/drawing/2014/main" xmlns="" id="{00000000-0008-0000-0000-00005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83344</xdr:colOff>
      <xdr:row>0</xdr:row>
      <xdr:rowOff>47625</xdr:rowOff>
    </xdr:from>
    <xdr:to>
      <xdr:col>1</xdr:col>
      <xdr:colOff>1004094</xdr:colOff>
      <xdr:row>1</xdr:row>
      <xdr:rowOff>142875</xdr:rowOff>
    </xdr:to>
    <xdr:sp macro="" textlink="">
      <xdr:nvSpPr>
        <xdr:cNvPr id="6" name="Rectángulo redondeado 5">
          <a:hlinkClick xmlns:r="http://schemas.openxmlformats.org/officeDocument/2006/relationships" r:id="rId1"/>
          <a:extLst>
            <a:ext uri="{FF2B5EF4-FFF2-40B4-BE49-F238E27FC236}">
              <a16:creationId xmlns:a16="http://schemas.microsoft.com/office/drawing/2014/main" xmlns="" id="{00000000-0008-0000-0F00-000006000000}"/>
            </a:ext>
          </a:extLst>
        </xdr:cNvPr>
        <xdr:cNvSpPr/>
      </xdr:nvSpPr>
      <xdr:spPr>
        <a:xfrm>
          <a:off x="202407"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273843</xdr:colOff>
      <xdr:row>0</xdr:row>
      <xdr:rowOff>23812</xdr:rowOff>
    </xdr:from>
    <xdr:to>
      <xdr:col>15</xdr:col>
      <xdr:colOff>692014</xdr:colOff>
      <xdr:row>1</xdr:row>
      <xdr:rowOff>146940</xdr:rowOff>
    </xdr:to>
    <xdr:sp macro="" textlink="">
      <xdr:nvSpPr>
        <xdr:cNvPr id="7" name="Flecha izquierda 6">
          <a:hlinkClick xmlns:r="http://schemas.openxmlformats.org/officeDocument/2006/relationships" r:id="rId2"/>
          <a:extLst>
            <a:ext uri="{FF2B5EF4-FFF2-40B4-BE49-F238E27FC236}">
              <a16:creationId xmlns:a16="http://schemas.microsoft.com/office/drawing/2014/main" xmlns="" id="{00000000-0008-0000-0F00-000007000000}"/>
            </a:ext>
          </a:extLst>
        </xdr:cNvPr>
        <xdr:cNvSpPr/>
      </xdr:nvSpPr>
      <xdr:spPr>
        <a:xfrm>
          <a:off x="14096999"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128876</xdr:colOff>
      <xdr:row>0</xdr:row>
      <xdr:rowOff>25206</xdr:rowOff>
    </xdr:from>
    <xdr:to>
      <xdr:col>16</xdr:col>
      <xdr:colOff>547047</xdr:colOff>
      <xdr:row>1</xdr:row>
      <xdr:rowOff>148334</xdr:rowOff>
    </xdr:to>
    <xdr:sp macro="" textlink="">
      <xdr:nvSpPr>
        <xdr:cNvPr id="8" name="Flecha izquierda 7">
          <a:hlinkClick xmlns:r="http://schemas.openxmlformats.org/officeDocument/2006/relationships" r:id="rId3"/>
          <a:extLst>
            <a:ext uri="{FF2B5EF4-FFF2-40B4-BE49-F238E27FC236}">
              <a16:creationId xmlns:a16="http://schemas.microsoft.com/office/drawing/2014/main" xmlns="" id="{00000000-0008-0000-0F00-000008000000}"/>
            </a:ext>
          </a:extLst>
        </xdr:cNvPr>
        <xdr:cNvSpPr/>
      </xdr:nvSpPr>
      <xdr:spPr>
        <a:xfrm flipH="1">
          <a:off x="14714032" y="2520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83344</xdr:colOff>
      <xdr:row>104</xdr:row>
      <xdr:rowOff>47625</xdr:rowOff>
    </xdr:from>
    <xdr:to>
      <xdr:col>1</xdr:col>
      <xdr:colOff>1004094</xdr:colOff>
      <xdr:row>105</xdr:row>
      <xdr:rowOff>142875</xdr:rowOff>
    </xdr:to>
    <xdr:sp macro="" textlink="">
      <xdr:nvSpPr>
        <xdr:cNvPr id="9" name="Rectángulo redondeado 8">
          <a:hlinkClick xmlns:r="http://schemas.openxmlformats.org/officeDocument/2006/relationships" r:id="rId1"/>
          <a:extLst>
            <a:ext uri="{FF2B5EF4-FFF2-40B4-BE49-F238E27FC236}">
              <a16:creationId xmlns:a16="http://schemas.microsoft.com/office/drawing/2014/main" xmlns="" id="{00000000-0008-0000-0F00-000009000000}"/>
            </a:ext>
          </a:extLst>
        </xdr:cNvPr>
        <xdr:cNvSpPr/>
      </xdr:nvSpPr>
      <xdr:spPr>
        <a:xfrm>
          <a:off x="202407"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273843</xdr:colOff>
      <xdr:row>104</xdr:row>
      <xdr:rowOff>23812</xdr:rowOff>
    </xdr:from>
    <xdr:to>
      <xdr:col>15</xdr:col>
      <xdr:colOff>692014</xdr:colOff>
      <xdr:row>105</xdr:row>
      <xdr:rowOff>146940</xdr:rowOff>
    </xdr:to>
    <xdr:sp macro="" textlink="">
      <xdr:nvSpPr>
        <xdr:cNvPr id="10" name="Flecha izquierda 9">
          <a:hlinkClick xmlns:r="http://schemas.openxmlformats.org/officeDocument/2006/relationships" r:id="rId2"/>
          <a:extLst>
            <a:ext uri="{FF2B5EF4-FFF2-40B4-BE49-F238E27FC236}">
              <a16:creationId xmlns:a16="http://schemas.microsoft.com/office/drawing/2014/main" xmlns="" id="{00000000-0008-0000-0F00-00000A000000}"/>
            </a:ext>
          </a:extLst>
        </xdr:cNvPr>
        <xdr:cNvSpPr/>
      </xdr:nvSpPr>
      <xdr:spPr>
        <a:xfrm>
          <a:off x="14096999"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128876</xdr:colOff>
      <xdr:row>104</xdr:row>
      <xdr:rowOff>25206</xdr:rowOff>
    </xdr:from>
    <xdr:to>
      <xdr:col>16</xdr:col>
      <xdr:colOff>547047</xdr:colOff>
      <xdr:row>105</xdr:row>
      <xdr:rowOff>148334</xdr:rowOff>
    </xdr:to>
    <xdr:sp macro="" textlink="">
      <xdr:nvSpPr>
        <xdr:cNvPr id="11" name="Flecha izquierda 10">
          <a:hlinkClick xmlns:r="http://schemas.openxmlformats.org/officeDocument/2006/relationships" r:id="rId3"/>
          <a:extLst>
            <a:ext uri="{FF2B5EF4-FFF2-40B4-BE49-F238E27FC236}">
              <a16:creationId xmlns:a16="http://schemas.microsoft.com/office/drawing/2014/main" xmlns="" id="{00000000-0008-0000-0F00-00000B000000}"/>
            </a:ext>
          </a:extLst>
        </xdr:cNvPr>
        <xdr:cNvSpPr/>
      </xdr:nvSpPr>
      <xdr:spPr>
        <a:xfrm flipH="1">
          <a:off x="14714032" y="2520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3</xdr:col>
      <xdr:colOff>733424</xdr:colOff>
      <xdr:row>7</xdr:row>
      <xdr:rowOff>59530</xdr:rowOff>
    </xdr:from>
    <xdr:to>
      <xdr:col>17</xdr:col>
      <xdr:colOff>352424</xdr:colOff>
      <xdr:row>22</xdr:row>
      <xdr:rowOff>283367</xdr:rowOff>
    </xdr:to>
    <xdr:graphicFrame macro="">
      <xdr:nvGraphicFramePr>
        <xdr:cNvPr id="12" name="Gráfico 11">
          <a:extLst>
            <a:ext uri="{FF2B5EF4-FFF2-40B4-BE49-F238E27FC236}">
              <a16:creationId xmlns:a16="http://schemas.microsoft.com/office/drawing/2014/main" xmlns="" id="{00000000-0008-0000-0F00-00000C000000}"/>
            </a:ext>
            <a:ext uri="{147F2762-F138-4A5C-976F-8EAC2B608ADB}">
              <a16:predDERef xmlns:a16="http://schemas.microsoft.com/office/drawing/2014/main" xmlns="" pre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758259</xdr:colOff>
      <xdr:row>24</xdr:row>
      <xdr:rowOff>235402</xdr:rowOff>
    </xdr:from>
    <xdr:to>
      <xdr:col>17</xdr:col>
      <xdr:colOff>389164</xdr:colOff>
      <xdr:row>44</xdr:row>
      <xdr:rowOff>36739</xdr:rowOff>
    </xdr:to>
    <xdr:graphicFrame macro="">
      <xdr:nvGraphicFramePr>
        <xdr:cNvPr id="5" name="Gráfico 2">
          <a:extLst>
            <a:ext uri="{FF2B5EF4-FFF2-40B4-BE49-F238E27FC236}">
              <a16:creationId xmlns:a16="http://schemas.microsoft.com/office/drawing/2014/main" xmlns="" id="{00000000-0008-0000-0F00-000005000000}"/>
            </a:ext>
            <a:ext uri="{147F2762-F138-4A5C-976F-8EAC2B608ADB}">
              <a16:predDERef xmlns:a16="http://schemas.microsoft.com/office/drawing/2014/main" xmlns="" pred="{00000000-0008-0000-0F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652743</xdr:colOff>
      <xdr:row>46</xdr:row>
      <xdr:rowOff>158071</xdr:rowOff>
    </xdr:from>
    <xdr:to>
      <xdr:col>17</xdr:col>
      <xdr:colOff>347382</xdr:colOff>
      <xdr:row>61</xdr:row>
      <xdr:rowOff>16248</xdr:rowOff>
    </xdr:to>
    <xdr:graphicFrame macro="">
      <xdr:nvGraphicFramePr>
        <xdr:cNvPr id="13" name="Gráfico 3">
          <a:extLst>
            <a:ext uri="{FF2B5EF4-FFF2-40B4-BE49-F238E27FC236}">
              <a16:creationId xmlns:a16="http://schemas.microsoft.com/office/drawing/2014/main" xmlns="" id="{00000000-0008-0000-0F00-00000D000000}"/>
            </a:ext>
            <a:ext uri="{147F2762-F138-4A5C-976F-8EAC2B608ADB}">
              <a16:predDERef xmlns:a16="http://schemas.microsoft.com/office/drawing/2014/main" xmlns="" pre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640556</xdr:colOff>
      <xdr:row>126</xdr:row>
      <xdr:rowOff>23814</xdr:rowOff>
    </xdr:from>
    <xdr:to>
      <xdr:col>13</xdr:col>
      <xdr:colOff>738188</xdr:colOff>
      <xdr:row>143</xdr:row>
      <xdr:rowOff>147638</xdr:rowOff>
    </xdr:to>
    <xdr:graphicFrame macro="">
      <xdr:nvGraphicFramePr>
        <xdr:cNvPr id="12" name="Gráfico 11">
          <a:extLst>
            <a:ext uri="{FF2B5EF4-FFF2-40B4-BE49-F238E27FC236}">
              <a16:creationId xmlns:a16="http://schemas.microsoft.com/office/drawing/2014/main" xmlns="" id="{00000000-0008-0000-1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174626</xdr:colOff>
      <xdr:row>3</xdr:row>
      <xdr:rowOff>162187</xdr:rowOff>
    </xdr:from>
    <xdr:to>
      <xdr:col>20</xdr:col>
      <xdr:colOff>348476</xdr:colOff>
      <xdr:row>25</xdr:row>
      <xdr:rowOff>285749</xdr:rowOff>
    </xdr:to>
    <xdr:graphicFrame macro="">
      <xdr:nvGraphicFramePr>
        <xdr:cNvPr id="6" name="Gráfico 5">
          <a:extLst>
            <a:ext uri="{FF2B5EF4-FFF2-40B4-BE49-F238E27FC236}">
              <a16:creationId xmlns:a16="http://schemas.microsoft.com/office/drawing/2014/main" xmlns="" id="{00000000-0008-0000-1100-000006000000}"/>
            </a:ext>
            <a:ext uri="{147F2762-F138-4A5C-976F-8EAC2B608ADB}">
              <a16:predDERef xmlns:a16="http://schemas.microsoft.com/office/drawing/2014/main" xmlns="" pred="{00000000-0008-0000-1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518845</xdr:colOff>
      <xdr:row>102</xdr:row>
      <xdr:rowOff>126206</xdr:rowOff>
    </xdr:from>
    <xdr:to>
      <xdr:col>15</xdr:col>
      <xdr:colOff>152400</xdr:colOff>
      <xdr:row>120</xdr:row>
      <xdr:rowOff>57150</xdr:rowOff>
    </xdr:to>
    <xdr:graphicFrame macro="">
      <xdr:nvGraphicFramePr>
        <xdr:cNvPr id="4" name="Gráfico 3">
          <a:extLst>
            <a:ext uri="{FF2B5EF4-FFF2-40B4-BE49-F238E27FC236}">
              <a16:creationId xmlns:a16="http://schemas.microsoft.com/office/drawing/2014/main" xmlns="" id="{00000000-0008-0000-1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234155</xdr:colOff>
      <xdr:row>64</xdr:row>
      <xdr:rowOff>114300</xdr:rowOff>
    </xdr:from>
    <xdr:to>
      <xdr:col>15</xdr:col>
      <xdr:colOff>171451</xdr:colOff>
      <xdr:row>83</xdr:row>
      <xdr:rowOff>33336</xdr:rowOff>
    </xdr:to>
    <xdr:graphicFrame macro="">
      <xdr:nvGraphicFramePr>
        <xdr:cNvPr id="3" name="Gráfico 2">
          <a:extLst>
            <a:ext uri="{FF2B5EF4-FFF2-40B4-BE49-F238E27FC236}">
              <a16:creationId xmlns:a16="http://schemas.microsoft.com/office/drawing/2014/main" xmlns="" id="{00000000-0008-0000-1100-000003000000}"/>
            </a:ext>
            <a:ext uri="{147F2762-F138-4A5C-976F-8EAC2B608ADB}">
              <a16:predDERef xmlns:a16="http://schemas.microsoft.com/office/drawing/2014/main" xmlns="" pred="{00000000-0008-0000-1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59531</xdr:colOff>
      <xdr:row>0</xdr:row>
      <xdr:rowOff>47625</xdr:rowOff>
    </xdr:from>
    <xdr:to>
      <xdr:col>1</xdr:col>
      <xdr:colOff>980281</xdr:colOff>
      <xdr:row>1</xdr:row>
      <xdr:rowOff>142875</xdr:rowOff>
    </xdr:to>
    <xdr:sp macro="" textlink="">
      <xdr:nvSpPr>
        <xdr:cNvPr id="9" name="Rectángulo redondeado 8">
          <a:hlinkClick xmlns:r="http://schemas.openxmlformats.org/officeDocument/2006/relationships" r:id="rId5"/>
          <a:extLst>
            <a:ext uri="{FF2B5EF4-FFF2-40B4-BE49-F238E27FC236}">
              <a16:creationId xmlns:a16="http://schemas.microsoft.com/office/drawing/2014/main" xmlns="" id="{00000000-0008-0000-1100-000009000000}"/>
            </a:ext>
          </a:extLst>
        </xdr:cNvPr>
        <xdr:cNvSpPr/>
      </xdr:nvSpPr>
      <xdr:spPr>
        <a:xfrm>
          <a:off x="142875"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309563</xdr:colOff>
      <xdr:row>0</xdr:row>
      <xdr:rowOff>35719</xdr:rowOff>
    </xdr:from>
    <xdr:to>
      <xdr:col>17</xdr:col>
      <xdr:colOff>727734</xdr:colOff>
      <xdr:row>1</xdr:row>
      <xdr:rowOff>158847</xdr:rowOff>
    </xdr:to>
    <xdr:sp macro="" textlink="">
      <xdr:nvSpPr>
        <xdr:cNvPr id="10" name="Flecha izquierda 9">
          <a:hlinkClick xmlns:r="http://schemas.openxmlformats.org/officeDocument/2006/relationships" r:id="rId6"/>
          <a:extLst>
            <a:ext uri="{FF2B5EF4-FFF2-40B4-BE49-F238E27FC236}">
              <a16:creationId xmlns:a16="http://schemas.microsoft.com/office/drawing/2014/main" xmlns="" id="{00000000-0008-0000-1100-00000A000000}"/>
            </a:ext>
          </a:extLst>
        </xdr:cNvPr>
        <xdr:cNvSpPr/>
      </xdr:nvSpPr>
      <xdr:spPr>
        <a:xfrm>
          <a:off x="13418344" y="35719"/>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18</xdr:col>
      <xdr:colOff>164596</xdr:colOff>
      <xdr:row>0</xdr:row>
      <xdr:rowOff>37113</xdr:rowOff>
    </xdr:from>
    <xdr:to>
      <xdr:col>18</xdr:col>
      <xdr:colOff>582767</xdr:colOff>
      <xdr:row>1</xdr:row>
      <xdr:rowOff>160241</xdr:rowOff>
    </xdr:to>
    <xdr:sp macro="" textlink="">
      <xdr:nvSpPr>
        <xdr:cNvPr id="11" name="Flecha izquierda 10">
          <a:hlinkClick xmlns:r="http://schemas.openxmlformats.org/officeDocument/2006/relationships" r:id="rId7"/>
          <a:extLst>
            <a:ext uri="{FF2B5EF4-FFF2-40B4-BE49-F238E27FC236}">
              <a16:creationId xmlns:a16="http://schemas.microsoft.com/office/drawing/2014/main" xmlns="" id="{00000000-0008-0000-1100-00000B000000}"/>
            </a:ext>
          </a:extLst>
        </xdr:cNvPr>
        <xdr:cNvSpPr/>
      </xdr:nvSpPr>
      <xdr:spPr>
        <a:xfrm flipH="1">
          <a:off x="14035377" y="37113"/>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59531</xdr:colOff>
      <xdr:row>145</xdr:row>
      <xdr:rowOff>47625</xdr:rowOff>
    </xdr:from>
    <xdr:to>
      <xdr:col>1</xdr:col>
      <xdr:colOff>980281</xdr:colOff>
      <xdr:row>146</xdr:row>
      <xdr:rowOff>142875</xdr:rowOff>
    </xdr:to>
    <xdr:sp macro="" textlink="">
      <xdr:nvSpPr>
        <xdr:cNvPr id="13" name="Rectángulo redondeado 12">
          <a:hlinkClick xmlns:r="http://schemas.openxmlformats.org/officeDocument/2006/relationships" r:id="rId5"/>
          <a:extLst>
            <a:ext uri="{FF2B5EF4-FFF2-40B4-BE49-F238E27FC236}">
              <a16:creationId xmlns:a16="http://schemas.microsoft.com/office/drawing/2014/main" xmlns="" id="{00000000-0008-0000-1100-00000D000000}"/>
            </a:ext>
          </a:extLst>
        </xdr:cNvPr>
        <xdr:cNvSpPr/>
      </xdr:nvSpPr>
      <xdr:spPr>
        <a:xfrm>
          <a:off x="149178"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309563</xdr:colOff>
      <xdr:row>145</xdr:row>
      <xdr:rowOff>35719</xdr:rowOff>
    </xdr:from>
    <xdr:to>
      <xdr:col>17</xdr:col>
      <xdr:colOff>727734</xdr:colOff>
      <xdr:row>146</xdr:row>
      <xdr:rowOff>158847</xdr:rowOff>
    </xdr:to>
    <xdr:sp macro="" textlink="">
      <xdr:nvSpPr>
        <xdr:cNvPr id="14" name="Flecha izquierda 13">
          <a:hlinkClick xmlns:r="http://schemas.openxmlformats.org/officeDocument/2006/relationships" r:id="rId6"/>
          <a:extLst>
            <a:ext uri="{FF2B5EF4-FFF2-40B4-BE49-F238E27FC236}">
              <a16:creationId xmlns:a16="http://schemas.microsoft.com/office/drawing/2014/main" xmlns="" id="{00000000-0008-0000-1100-00000E000000}"/>
            </a:ext>
          </a:extLst>
        </xdr:cNvPr>
        <xdr:cNvSpPr/>
      </xdr:nvSpPr>
      <xdr:spPr>
        <a:xfrm>
          <a:off x="13454063" y="35719"/>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18</xdr:col>
      <xdr:colOff>164596</xdr:colOff>
      <xdr:row>145</xdr:row>
      <xdr:rowOff>37113</xdr:rowOff>
    </xdr:from>
    <xdr:to>
      <xdr:col>18</xdr:col>
      <xdr:colOff>582767</xdr:colOff>
      <xdr:row>146</xdr:row>
      <xdr:rowOff>160241</xdr:rowOff>
    </xdr:to>
    <xdr:sp macro="" textlink="">
      <xdr:nvSpPr>
        <xdr:cNvPr id="15" name="Flecha izquierda 14">
          <a:hlinkClick xmlns:r="http://schemas.openxmlformats.org/officeDocument/2006/relationships" r:id="rId7"/>
          <a:extLst>
            <a:ext uri="{FF2B5EF4-FFF2-40B4-BE49-F238E27FC236}">
              <a16:creationId xmlns:a16="http://schemas.microsoft.com/office/drawing/2014/main" xmlns="" id="{00000000-0008-0000-1100-00000F000000}"/>
            </a:ext>
          </a:extLst>
        </xdr:cNvPr>
        <xdr:cNvSpPr/>
      </xdr:nvSpPr>
      <xdr:spPr>
        <a:xfrm flipH="1">
          <a:off x="14071096" y="37113"/>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9</xdr:col>
      <xdr:colOff>495300</xdr:colOff>
      <xdr:row>25</xdr:row>
      <xdr:rowOff>466725</xdr:rowOff>
    </xdr:from>
    <xdr:to>
      <xdr:col>16</xdr:col>
      <xdr:colOff>209550</xdr:colOff>
      <xdr:row>39</xdr:row>
      <xdr:rowOff>28575</xdr:rowOff>
    </xdr:to>
    <xdr:graphicFrame macro="">
      <xdr:nvGraphicFramePr>
        <xdr:cNvPr id="5" name="Gráfico 4">
          <a:extLst>
            <a:ext uri="{FF2B5EF4-FFF2-40B4-BE49-F238E27FC236}">
              <a16:creationId xmlns:a16="http://schemas.microsoft.com/office/drawing/2014/main" xmlns="" id="{00000000-0008-0000-1100-000005000000}"/>
            </a:ext>
            <a:ext uri="{147F2762-F138-4A5C-976F-8EAC2B608ADB}">
              <a16:predDERef xmlns:a16="http://schemas.microsoft.com/office/drawing/2014/main" xmlns="" pred="{00000000-0008-0000-11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204787</xdr:colOff>
      <xdr:row>85</xdr:row>
      <xdr:rowOff>55959</xdr:rowOff>
    </xdr:from>
    <xdr:to>
      <xdr:col>15</xdr:col>
      <xdr:colOff>238124</xdr:colOff>
      <xdr:row>101</xdr:row>
      <xdr:rowOff>146256</xdr:rowOff>
    </xdr:to>
    <xdr:graphicFrame macro="">
      <xdr:nvGraphicFramePr>
        <xdr:cNvPr id="7" name="Gráfico 6">
          <a:extLst>
            <a:ext uri="{FF2B5EF4-FFF2-40B4-BE49-F238E27FC236}">
              <a16:creationId xmlns:a16="http://schemas.microsoft.com/office/drawing/2014/main" xmlns="" id="{00000000-0008-0000-1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381000</xdr:colOff>
      <xdr:row>46</xdr:row>
      <xdr:rowOff>285750</xdr:rowOff>
    </xdr:from>
    <xdr:to>
      <xdr:col>15</xdr:col>
      <xdr:colOff>38100</xdr:colOff>
      <xdr:row>62</xdr:row>
      <xdr:rowOff>42863</xdr:rowOff>
    </xdr:to>
    <xdr:graphicFrame macro="">
      <xdr:nvGraphicFramePr>
        <xdr:cNvPr id="2" name="Chart 1">
          <a:extLst>
            <a:ext uri="{FF2B5EF4-FFF2-40B4-BE49-F238E27FC236}">
              <a16:creationId xmlns:a16="http://schemas.microsoft.com/office/drawing/2014/main" xmlns=""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5</xdr:col>
      <xdr:colOff>338665</xdr:colOff>
      <xdr:row>9</xdr:row>
      <xdr:rowOff>136524</xdr:rowOff>
    </xdr:from>
    <xdr:to>
      <xdr:col>15</xdr:col>
      <xdr:colOff>571499</xdr:colOff>
      <xdr:row>23</xdr:row>
      <xdr:rowOff>95250</xdr:rowOff>
    </xdr:to>
    <xdr:graphicFrame macro="">
      <xdr:nvGraphicFramePr>
        <xdr:cNvPr id="9" name="Gráfico 8">
          <a:extLst>
            <a:ext uri="{FF2B5EF4-FFF2-40B4-BE49-F238E27FC236}">
              <a16:creationId xmlns:a16="http://schemas.microsoft.com/office/drawing/2014/main" xmlns="" id="{00000000-0008-0000-1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391583</xdr:colOff>
      <xdr:row>33</xdr:row>
      <xdr:rowOff>158749</xdr:rowOff>
    </xdr:from>
    <xdr:to>
      <xdr:col>15</xdr:col>
      <xdr:colOff>52917</xdr:colOff>
      <xdr:row>46</xdr:row>
      <xdr:rowOff>116416</xdr:rowOff>
    </xdr:to>
    <xdr:graphicFrame macro="">
      <xdr:nvGraphicFramePr>
        <xdr:cNvPr id="10" name="Gráfico 9">
          <a:extLst>
            <a:ext uri="{FF2B5EF4-FFF2-40B4-BE49-F238E27FC236}">
              <a16:creationId xmlns:a16="http://schemas.microsoft.com/office/drawing/2014/main" xmlns="" id="{00000000-0008-0000-1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888999</xdr:colOff>
      <xdr:row>57</xdr:row>
      <xdr:rowOff>136523</xdr:rowOff>
    </xdr:from>
    <xdr:to>
      <xdr:col>14</xdr:col>
      <xdr:colOff>63500</xdr:colOff>
      <xdr:row>77</xdr:row>
      <xdr:rowOff>169335</xdr:rowOff>
    </xdr:to>
    <xdr:graphicFrame macro="">
      <xdr:nvGraphicFramePr>
        <xdr:cNvPr id="11" name="Gráfico 10">
          <a:extLst>
            <a:ext uri="{FF2B5EF4-FFF2-40B4-BE49-F238E27FC236}">
              <a16:creationId xmlns:a16="http://schemas.microsoft.com/office/drawing/2014/main" xmlns="" id="{00000000-0008-0000-1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10582</xdr:colOff>
      <xdr:row>79</xdr:row>
      <xdr:rowOff>125940</xdr:rowOff>
    </xdr:from>
    <xdr:to>
      <xdr:col>13</xdr:col>
      <xdr:colOff>158750</xdr:colOff>
      <xdr:row>95</xdr:row>
      <xdr:rowOff>0</xdr:rowOff>
    </xdr:to>
    <xdr:graphicFrame macro="">
      <xdr:nvGraphicFramePr>
        <xdr:cNvPr id="12" name="Gráfico 11">
          <a:extLst>
            <a:ext uri="{FF2B5EF4-FFF2-40B4-BE49-F238E27FC236}">
              <a16:creationId xmlns:a16="http://schemas.microsoft.com/office/drawing/2014/main" xmlns="" id="{00000000-0008-0000-1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74082</xdr:colOff>
      <xdr:row>97</xdr:row>
      <xdr:rowOff>20107</xdr:rowOff>
    </xdr:from>
    <xdr:to>
      <xdr:col>13</xdr:col>
      <xdr:colOff>232833</xdr:colOff>
      <xdr:row>111</xdr:row>
      <xdr:rowOff>222250</xdr:rowOff>
    </xdr:to>
    <xdr:graphicFrame macro="">
      <xdr:nvGraphicFramePr>
        <xdr:cNvPr id="13" name="Gráfico 12">
          <a:extLst>
            <a:ext uri="{FF2B5EF4-FFF2-40B4-BE49-F238E27FC236}">
              <a16:creationId xmlns:a16="http://schemas.microsoft.com/office/drawing/2014/main" xmlns="" id="{00000000-0008-0000-12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5</xdr:col>
      <xdr:colOff>490802</xdr:colOff>
      <xdr:row>3</xdr:row>
      <xdr:rowOff>179918</xdr:rowOff>
    </xdr:from>
    <xdr:to>
      <xdr:col>15</xdr:col>
      <xdr:colOff>628385</xdr:colOff>
      <xdr:row>24</xdr:row>
      <xdr:rowOff>63500</xdr:rowOff>
    </xdr:to>
    <xdr:graphicFrame macro="">
      <xdr:nvGraphicFramePr>
        <xdr:cNvPr id="2" name="1 Gráfico">
          <a:extLst>
            <a:ext uri="{FF2B5EF4-FFF2-40B4-BE49-F238E27FC236}">
              <a16:creationId xmlns:a16="http://schemas.microsoft.com/office/drawing/2014/main" xmlns=""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63500</xdr:colOff>
      <xdr:row>0</xdr:row>
      <xdr:rowOff>31750</xdr:rowOff>
    </xdr:from>
    <xdr:to>
      <xdr:col>1</xdr:col>
      <xdr:colOff>984250</xdr:colOff>
      <xdr:row>1</xdr:row>
      <xdr:rowOff>127000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xmlns="" id="{00000000-0008-0000-1300-000003000000}"/>
            </a:ext>
          </a:extLst>
        </xdr:cNvPr>
        <xdr:cNvSpPr/>
      </xdr:nvSpPr>
      <xdr:spPr>
        <a:xfrm>
          <a:off x="201083"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455085</xdr:colOff>
      <xdr:row>0</xdr:row>
      <xdr:rowOff>31750</xdr:rowOff>
    </xdr:from>
    <xdr:to>
      <xdr:col>15</xdr:col>
      <xdr:colOff>5422</xdr:colOff>
      <xdr:row>1</xdr:row>
      <xdr:rowOff>154878</xdr:rowOff>
    </xdr:to>
    <xdr:sp macro="" textlink="">
      <xdr:nvSpPr>
        <xdr:cNvPr id="4" name="Flecha izquierda 3">
          <a:hlinkClick xmlns:r="http://schemas.openxmlformats.org/officeDocument/2006/relationships" r:id="rId3"/>
          <a:extLst>
            <a:ext uri="{FF2B5EF4-FFF2-40B4-BE49-F238E27FC236}">
              <a16:creationId xmlns:a16="http://schemas.microsoft.com/office/drawing/2014/main" xmlns="" id="{00000000-0008-0000-1300-000004000000}"/>
            </a:ext>
          </a:extLst>
        </xdr:cNvPr>
        <xdr:cNvSpPr/>
      </xdr:nvSpPr>
      <xdr:spPr>
        <a:xfrm>
          <a:off x="12879918"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204284</xdr:colOff>
      <xdr:row>0</xdr:row>
      <xdr:rowOff>33144</xdr:rowOff>
    </xdr:from>
    <xdr:to>
      <xdr:col>15</xdr:col>
      <xdr:colOff>622455</xdr:colOff>
      <xdr:row>1</xdr:row>
      <xdr:rowOff>156272</xdr:rowOff>
    </xdr:to>
    <xdr:sp macro="" textlink="">
      <xdr:nvSpPr>
        <xdr:cNvPr id="5" name="Flecha izquierda 4">
          <a:hlinkClick xmlns:r="http://schemas.openxmlformats.org/officeDocument/2006/relationships" r:id="rId4"/>
          <a:extLst>
            <a:ext uri="{FF2B5EF4-FFF2-40B4-BE49-F238E27FC236}">
              <a16:creationId xmlns:a16="http://schemas.microsoft.com/office/drawing/2014/main" xmlns="" id="{00000000-0008-0000-1300-000005000000}"/>
            </a:ext>
          </a:extLst>
        </xdr:cNvPr>
        <xdr:cNvSpPr/>
      </xdr:nvSpPr>
      <xdr:spPr>
        <a:xfrm flipH="1">
          <a:off x="13496951"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63500</xdr:colOff>
      <xdr:row>30</xdr:row>
      <xdr:rowOff>31750</xdr:rowOff>
    </xdr:from>
    <xdr:to>
      <xdr:col>1</xdr:col>
      <xdr:colOff>984250</xdr:colOff>
      <xdr:row>31</xdr:row>
      <xdr:rowOff>127000</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xmlns="" id="{00000000-0008-0000-1300-000006000000}"/>
            </a:ext>
          </a:extLst>
        </xdr:cNvPr>
        <xdr:cNvSpPr/>
      </xdr:nvSpPr>
      <xdr:spPr>
        <a:xfrm>
          <a:off x="201083"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455085</xdr:colOff>
      <xdr:row>30</xdr:row>
      <xdr:rowOff>31750</xdr:rowOff>
    </xdr:from>
    <xdr:to>
      <xdr:col>15</xdr:col>
      <xdr:colOff>5422</xdr:colOff>
      <xdr:row>31</xdr:row>
      <xdr:rowOff>154878</xdr:rowOff>
    </xdr:to>
    <xdr:sp macro="" textlink="">
      <xdr:nvSpPr>
        <xdr:cNvPr id="7" name="Flecha izquierda 6">
          <a:hlinkClick xmlns:r="http://schemas.openxmlformats.org/officeDocument/2006/relationships" r:id="rId3"/>
          <a:extLst>
            <a:ext uri="{FF2B5EF4-FFF2-40B4-BE49-F238E27FC236}">
              <a16:creationId xmlns:a16="http://schemas.microsoft.com/office/drawing/2014/main" xmlns="" id="{00000000-0008-0000-1300-000007000000}"/>
            </a:ext>
          </a:extLst>
        </xdr:cNvPr>
        <xdr:cNvSpPr/>
      </xdr:nvSpPr>
      <xdr:spPr>
        <a:xfrm>
          <a:off x="12879918"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204284</xdr:colOff>
      <xdr:row>30</xdr:row>
      <xdr:rowOff>33144</xdr:rowOff>
    </xdr:from>
    <xdr:to>
      <xdr:col>15</xdr:col>
      <xdr:colOff>622455</xdr:colOff>
      <xdr:row>31</xdr:row>
      <xdr:rowOff>156272</xdr:rowOff>
    </xdr:to>
    <xdr:sp macro="" textlink="">
      <xdr:nvSpPr>
        <xdr:cNvPr id="8" name="Flecha izquierda 7">
          <a:hlinkClick xmlns:r="http://schemas.openxmlformats.org/officeDocument/2006/relationships" r:id="rId4"/>
          <a:extLst>
            <a:ext uri="{FF2B5EF4-FFF2-40B4-BE49-F238E27FC236}">
              <a16:creationId xmlns:a16="http://schemas.microsoft.com/office/drawing/2014/main" xmlns="" id="{00000000-0008-0000-1300-000008000000}"/>
            </a:ext>
          </a:extLst>
        </xdr:cNvPr>
        <xdr:cNvSpPr/>
      </xdr:nvSpPr>
      <xdr:spPr>
        <a:xfrm flipH="1">
          <a:off x="13496951"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597956</xdr:colOff>
      <xdr:row>4</xdr:row>
      <xdr:rowOff>71437</xdr:rowOff>
    </xdr:from>
    <xdr:to>
      <xdr:col>15</xdr:col>
      <xdr:colOff>559593</xdr:colOff>
      <xdr:row>75</xdr:row>
      <xdr:rowOff>47624</xdr:rowOff>
    </xdr:to>
    <xdr:graphicFrame macro="">
      <xdr:nvGraphicFramePr>
        <xdr:cNvPr id="2" name="Gráfico 1">
          <a:extLst>
            <a:ext uri="{FF2B5EF4-FFF2-40B4-BE49-F238E27FC236}">
              <a16:creationId xmlns:a16="http://schemas.microsoft.com/office/drawing/2014/main" xmlns=""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391582</xdr:colOff>
      <xdr:row>86</xdr:row>
      <xdr:rowOff>169334</xdr:rowOff>
    </xdr:from>
    <xdr:to>
      <xdr:col>15</xdr:col>
      <xdr:colOff>297655</xdr:colOff>
      <xdr:row>103</xdr:row>
      <xdr:rowOff>10583</xdr:rowOff>
    </xdr:to>
    <xdr:graphicFrame macro="">
      <xdr:nvGraphicFramePr>
        <xdr:cNvPr id="4" name="Gráfico 3">
          <a:extLst>
            <a:ext uri="{FF2B5EF4-FFF2-40B4-BE49-F238E27FC236}">
              <a16:creationId xmlns:a16="http://schemas.microsoft.com/office/drawing/2014/main" xmlns=""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74084</xdr:colOff>
      <xdr:row>0</xdr:row>
      <xdr:rowOff>42333</xdr:rowOff>
    </xdr:from>
    <xdr:to>
      <xdr:col>1</xdr:col>
      <xdr:colOff>994834</xdr:colOff>
      <xdr:row>1</xdr:row>
      <xdr:rowOff>137583</xdr:rowOff>
    </xdr:to>
    <xdr:sp macro="" textlink="">
      <xdr:nvSpPr>
        <xdr:cNvPr id="5" name="Rectángulo redondeado 4">
          <a:hlinkClick xmlns:r="http://schemas.openxmlformats.org/officeDocument/2006/relationships" r:id="rId3"/>
          <a:extLst>
            <a:ext uri="{FF2B5EF4-FFF2-40B4-BE49-F238E27FC236}">
              <a16:creationId xmlns:a16="http://schemas.microsoft.com/office/drawing/2014/main" xmlns="" id="{00000000-0008-0000-1400-000005000000}"/>
            </a:ext>
          </a:extLst>
        </xdr:cNvPr>
        <xdr:cNvSpPr/>
      </xdr:nvSpPr>
      <xdr:spPr>
        <a:xfrm>
          <a:off x="211667"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476250</xdr:colOff>
      <xdr:row>0</xdr:row>
      <xdr:rowOff>31750</xdr:rowOff>
    </xdr:from>
    <xdr:to>
      <xdr:col>15</xdr:col>
      <xdr:colOff>79504</xdr:colOff>
      <xdr:row>1</xdr:row>
      <xdr:rowOff>154878</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1400-000006000000}"/>
            </a:ext>
          </a:extLst>
        </xdr:cNvPr>
        <xdr:cNvSpPr/>
      </xdr:nvSpPr>
      <xdr:spPr>
        <a:xfrm>
          <a:off x="12742333"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278365</xdr:colOff>
      <xdr:row>0</xdr:row>
      <xdr:rowOff>33144</xdr:rowOff>
    </xdr:from>
    <xdr:to>
      <xdr:col>15</xdr:col>
      <xdr:colOff>1102178</xdr:colOff>
      <xdr:row>1</xdr:row>
      <xdr:rowOff>149679</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1400-000007000000}"/>
            </a:ext>
          </a:extLst>
        </xdr:cNvPr>
        <xdr:cNvSpPr/>
      </xdr:nvSpPr>
      <xdr:spPr>
        <a:xfrm flipH="1">
          <a:off x="15627222" y="33144"/>
          <a:ext cx="823813" cy="307035"/>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74084</xdr:colOff>
      <xdr:row>189</xdr:row>
      <xdr:rowOff>42333</xdr:rowOff>
    </xdr:from>
    <xdr:to>
      <xdr:col>1</xdr:col>
      <xdr:colOff>994834</xdr:colOff>
      <xdr:row>190</xdr:row>
      <xdr:rowOff>137583</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xmlns="" id="{00000000-0008-0000-1400-000008000000}"/>
            </a:ext>
          </a:extLst>
        </xdr:cNvPr>
        <xdr:cNvSpPr/>
      </xdr:nvSpPr>
      <xdr:spPr>
        <a:xfrm>
          <a:off x="211667"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476250</xdr:colOff>
      <xdr:row>189</xdr:row>
      <xdr:rowOff>31750</xdr:rowOff>
    </xdr:from>
    <xdr:to>
      <xdr:col>15</xdr:col>
      <xdr:colOff>79504</xdr:colOff>
      <xdr:row>190</xdr:row>
      <xdr:rowOff>154878</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1400-000009000000}"/>
            </a:ext>
          </a:extLst>
        </xdr:cNvPr>
        <xdr:cNvSpPr/>
      </xdr:nvSpPr>
      <xdr:spPr>
        <a:xfrm>
          <a:off x="12742333" y="3175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278366</xdr:colOff>
      <xdr:row>189</xdr:row>
      <xdr:rowOff>33144</xdr:rowOff>
    </xdr:from>
    <xdr:to>
      <xdr:col>15</xdr:col>
      <xdr:colOff>696537</xdr:colOff>
      <xdr:row>190</xdr:row>
      <xdr:rowOff>156272</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1400-00000A000000}"/>
            </a:ext>
          </a:extLst>
        </xdr:cNvPr>
        <xdr:cNvSpPr/>
      </xdr:nvSpPr>
      <xdr:spPr>
        <a:xfrm flipH="1">
          <a:off x="13359366" y="3314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296334</xdr:colOff>
      <xdr:row>85</xdr:row>
      <xdr:rowOff>130968</xdr:rowOff>
    </xdr:from>
    <xdr:to>
      <xdr:col>16</xdr:col>
      <xdr:colOff>609985</xdr:colOff>
      <xdr:row>104</xdr:row>
      <xdr:rowOff>211665</xdr:rowOff>
    </xdr:to>
    <xdr:graphicFrame macro="">
      <xdr:nvGraphicFramePr>
        <xdr:cNvPr id="3" name="Gráfico 2">
          <a:extLst>
            <a:ext uri="{FF2B5EF4-FFF2-40B4-BE49-F238E27FC236}">
              <a16:creationId xmlns:a16="http://schemas.microsoft.com/office/drawing/2014/main" xmlns="" id="{00000000-0008-0000-1600-000003000000}"/>
            </a:ext>
            <a:ext uri="{147F2762-F138-4A5C-976F-8EAC2B608ADB}">
              <a16:predDERef xmlns:a16="http://schemas.microsoft.com/office/drawing/2014/main" xmlns="" pre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507207</xdr:colOff>
      <xdr:row>3</xdr:row>
      <xdr:rowOff>35718</xdr:rowOff>
    </xdr:from>
    <xdr:to>
      <xdr:col>13</xdr:col>
      <xdr:colOff>390525</xdr:colOff>
      <xdr:row>83</xdr:row>
      <xdr:rowOff>178593</xdr:rowOff>
    </xdr:to>
    <xdr:graphicFrame macro="">
      <xdr:nvGraphicFramePr>
        <xdr:cNvPr id="5" name="1 Gráfico">
          <a:extLst>
            <a:ext uri="{FF2B5EF4-FFF2-40B4-BE49-F238E27FC236}">
              <a16:creationId xmlns:a16="http://schemas.microsoft.com/office/drawing/2014/main" xmlns="" id="{00000000-0008-0000-1600-000002000000}"/>
            </a:ext>
            <a:ext uri="{147F2762-F138-4A5C-976F-8EAC2B608ADB}">
              <a16:predDERef xmlns:a16="http://schemas.microsoft.com/office/drawing/2014/main" xmlns="" pre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269881</xdr:colOff>
      <xdr:row>106</xdr:row>
      <xdr:rowOff>56881</xdr:rowOff>
    </xdr:from>
    <xdr:to>
      <xdr:col>5</xdr:col>
      <xdr:colOff>392907</xdr:colOff>
      <xdr:row>109</xdr:row>
      <xdr:rowOff>154780</xdr:rowOff>
    </xdr:to>
    <xdr:sp macro="" textlink="">
      <xdr:nvSpPr>
        <xdr:cNvPr id="21" name="CuadroTexto 20">
          <a:extLst>
            <a:ext uri="{FF2B5EF4-FFF2-40B4-BE49-F238E27FC236}">
              <a16:creationId xmlns:a16="http://schemas.microsoft.com/office/drawing/2014/main" xmlns="" id="{00000000-0008-0000-1600-000015000000}"/>
            </a:ext>
          </a:extLst>
        </xdr:cNvPr>
        <xdr:cNvSpPr txBox="1"/>
      </xdr:nvSpPr>
      <xdr:spPr>
        <a:xfrm>
          <a:off x="3984631" y="10177194"/>
          <a:ext cx="1075526" cy="776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latin typeface="Arial" panose="020B0604020202020204" pitchFamily="34" charset="0"/>
              <a:cs typeface="Arial" panose="020B0604020202020204" pitchFamily="34" charset="0"/>
            </a:rPr>
            <a:t>Entrada en vigencia Impuesto Verde $152 para desestimular</a:t>
          </a:r>
          <a:r>
            <a:rPr lang="es-CO" sz="800" baseline="0">
              <a:latin typeface="Arial" panose="020B0604020202020204" pitchFamily="34" charset="0"/>
              <a:cs typeface="Arial" panose="020B0604020202020204" pitchFamily="34" charset="0"/>
            </a:rPr>
            <a:t> el uso de combustibles fósiles</a:t>
          </a:r>
        </a:p>
      </xdr:txBody>
    </xdr:sp>
    <xdr:clientData/>
  </xdr:twoCellAnchor>
  <xdr:twoCellAnchor>
    <xdr:from>
      <xdr:col>4</xdr:col>
      <xdr:colOff>44625</xdr:colOff>
      <xdr:row>106</xdr:row>
      <xdr:rowOff>17554</xdr:rowOff>
    </xdr:from>
    <xdr:to>
      <xdr:col>5</xdr:col>
      <xdr:colOff>607219</xdr:colOff>
      <xdr:row>106</xdr:row>
      <xdr:rowOff>17555</xdr:rowOff>
    </xdr:to>
    <xdr:cxnSp macro="">
      <xdr:nvCxnSpPr>
        <xdr:cNvPr id="17" name="Conector recto de flecha 4">
          <a:extLst>
            <a:ext uri="{FF2B5EF4-FFF2-40B4-BE49-F238E27FC236}">
              <a16:creationId xmlns:a16="http://schemas.microsoft.com/office/drawing/2014/main" xmlns="" id="{00000000-0008-0000-1600-000011000000}"/>
            </a:ext>
          </a:extLst>
        </xdr:cNvPr>
        <xdr:cNvCxnSpPr/>
      </xdr:nvCxnSpPr>
      <xdr:spPr>
        <a:xfrm flipV="1">
          <a:off x="3759375" y="10137867"/>
          <a:ext cx="1515094" cy="1"/>
        </a:xfrm>
        <a:prstGeom prst="straightConnector1">
          <a:avLst/>
        </a:prstGeom>
        <a:ln>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321484</xdr:colOff>
      <xdr:row>104</xdr:row>
      <xdr:rowOff>274225</xdr:rowOff>
    </xdr:from>
    <xdr:ext cx="933397" cy="256160"/>
    <xdr:sp macro="" textlink="">
      <xdr:nvSpPr>
        <xdr:cNvPr id="19" name="CuadroTexto 18">
          <a:extLst>
            <a:ext uri="{FF2B5EF4-FFF2-40B4-BE49-F238E27FC236}">
              <a16:creationId xmlns:a16="http://schemas.microsoft.com/office/drawing/2014/main" xmlns="" id="{00000000-0008-0000-1600-000013000000}"/>
            </a:ext>
          </a:extLst>
        </xdr:cNvPr>
        <xdr:cNvSpPr txBox="1"/>
      </xdr:nvSpPr>
      <xdr:spPr>
        <a:xfrm>
          <a:off x="4043038" y="9887671"/>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2017; 7,94%</a:t>
          </a:r>
        </a:p>
      </xdr:txBody>
    </xdr:sp>
    <xdr:clientData/>
  </xdr:oneCellAnchor>
  <xdr:twoCellAnchor>
    <xdr:from>
      <xdr:col>5</xdr:col>
      <xdr:colOff>607210</xdr:colOff>
      <xdr:row>106</xdr:row>
      <xdr:rowOff>22422</xdr:rowOff>
    </xdr:from>
    <xdr:to>
      <xdr:col>7</xdr:col>
      <xdr:colOff>700768</xdr:colOff>
      <xdr:row>106</xdr:row>
      <xdr:rowOff>22423</xdr:rowOff>
    </xdr:to>
    <xdr:cxnSp macro="">
      <xdr:nvCxnSpPr>
        <xdr:cNvPr id="27" name="Conector recto de flecha 4">
          <a:extLst>
            <a:ext uri="{FF2B5EF4-FFF2-40B4-BE49-F238E27FC236}">
              <a16:creationId xmlns:a16="http://schemas.microsoft.com/office/drawing/2014/main" xmlns="" id="{00000000-0008-0000-1600-00001B000000}"/>
            </a:ext>
          </a:extLst>
        </xdr:cNvPr>
        <xdr:cNvCxnSpPr/>
      </xdr:nvCxnSpPr>
      <xdr:spPr>
        <a:xfrm flipV="1">
          <a:off x="5281264" y="10180154"/>
          <a:ext cx="1733218" cy="1"/>
        </a:xfrm>
        <a:prstGeom prst="straightConnector1">
          <a:avLst/>
        </a:prstGeom>
        <a:ln>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100532</xdr:colOff>
      <xdr:row>104</xdr:row>
      <xdr:rowOff>275315</xdr:rowOff>
    </xdr:from>
    <xdr:ext cx="933397" cy="256160"/>
    <xdr:sp macro="" textlink="">
      <xdr:nvSpPr>
        <xdr:cNvPr id="28" name="CuadroTexto 27">
          <a:extLst>
            <a:ext uri="{FF2B5EF4-FFF2-40B4-BE49-F238E27FC236}">
              <a16:creationId xmlns:a16="http://schemas.microsoft.com/office/drawing/2014/main" xmlns="" id="{00000000-0008-0000-1600-00001C000000}"/>
            </a:ext>
          </a:extLst>
        </xdr:cNvPr>
        <xdr:cNvSpPr txBox="1"/>
      </xdr:nvSpPr>
      <xdr:spPr>
        <a:xfrm>
          <a:off x="5659050" y="9888761"/>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2018; 8,16%</a:t>
          </a:r>
        </a:p>
      </xdr:txBody>
    </xdr:sp>
    <xdr:clientData/>
  </xdr:oneCellAnchor>
  <xdr:twoCellAnchor>
    <xdr:from>
      <xdr:col>5</xdr:col>
      <xdr:colOff>863188</xdr:colOff>
      <xdr:row>106</xdr:row>
      <xdr:rowOff>77366</xdr:rowOff>
    </xdr:from>
    <xdr:to>
      <xdr:col>7</xdr:col>
      <xdr:colOff>478711</xdr:colOff>
      <xdr:row>111</xdr:row>
      <xdr:rowOff>9635</xdr:rowOff>
    </xdr:to>
    <xdr:sp macro="" textlink="">
      <xdr:nvSpPr>
        <xdr:cNvPr id="7" name="CuadroTexto 28">
          <a:extLst>
            <a:ext uri="{FF2B5EF4-FFF2-40B4-BE49-F238E27FC236}">
              <a16:creationId xmlns:a16="http://schemas.microsoft.com/office/drawing/2014/main" xmlns="" id="{00000000-0008-0000-1600-00001D000000}"/>
            </a:ext>
            <a:ext uri="{147F2762-F138-4A5C-976F-8EAC2B608ADB}">
              <a16:predDERef xmlns:a16="http://schemas.microsoft.com/office/drawing/2014/main" xmlns="" pred="{00000000-0008-0000-1600-00001C000000}"/>
            </a:ext>
          </a:extLst>
        </xdr:cNvPr>
        <xdr:cNvSpPr txBox="1"/>
      </xdr:nvSpPr>
      <xdr:spPr>
        <a:xfrm>
          <a:off x="5537242" y="10235098"/>
          <a:ext cx="1255183" cy="8575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latin typeface="Arial" panose="020B0604020202020204" pitchFamily="34" charset="0"/>
              <a:cs typeface="Arial" panose="020B0604020202020204" pitchFamily="34" charset="0"/>
            </a:rPr>
            <a:t>Durante</a:t>
          </a:r>
          <a:r>
            <a:rPr lang="es-CO" sz="800" baseline="0">
              <a:latin typeface="Arial" panose="020B0604020202020204" pitchFamily="34" charset="0"/>
              <a:cs typeface="Arial" panose="020B0604020202020204" pitchFamily="34" charset="0"/>
            </a:rPr>
            <a:t> el 2018 se presentó un aumento promedio cercano al 30% en los precios internacionales del petróleo </a:t>
          </a:r>
        </a:p>
      </xdr:txBody>
    </xdr:sp>
    <xdr:clientData/>
  </xdr:twoCellAnchor>
  <xdr:twoCellAnchor>
    <xdr:from>
      <xdr:col>7</xdr:col>
      <xdr:colOff>702718</xdr:colOff>
      <xdr:row>106</xdr:row>
      <xdr:rowOff>22423</xdr:rowOff>
    </xdr:from>
    <xdr:to>
      <xdr:col>10</xdr:col>
      <xdr:colOff>54428</xdr:colOff>
      <xdr:row>106</xdr:row>
      <xdr:rowOff>22424</xdr:rowOff>
    </xdr:to>
    <xdr:cxnSp macro="">
      <xdr:nvCxnSpPr>
        <xdr:cNvPr id="30" name="Conector recto de flecha 4">
          <a:extLst>
            <a:ext uri="{FF2B5EF4-FFF2-40B4-BE49-F238E27FC236}">
              <a16:creationId xmlns:a16="http://schemas.microsoft.com/office/drawing/2014/main" xmlns="" id="{00000000-0008-0000-1600-00001E000000}"/>
            </a:ext>
          </a:extLst>
        </xdr:cNvPr>
        <xdr:cNvCxnSpPr/>
      </xdr:nvCxnSpPr>
      <xdr:spPr>
        <a:xfrm flipV="1">
          <a:off x="7016432" y="10180155"/>
          <a:ext cx="1630907" cy="1"/>
        </a:xfrm>
        <a:prstGeom prst="straightConnector1">
          <a:avLst/>
        </a:prstGeom>
        <a:ln>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312716</xdr:colOff>
      <xdr:row>104</xdr:row>
      <xdr:rowOff>272748</xdr:rowOff>
    </xdr:from>
    <xdr:ext cx="933397" cy="256160"/>
    <xdr:sp macro="" textlink="">
      <xdr:nvSpPr>
        <xdr:cNvPr id="32" name="CuadroTexto 31">
          <a:extLst>
            <a:ext uri="{FF2B5EF4-FFF2-40B4-BE49-F238E27FC236}">
              <a16:creationId xmlns:a16="http://schemas.microsoft.com/office/drawing/2014/main" xmlns="" id="{00000000-0008-0000-1600-000020000000}"/>
            </a:ext>
          </a:extLst>
        </xdr:cNvPr>
        <xdr:cNvSpPr txBox="1"/>
      </xdr:nvSpPr>
      <xdr:spPr>
        <a:xfrm>
          <a:off x="7381627" y="9886194"/>
          <a:ext cx="933397"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2019; 4,28%</a:t>
          </a:r>
        </a:p>
      </xdr:txBody>
    </xdr:sp>
    <xdr:clientData/>
  </xdr:oneCellAnchor>
  <xdr:twoCellAnchor>
    <xdr:from>
      <xdr:col>10</xdr:col>
      <xdr:colOff>57179</xdr:colOff>
      <xdr:row>106</xdr:row>
      <xdr:rowOff>23482</xdr:rowOff>
    </xdr:from>
    <xdr:to>
      <xdr:col>12</xdr:col>
      <xdr:colOff>13607</xdr:colOff>
      <xdr:row>106</xdr:row>
      <xdr:rowOff>23483</xdr:rowOff>
    </xdr:to>
    <xdr:cxnSp macro="">
      <xdr:nvCxnSpPr>
        <xdr:cNvPr id="31" name="Conector recto de flecha 4">
          <a:extLst>
            <a:ext uri="{FF2B5EF4-FFF2-40B4-BE49-F238E27FC236}">
              <a16:creationId xmlns:a16="http://schemas.microsoft.com/office/drawing/2014/main" xmlns="" id="{00000000-0008-0000-1600-00001F000000}"/>
            </a:ext>
          </a:extLst>
        </xdr:cNvPr>
        <xdr:cNvCxnSpPr/>
      </xdr:nvCxnSpPr>
      <xdr:spPr>
        <a:xfrm flipV="1">
          <a:off x="8650090" y="10181214"/>
          <a:ext cx="1670928" cy="1"/>
        </a:xfrm>
        <a:prstGeom prst="straightConnector1">
          <a:avLst/>
        </a:prstGeom>
        <a:ln>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378906</xdr:colOff>
      <xdr:row>104</xdr:row>
      <xdr:rowOff>284390</xdr:rowOff>
    </xdr:from>
    <xdr:ext cx="985206" cy="256160"/>
    <xdr:sp macro="" textlink="">
      <xdr:nvSpPr>
        <xdr:cNvPr id="33" name="CuadroTexto 32">
          <a:extLst>
            <a:ext uri="{FF2B5EF4-FFF2-40B4-BE49-F238E27FC236}">
              <a16:creationId xmlns:a16="http://schemas.microsoft.com/office/drawing/2014/main" xmlns="" id="{00000000-0008-0000-1600-000021000000}"/>
            </a:ext>
          </a:extLst>
        </xdr:cNvPr>
        <xdr:cNvSpPr txBox="1"/>
      </xdr:nvSpPr>
      <xdr:spPr>
        <a:xfrm>
          <a:off x="8971817" y="9897836"/>
          <a:ext cx="985206"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2020; -9,08%</a:t>
          </a:r>
        </a:p>
      </xdr:txBody>
    </xdr:sp>
    <xdr:clientData/>
  </xdr:oneCellAnchor>
  <xdr:twoCellAnchor>
    <xdr:from>
      <xdr:col>10</xdr:col>
      <xdr:colOff>474737</xdr:colOff>
      <xdr:row>106</xdr:row>
      <xdr:rowOff>112896</xdr:rowOff>
    </xdr:from>
    <xdr:to>
      <xdr:col>11</xdr:col>
      <xdr:colOff>260235</xdr:colOff>
      <xdr:row>107</xdr:row>
      <xdr:rowOff>66334</xdr:rowOff>
    </xdr:to>
    <xdr:sp macro="" textlink="">
      <xdr:nvSpPr>
        <xdr:cNvPr id="34" name="CuadroTexto 33">
          <a:extLst>
            <a:ext uri="{FF2B5EF4-FFF2-40B4-BE49-F238E27FC236}">
              <a16:creationId xmlns:a16="http://schemas.microsoft.com/office/drawing/2014/main" xmlns="" id="{00000000-0008-0000-1600-000022000000}"/>
            </a:ext>
          </a:extLst>
        </xdr:cNvPr>
        <xdr:cNvSpPr txBox="1"/>
      </xdr:nvSpPr>
      <xdr:spPr>
        <a:xfrm>
          <a:off x="9067648" y="10270628"/>
          <a:ext cx="737998" cy="184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800" baseline="0">
              <a:latin typeface="Arial" panose="020B0604020202020204" pitchFamily="34" charset="0"/>
              <a:cs typeface="Arial" panose="020B0604020202020204" pitchFamily="34" charset="0"/>
            </a:rPr>
            <a:t>COVID 19</a:t>
          </a:r>
        </a:p>
      </xdr:txBody>
    </xdr:sp>
    <xdr:clientData/>
  </xdr:twoCellAnchor>
  <xdr:twoCellAnchor>
    <xdr:from>
      <xdr:col>1</xdr:col>
      <xdr:colOff>74083</xdr:colOff>
      <xdr:row>0</xdr:row>
      <xdr:rowOff>42333</xdr:rowOff>
    </xdr:from>
    <xdr:to>
      <xdr:col>1</xdr:col>
      <xdr:colOff>994833</xdr:colOff>
      <xdr:row>1</xdr:row>
      <xdr:rowOff>137583</xdr:rowOff>
    </xdr:to>
    <xdr:sp macro="" textlink="">
      <xdr:nvSpPr>
        <xdr:cNvPr id="35" name="Rectángulo redondeado 34">
          <a:hlinkClick xmlns:r="http://schemas.openxmlformats.org/officeDocument/2006/relationships" r:id="rId3"/>
          <a:extLst>
            <a:ext uri="{FF2B5EF4-FFF2-40B4-BE49-F238E27FC236}">
              <a16:creationId xmlns:a16="http://schemas.microsoft.com/office/drawing/2014/main" xmlns="" id="{00000000-0008-0000-1600-000023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359833</xdr:colOff>
      <xdr:row>0</xdr:row>
      <xdr:rowOff>21166</xdr:rowOff>
    </xdr:from>
    <xdr:to>
      <xdr:col>16</xdr:col>
      <xdr:colOff>16004</xdr:colOff>
      <xdr:row>1</xdr:row>
      <xdr:rowOff>144294</xdr:rowOff>
    </xdr:to>
    <xdr:sp macro="" textlink="">
      <xdr:nvSpPr>
        <xdr:cNvPr id="36" name="Flecha izquierda 35">
          <a:hlinkClick xmlns:r="http://schemas.openxmlformats.org/officeDocument/2006/relationships" r:id="rId4"/>
          <a:extLst>
            <a:ext uri="{FF2B5EF4-FFF2-40B4-BE49-F238E27FC236}">
              <a16:creationId xmlns:a16="http://schemas.microsoft.com/office/drawing/2014/main" xmlns="" id="{00000000-0008-0000-1600-000024000000}"/>
            </a:ext>
          </a:extLst>
        </xdr:cNvPr>
        <xdr:cNvSpPr/>
      </xdr:nvSpPr>
      <xdr:spPr>
        <a:xfrm>
          <a:off x="12816416"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214866</xdr:colOff>
      <xdr:row>0</xdr:row>
      <xdr:rowOff>22560</xdr:rowOff>
    </xdr:from>
    <xdr:to>
      <xdr:col>16</xdr:col>
      <xdr:colOff>633037</xdr:colOff>
      <xdr:row>1</xdr:row>
      <xdr:rowOff>145688</xdr:rowOff>
    </xdr:to>
    <xdr:sp macro="" textlink="">
      <xdr:nvSpPr>
        <xdr:cNvPr id="37" name="Flecha izquierda 36">
          <a:hlinkClick xmlns:r="http://schemas.openxmlformats.org/officeDocument/2006/relationships" r:id="rId5"/>
          <a:extLst>
            <a:ext uri="{FF2B5EF4-FFF2-40B4-BE49-F238E27FC236}">
              <a16:creationId xmlns:a16="http://schemas.microsoft.com/office/drawing/2014/main" xmlns="" id="{00000000-0008-0000-1600-000025000000}"/>
            </a:ext>
          </a:extLst>
        </xdr:cNvPr>
        <xdr:cNvSpPr/>
      </xdr:nvSpPr>
      <xdr:spPr>
        <a:xfrm flipH="1">
          <a:off x="13433449"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114</xdr:row>
      <xdr:rowOff>42333</xdr:rowOff>
    </xdr:from>
    <xdr:to>
      <xdr:col>1</xdr:col>
      <xdr:colOff>994833</xdr:colOff>
      <xdr:row>115</xdr:row>
      <xdr:rowOff>137583</xdr:rowOff>
    </xdr:to>
    <xdr:sp macro="" textlink="">
      <xdr:nvSpPr>
        <xdr:cNvPr id="41" name="Rectángulo redondeado 40">
          <a:hlinkClick xmlns:r="http://schemas.openxmlformats.org/officeDocument/2006/relationships" r:id="rId3"/>
          <a:extLst>
            <a:ext uri="{FF2B5EF4-FFF2-40B4-BE49-F238E27FC236}">
              <a16:creationId xmlns:a16="http://schemas.microsoft.com/office/drawing/2014/main" xmlns="" id="{00000000-0008-0000-1600-000029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359833</xdr:colOff>
      <xdr:row>114</xdr:row>
      <xdr:rowOff>21166</xdr:rowOff>
    </xdr:from>
    <xdr:to>
      <xdr:col>16</xdr:col>
      <xdr:colOff>16004</xdr:colOff>
      <xdr:row>115</xdr:row>
      <xdr:rowOff>144294</xdr:rowOff>
    </xdr:to>
    <xdr:sp macro="" textlink="">
      <xdr:nvSpPr>
        <xdr:cNvPr id="42" name="Flecha izquierda 41">
          <a:hlinkClick xmlns:r="http://schemas.openxmlformats.org/officeDocument/2006/relationships" r:id="rId4"/>
          <a:extLst>
            <a:ext uri="{FF2B5EF4-FFF2-40B4-BE49-F238E27FC236}">
              <a16:creationId xmlns:a16="http://schemas.microsoft.com/office/drawing/2014/main" xmlns="" id="{00000000-0008-0000-1600-00002A000000}"/>
            </a:ext>
          </a:extLst>
        </xdr:cNvPr>
        <xdr:cNvSpPr/>
      </xdr:nvSpPr>
      <xdr:spPr>
        <a:xfrm>
          <a:off x="12816416"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214866</xdr:colOff>
      <xdr:row>114</xdr:row>
      <xdr:rowOff>22560</xdr:rowOff>
    </xdr:from>
    <xdr:to>
      <xdr:col>16</xdr:col>
      <xdr:colOff>633037</xdr:colOff>
      <xdr:row>115</xdr:row>
      <xdr:rowOff>145688</xdr:rowOff>
    </xdr:to>
    <xdr:sp macro="" textlink="">
      <xdr:nvSpPr>
        <xdr:cNvPr id="43" name="Flecha izquierda 42">
          <a:hlinkClick xmlns:r="http://schemas.openxmlformats.org/officeDocument/2006/relationships" r:id="rId5"/>
          <a:extLst>
            <a:ext uri="{FF2B5EF4-FFF2-40B4-BE49-F238E27FC236}">
              <a16:creationId xmlns:a16="http://schemas.microsoft.com/office/drawing/2014/main" xmlns="" id="{00000000-0008-0000-1600-00002B000000}"/>
            </a:ext>
          </a:extLst>
        </xdr:cNvPr>
        <xdr:cNvSpPr/>
      </xdr:nvSpPr>
      <xdr:spPr>
        <a:xfrm flipH="1">
          <a:off x="13433449"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12</xdr:col>
      <xdr:colOff>16619</xdr:colOff>
      <xdr:row>106</xdr:row>
      <xdr:rowOff>17132</xdr:rowOff>
    </xdr:from>
    <xdr:to>
      <xdr:col>14</xdr:col>
      <xdr:colOff>88447</xdr:colOff>
      <xdr:row>106</xdr:row>
      <xdr:rowOff>17133</xdr:rowOff>
    </xdr:to>
    <xdr:cxnSp macro="">
      <xdr:nvCxnSpPr>
        <xdr:cNvPr id="38" name="Conector recto de flecha 4">
          <a:extLst>
            <a:ext uri="{FF2B5EF4-FFF2-40B4-BE49-F238E27FC236}">
              <a16:creationId xmlns:a16="http://schemas.microsoft.com/office/drawing/2014/main" xmlns="" id="{00000000-0008-0000-1600-000026000000}"/>
            </a:ext>
          </a:extLst>
        </xdr:cNvPr>
        <xdr:cNvCxnSpPr/>
      </xdr:nvCxnSpPr>
      <xdr:spPr>
        <a:xfrm flipV="1">
          <a:off x="10324030" y="10174864"/>
          <a:ext cx="1684274" cy="1"/>
        </a:xfrm>
        <a:prstGeom prst="straightConnector1">
          <a:avLst/>
        </a:prstGeom>
        <a:ln>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12</xdr:col>
      <xdr:colOff>438697</xdr:colOff>
      <xdr:row>104</xdr:row>
      <xdr:rowOff>284843</xdr:rowOff>
    </xdr:from>
    <xdr:ext cx="859402" cy="256160"/>
    <xdr:sp macro="" textlink="">
      <xdr:nvSpPr>
        <xdr:cNvPr id="39" name="CuadroTexto 38">
          <a:extLst>
            <a:ext uri="{FF2B5EF4-FFF2-40B4-BE49-F238E27FC236}">
              <a16:creationId xmlns:a16="http://schemas.microsoft.com/office/drawing/2014/main" xmlns="" id="{00000000-0008-0000-1600-000027000000}"/>
            </a:ext>
          </a:extLst>
        </xdr:cNvPr>
        <xdr:cNvSpPr txBox="1"/>
      </xdr:nvSpPr>
      <xdr:spPr>
        <a:xfrm>
          <a:off x="10746108" y="9898289"/>
          <a:ext cx="859402"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2021; 8,7%</a:t>
          </a:r>
        </a:p>
      </xdr:txBody>
    </xdr:sp>
    <xdr:clientData/>
  </xdr:oneCellAnchor>
  <xdr:twoCellAnchor>
    <xdr:from>
      <xdr:col>12</xdr:col>
      <xdr:colOff>491065</xdr:colOff>
      <xdr:row>106</xdr:row>
      <xdr:rowOff>61190</xdr:rowOff>
    </xdr:from>
    <xdr:to>
      <xdr:col>13</xdr:col>
      <xdr:colOff>461961</xdr:colOff>
      <xdr:row>107</xdr:row>
      <xdr:rowOff>200705</xdr:rowOff>
    </xdr:to>
    <xdr:sp macro="" textlink="">
      <xdr:nvSpPr>
        <xdr:cNvPr id="40" name="CuadroTexto 39">
          <a:extLst>
            <a:ext uri="{FF2B5EF4-FFF2-40B4-BE49-F238E27FC236}">
              <a16:creationId xmlns:a16="http://schemas.microsoft.com/office/drawing/2014/main" xmlns="" id="{00000000-0008-0000-1600-000028000000}"/>
            </a:ext>
          </a:extLst>
        </xdr:cNvPr>
        <xdr:cNvSpPr txBox="1"/>
      </xdr:nvSpPr>
      <xdr:spPr>
        <a:xfrm>
          <a:off x="10798476" y="10218922"/>
          <a:ext cx="732896" cy="3708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800" baseline="0">
              <a:latin typeface="Arial" panose="020B0604020202020204" pitchFamily="34" charset="0"/>
              <a:cs typeface="Arial" panose="020B0604020202020204" pitchFamily="34" charset="0"/>
            </a:rPr>
            <a:t>Paro Nacional</a:t>
          </a:r>
        </a:p>
      </xdr:txBody>
    </xdr:sp>
    <xdr:clientData/>
  </xdr:twoCellAnchor>
  <xdr:twoCellAnchor>
    <xdr:from>
      <xdr:col>14</xdr:col>
      <xdr:colOff>547687</xdr:colOff>
      <xdr:row>106</xdr:row>
      <xdr:rowOff>61232</xdr:rowOff>
    </xdr:from>
    <xdr:to>
      <xdr:col>15</xdr:col>
      <xdr:colOff>631030</xdr:colOff>
      <xdr:row>108</xdr:row>
      <xdr:rowOff>221115</xdr:rowOff>
    </xdr:to>
    <xdr:sp macro="" textlink="">
      <xdr:nvSpPr>
        <xdr:cNvPr id="45" name="CuadroTexto 44">
          <a:extLst>
            <a:ext uri="{FF2B5EF4-FFF2-40B4-BE49-F238E27FC236}">
              <a16:creationId xmlns:a16="http://schemas.microsoft.com/office/drawing/2014/main" xmlns="" id="{00000000-0008-0000-1600-00002D000000}"/>
            </a:ext>
          </a:extLst>
        </xdr:cNvPr>
        <xdr:cNvSpPr txBox="1"/>
      </xdr:nvSpPr>
      <xdr:spPr>
        <a:xfrm>
          <a:off x="12467544" y="10218964"/>
          <a:ext cx="845343" cy="6225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Incremento</a:t>
          </a:r>
          <a:r>
            <a:rPr lang="es-CO" sz="800" b="1" baseline="0">
              <a:solidFill>
                <a:schemeClr val="dk1"/>
              </a:solidFill>
              <a:latin typeface="Arial" panose="020B0604020202020204" pitchFamily="34" charset="0"/>
              <a:ea typeface="+mn-ea"/>
              <a:cs typeface="Arial" panose="020B0604020202020204" pitchFamily="34" charset="0"/>
            </a:rPr>
            <a:t> Gobierno Nacional </a:t>
          </a:r>
          <a:endParaRPr lang="es-CO" sz="800" b="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14</xdr:col>
      <xdr:colOff>80572</xdr:colOff>
      <xdr:row>106</xdr:row>
      <xdr:rowOff>19853</xdr:rowOff>
    </xdr:from>
    <xdr:to>
      <xdr:col>16</xdr:col>
      <xdr:colOff>240846</xdr:colOff>
      <xdr:row>106</xdr:row>
      <xdr:rowOff>19854</xdr:rowOff>
    </xdr:to>
    <xdr:cxnSp macro="">
      <xdr:nvCxnSpPr>
        <xdr:cNvPr id="44" name="Conector recto de flecha 4">
          <a:extLst>
            <a:ext uri="{FF2B5EF4-FFF2-40B4-BE49-F238E27FC236}">
              <a16:creationId xmlns:a16="http://schemas.microsoft.com/office/drawing/2014/main" xmlns="" id="{00000000-0008-0000-1600-00002C000000}"/>
            </a:ext>
          </a:extLst>
        </xdr:cNvPr>
        <xdr:cNvCxnSpPr/>
      </xdr:nvCxnSpPr>
      <xdr:spPr>
        <a:xfrm flipV="1">
          <a:off x="12000429" y="10177585"/>
          <a:ext cx="1684274" cy="1"/>
        </a:xfrm>
        <a:prstGeom prst="straightConnector1">
          <a:avLst/>
        </a:prstGeom>
        <a:ln>
          <a:headEnd type="oval"/>
          <a:tailEnd type="ova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14</xdr:col>
      <xdr:colOff>516262</xdr:colOff>
      <xdr:row>104</xdr:row>
      <xdr:rowOff>287560</xdr:rowOff>
    </xdr:from>
    <xdr:ext cx="859402" cy="256160"/>
    <xdr:sp macro="" textlink="">
      <xdr:nvSpPr>
        <xdr:cNvPr id="47" name="CuadroTexto 46">
          <a:extLst>
            <a:ext uri="{FF2B5EF4-FFF2-40B4-BE49-F238E27FC236}">
              <a16:creationId xmlns:a16="http://schemas.microsoft.com/office/drawing/2014/main" xmlns="" id="{00000000-0008-0000-1600-00002F000000}"/>
            </a:ext>
          </a:extLst>
        </xdr:cNvPr>
        <xdr:cNvSpPr txBox="1"/>
      </xdr:nvSpPr>
      <xdr:spPr>
        <a:xfrm>
          <a:off x="12436119" y="9901006"/>
          <a:ext cx="859402" cy="256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latin typeface="Trebuchet MS" panose="020B0603020202020204" pitchFamily="34" charset="0"/>
            </a:rPr>
            <a:t>2022; 3,5%</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4</xdr:col>
      <xdr:colOff>390258</xdr:colOff>
      <xdr:row>5</xdr:row>
      <xdr:rowOff>214311</xdr:rowOff>
    </xdr:from>
    <xdr:to>
      <xdr:col>13</xdr:col>
      <xdr:colOff>714374</xdr:colOff>
      <xdr:row>62</xdr:row>
      <xdr:rowOff>250030</xdr:rowOff>
    </xdr:to>
    <xdr:graphicFrame macro="">
      <xdr:nvGraphicFramePr>
        <xdr:cNvPr id="4" name="1 Gráfico">
          <a:extLst>
            <a:ext uri="{FF2B5EF4-FFF2-40B4-BE49-F238E27FC236}">
              <a16:creationId xmlns:a16="http://schemas.microsoft.com/office/drawing/2014/main" xmlns="" id="{00000000-0008-0000-1800-000004000000}"/>
            </a:ext>
            <a:ext uri="{147F2762-F138-4A5C-976F-8EAC2B608ADB}">
              <a16:predDERef xmlns:a16="http://schemas.microsoft.com/office/drawing/2014/main" xmlns="" pre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181240</xdr:colOff>
      <xdr:row>62</xdr:row>
      <xdr:rowOff>257581</xdr:rowOff>
    </xdr:from>
    <xdr:to>
      <xdr:col>13</xdr:col>
      <xdr:colOff>211667</xdr:colOff>
      <xdr:row>75</xdr:row>
      <xdr:rowOff>174411</xdr:rowOff>
    </xdr:to>
    <xdr:graphicFrame macro="">
      <xdr:nvGraphicFramePr>
        <xdr:cNvPr id="5" name="Gráfico 4">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71438</xdr:colOff>
      <xdr:row>0</xdr:row>
      <xdr:rowOff>47625</xdr:rowOff>
    </xdr:from>
    <xdr:to>
      <xdr:col>1</xdr:col>
      <xdr:colOff>992188</xdr:colOff>
      <xdr:row>1</xdr:row>
      <xdr:rowOff>142875</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xmlns="" id="{00000000-0008-0000-1800-000006000000}"/>
            </a:ext>
          </a:extLst>
        </xdr:cNvPr>
        <xdr:cNvSpPr/>
      </xdr:nvSpPr>
      <xdr:spPr>
        <a:xfrm>
          <a:off x="154782"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801494</xdr:colOff>
      <xdr:row>0</xdr:row>
      <xdr:rowOff>11617</xdr:rowOff>
    </xdr:from>
    <xdr:to>
      <xdr:col>17</xdr:col>
      <xdr:colOff>278781</xdr:colOff>
      <xdr:row>1</xdr:row>
      <xdr:rowOff>139391</xdr:rowOff>
    </xdr:to>
    <xdr:sp macro="" textlink="">
      <xdr:nvSpPr>
        <xdr:cNvPr id="7" name="Flecha izquierda 6">
          <a:hlinkClick xmlns:r="http://schemas.openxmlformats.org/officeDocument/2006/relationships" r:id="rId4"/>
          <a:extLst>
            <a:ext uri="{FF2B5EF4-FFF2-40B4-BE49-F238E27FC236}">
              <a16:creationId xmlns:a16="http://schemas.microsoft.com/office/drawing/2014/main" xmlns="" id="{00000000-0008-0000-1800-000007000000}"/>
            </a:ext>
          </a:extLst>
        </xdr:cNvPr>
        <xdr:cNvSpPr/>
      </xdr:nvSpPr>
      <xdr:spPr>
        <a:xfrm>
          <a:off x="14148110" y="1161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477643</xdr:colOff>
      <xdr:row>0</xdr:row>
      <xdr:rowOff>13011</xdr:rowOff>
    </xdr:from>
    <xdr:to>
      <xdr:col>17</xdr:col>
      <xdr:colOff>895814</xdr:colOff>
      <xdr:row>1</xdr:row>
      <xdr:rowOff>140785</xdr:rowOff>
    </xdr:to>
    <xdr:sp macro="" textlink="">
      <xdr:nvSpPr>
        <xdr:cNvPr id="8" name="Flecha izquierda 7">
          <a:hlinkClick xmlns:r="http://schemas.openxmlformats.org/officeDocument/2006/relationships" r:id="rId5"/>
          <a:extLst>
            <a:ext uri="{FF2B5EF4-FFF2-40B4-BE49-F238E27FC236}">
              <a16:creationId xmlns:a16="http://schemas.microsoft.com/office/drawing/2014/main" xmlns="" id="{00000000-0008-0000-1800-000008000000}"/>
            </a:ext>
          </a:extLst>
        </xdr:cNvPr>
        <xdr:cNvSpPr/>
      </xdr:nvSpPr>
      <xdr:spPr>
        <a:xfrm flipH="1">
          <a:off x="14765143" y="130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71438</xdr:colOff>
      <xdr:row>76</xdr:row>
      <xdr:rowOff>47625</xdr:rowOff>
    </xdr:from>
    <xdr:to>
      <xdr:col>1</xdr:col>
      <xdr:colOff>992188</xdr:colOff>
      <xdr:row>77</xdr:row>
      <xdr:rowOff>142875</xdr:rowOff>
    </xdr:to>
    <xdr:sp macro="" textlink="">
      <xdr:nvSpPr>
        <xdr:cNvPr id="9" name="Rectángulo redondeado 8">
          <a:hlinkClick xmlns:r="http://schemas.openxmlformats.org/officeDocument/2006/relationships" r:id="rId3"/>
          <a:extLst>
            <a:ext uri="{FF2B5EF4-FFF2-40B4-BE49-F238E27FC236}">
              <a16:creationId xmlns:a16="http://schemas.microsoft.com/office/drawing/2014/main" xmlns="" id="{00000000-0008-0000-1800-000009000000}"/>
            </a:ext>
          </a:extLst>
        </xdr:cNvPr>
        <xdr:cNvSpPr/>
      </xdr:nvSpPr>
      <xdr:spPr>
        <a:xfrm>
          <a:off x="152749" y="47625"/>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801494</xdr:colOff>
      <xdr:row>76</xdr:row>
      <xdr:rowOff>11617</xdr:rowOff>
    </xdr:from>
    <xdr:to>
      <xdr:col>17</xdr:col>
      <xdr:colOff>278781</xdr:colOff>
      <xdr:row>77</xdr:row>
      <xdr:rowOff>139391</xdr:rowOff>
    </xdr:to>
    <xdr:sp macro="" textlink="">
      <xdr:nvSpPr>
        <xdr:cNvPr id="10" name="Flecha izquierda 9">
          <a:hlinkClick xmlns:r="http://schemas.openxmlformats.org/officeDocument/2006/relationships" r:id="rId4"/>
          <a:extLst>
            <a:ext uri="{FF2B5EF4-FFF2-40B4-BE49-F238E27FC236}">
              <a16:creationId xmlns:a16="http://schemas.microsoft.com/office/drawing/2014/main" xmlns="" id="{00000000-0008-0000-1800-00000A000000}"/>
            </a:ext>
          </a:extLst>
        </xdr:cNvPr>
        <xdr:cNvSpPr/>
      </xdr:nvSpPr>
      <xdr:spPr>
        <a:xfrm>
          <a:off x="14148110" y="1161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477643</xdr:colOff>
      <xdr:row>76</xdr:row>
      <xdr:rowOff>13011</xdr:rowOff>
    </xdr:from>
    <xdr:to>
      <xdr:col>17</xdr:col>
      <xdr:colOff>895814</xdr:colOff>
      <xdr:row>77</xdr:row>
      <xdr:rowOff>140785</xdr:rowOff>
    </xdr:to>
    <xdr:sp macro="" textlink="">
      <xdr:nvSpPr>
        <xdr:cNvPr id="11" name="Flecha izquierda 10">
          <a:hlinkClick xmlns:r="http://schemas.openxmlformats.org/officeDocument/2006/relationships" r:id="rId5"/>
          <a:extLst>
            <a:ext uri="{FF2B5EF4-FFF2-40B4-BE49-F238E27FC236}">
              <a16:creationId xmlns:a16="http://schemas.microsoft.com/office/drawing/2014/main" xmlns="" id="{00000000-0008-0000-1800-00000B000000}"/>
            </a:ext>
          </a:extLst>
        </xdr:cNvPr>
        <xdr:cNvSpPr/>
      </xdr:nvSpPr>
      <xdr:spPr>
        <a:xfrm flipH="1">
          <a:off x="14765143" y="130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305857</xdr:colOff>
      <xdr:row>3</xdr:row>
      <xdr:rowOff>79374</xdr:rowOff>
    </xdr:from>
    <xdr:to>
      <xdr:col>18</xdr:col>
      <xdr:colOff>860689</xdr:colOff>
      <xdr:row>24</xdr:row>
      <xdr:rowOff>11640</xdr:rowOff>
    </xdr:to>
    <xdr:graphicFrame macro="">
      <xdr:nvGraphicFramePr>
        <xdr:cNvPr id="2" name="Gráfico 1">
          <a:extLst>
            <a:ext uri="{FF2B5EF4-FFF2-40B4-BE49-F238E27FC236}">
              <a16:creationId xmlns:a16="http://schemas.microsoft.com/office/drawing/2014/main" xmlns=""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137583</xdr:colOff>
      <xdr:row>0</xdr:row>
      <xdr:rowOff>42333</xdr:rowOff>
    </xdr:from>
    <xdr:to>
      <xdr:col>1</xdr:col>
      <xdr:colOff>899583</xdr:colOff>
      <xdr:row>1</xdr:row>
      <xdr:rowOff>132937</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xmlns="" id="{00000000-0008-0000-1A00-000003000000}"/>
            </a:ext>
          </a:extLst>
        </xdr:cNvPr>
        <xdr:cNvSpPr/>
      </xdr:nvSpPr>
      <xdr:spPr>
        <a:xfrm>
          <a:off x="137583" y="4233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698500</xdr:colOff>
      <xdr:row>0</xdr:row>
      <xdr:rowOff>0</xdr:rowOff>
    </xdr:from>
    <xdr:to>
      <xdr:col>18</xdr:col>
      <xdr:colOff>301754</xdr:colOff>
      <xdr:row>1</xdr:row>
      <xdr:rowOff>123128</xdr:rowOff>
    </xdr:to>
    <xdr:sp macro="" textlink="">
      <xdr:nvSpPr>
        <xdr:cNvPr id="4" name="Flecha izquierda 3">
          <a:hlinkClick xmlns:r="http://schemas.openxmlformats.org/officeDocument/2006/relationships" r:id="rId3"/>
          <a:extLst>
            <a:ext uri="{FF2B5EF4-FFF2-40B4-BE49-F238E27FC236}">
              <a16:creationId xmlns:a16="http://schemas.microsoft.com/office/drawing/2014/main" xmlns="" id="{00000000-0008-0000-1A00-000004000000}"/>
            </a:ext>
          </a:extLst>
        </xdr:cNvPr>
        <xdr:cNvSpPr/>
      </xdr:nvSpPr>
      <xdr:spPr>
        <a:xfrm>
          <a:off x="12837583" y="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18</xdr:col>
      <xdr:colOff>500616</xdr:colOff>
      <xdr:row>0</xdr:row>
      <xdr:rowOff>1394</xdr:rowOff>
    </xdr:from>
    <xdr:to>
      <xdr:col>18</xdr:col>
      <xdr:colOff>918787</xdr:colOff>
      <xdr:row>1</xdr:row>
      <xdr:rowOff>124522</xdr:rowOff>
    </xdr:to>
    <xdr:sp macro="" textlink="">
      <xdr:nvSpPr>
        <xdr:cNvPr id="5" name="Flecha izquierda 4">
          <a:hlinkClick xmlns:r="http://schemas.openxmlformats.org/officeDocument/2006/relationships" r:id="rId4"/>
          <a:extLst>
            <a:ext uri="{FF2B5EF4-FFF2-40B4-BE49-F238E27FC236}">
              <a16:creationId xmlns:a16="http://schemas.microsoft.com/office/drawing/2014/main" xmlns="" id="{00000000-0008-0000-1A00-000005000000}"/>
            </a:ext>
          </a:extLst>
        </xdr:cNvPr>
        <xdr:cNvSpPr/>
      </xdr:nvSpPr>
      <xdr:spPr>
        <a:xfrm flipH="1">
          <a:off x="13454616" y="139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0</xdr:col>
      <xdr:colOff>137583</xdr:colOff>
      <xdr:row>44</xdr:row>
      <xdr:rowOff>42333</xdr:rowOff>
    </xdr:from>
    <xdr:to>
      <xdr:col>1</xdr:col>
      <xdr:colOff>899583</xdr:colOff>
      <xdr:row>45</xdr:row>
      <xdr:rowOff>132937</xdr:rowOff>
    </xdr:to>
    <xdr:sp macro="" textlink="">
      <xdr:nvSpPr>
        <xdr:cNvPr id="6" name="Rectángulo redondeado 5">
          <a:hlinkClick xmlns:r="http://schemas.openxmlformats.org/officeDocument/2006/relationships" r:id="rId2"/>
          <a:extLst>
            <a:ext uri="{FF2B5EF4-FFF2-40B4-BE49-F238E27FC236}">
              <a16:creationId xmlns:a16="http://schemas.microsoft.com/office/drawing/2014/main" xmlns="" id="{00000000-0008-0000-1A00-000006000000}"/>
            </a:ext>
          </a:extLst>
        </xdr:cNvPr>
        <xdr:cNvSpPr/>
      </xdr:nvSpPr>
      <xdr:spPr>
        <a:xfrm>
          <a:off x="137583" y="4233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698500</xdr:colOff>
      <xdr:row>44</xdr:row>
      <xdr:rowOff>0</xdr:rowOff>
    </xdr:from>
    <xdr:to>
      <xdr:col>18</xdr:col>
      <xdr:colOff>301754</xdr:colOff>
      <xdr:row>45</xdr:row>
      <xdr:rowOff>123128</xdr:rowOff>
    </xdr:to>
    <xdr:sp macro="" textlink="">
      <xdr:nvSpPr>
        <xdr:cNvPr id="7" name="Flecha izquierda 6">
          <a:hlinkClick xmlns:r="http://schemas.openxmlformats.org/officeDocument/2006/relationships" r:id="rId3"/>
          <a:extLst>
            <a:ext uri="{FF2B5EF4-FFF2-40B4-BE49-F238E27FC236}">
              <a16:creationId xmlns:a16="http://schemas.microsoft.com/office/drawing/2014/main" xmlns="" id="{00000000-0008-0000-1A00-000007000000}"/>
            </a:ext>
          </a:extLst>
        </xdr:cNvPr>
        <xdr:cNvSpPr/>
      </xdr:nvSpPr>
      <xdr:spPr>
        <a:xfrm>
          <a:off x="12837583" y="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18</xdr:col>
      <xdr:colOff>500616</xdr:colOff>
      <xdr:row>44</xdr:row>
      <xdr:rowOff>1394</xdr:rowOff>
    </xdr:from>
    <xdr:to>
      <xdr:col>18</xdr:col>
      <xdr:colOff>918787</xdr:colOff>
      <xdr:row>45</xdr:row>
      <xdr:rowOff>124522</xdr:rowOff>
    </xdr:to>
    <xdr:sp macro="" textlink="">
      <xdr:nvSpPr>
        <xdr:cNvPr id="8" name="Flecha izquierda 7">
          <a:hlinkClick xmlns:r="http://schemas.openxmlformats.org/officeDocument/2006/relationships" r:id="rId4"/>
          <a:extLst>
            <a:ext uri="{FF2B5EF4-FFF2-40B4-BE49-F238E27FC236}">
              <a16:creationId xmlns:a16="http://schemas.microsoft.com/office/drawing/2014/main" xmlns="" id="{00000000-0008-0000-1A00-000008000000}"/>
            </a:ext>
          </a:extLst>
        </xdr:cNvPr>
        <xdr:cNvSpPr/>
      </xdr:nvSpPr>
      <xdr:spPr>
        <a:xfrm flipH="1">
          <a:off x="13454616" y="1394"/>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1870363</xdr:colOff>
      <xdr:row>4</xdr:row>
      <xdr:rowOff>24740</xdr:rowOff>
    </xdr:from>
    <xdr:to>
      <xdr:col>16</xdr:col>
      <xdr:colOff>98961</xdr:colOff>
      <xdr:row>18</xdr:row>
      <xdr:rowOff>118753</xdr:rowOff>
    </xdr:to>
    <xdr:graphicFrame macro="">
      <xdr:nvGraphicFramePr>
        <xdr:cNvPr id="17" name="Gráfico 16">
          <a:extLst>
            <a:ext uri="{FF2B5EF4-FFF2-40B4-BE49-F238E27FC236}">
              <a16:creationId xmlns:a16="http://schemas.microsoft.com/office/drawing/2014/main" xmlns="" id="{00000000-0008-0000-1B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719941</xdr:colOff>
      <xdr:row>108</xdr:row>
      <xdr:rowOff>86590</xdr:rowOff>
    </xdr:from>
    <xdr:to>
      <xdr:col>12</xdr:col>
      <xdr:colOff>717466</xdr:colOff>
      <xdr:row>119</xdr:row>
      <xdr:rowOff>235032</xdr:rowOff>
    </xdr:to>
    <xdr:graphicFrame macro="">
      <xdr:nvGraphicFramePr>
        <xdr:cNvPr id="2" name="Gráfico 1">
          <a:extLst>
            <a:ext uri="{FF2B5EF4-FFF2-40B4-BE49-F238E27FC236}">
              <a16:creationId xmlns:a16="http://schemas.microsoft.com/office/drawing/2014/main" xmlns=""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813956</xdr:colOff>
      <xdr:row>48</xdr:row>
      <xdr:rowOff>47007</xdr:rowOff>
    </xdr:from>
    <xdr:to>
      <xdr:col>11</xdr:col>
      <xdr:colOff>268366</xdr:colOff>
      <xdr:row>66</xdr:row>
      <xdr:rowOff>121228</xdr:rowOff>
    </xdr:to>
    <xdr:graphicFrame macro="">
      <xdr:nvGraphicFramePr>
        <xdr:cNvPr id="11" name="Gráfico 10">
          <a:extLst>
            <a:ext uri="{FF2B5EF4-FFF2-40B4-BE49-F238E27FC236}">
              <a16:creationId xmlns:a16="http://schemas.microsoft.com/office/drawing/2014/main" xmlns="" id="{00000000-0008-0000-1B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183490</xdr:colOff>
      <xdr:row>65</xdr:row>
      <xdr:rowOff>19106</xdr:rowOff>
    </xdr:from>
    <xdr:to>
      <xdr:col>13</xdr:col>
      <xdr:colOff>702074</xdr:colOff>
      <xdr:row>77</xdr:row>
      <xdr:rowOff>37111</xdr:rowOff>
    </xdr:to>
    <xdr:graphicFrame macro="">
      <xdr:nvGraphicFramePr>
        <xdr:cNvPr id="12" name="Gráfico 11">
          <a:extLst>
            <a:ext uri="{FF2B5EF4-FFF2-40B4-BE49-F238E27FC236}">
              <a16:creationId xmlns:a16="http://schemas.microsoft.com/office/drawing/2014/main" xmlns="" id="{00000000-0008-0000-1B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556657</xdr:colOff>
      <xdr:row>19</xdr:row>
      <xdr:rowOff>49481</xdr:rowOff>
    </xdr:from>
    <xdr:to>
      <xdr:col>14</xdr:col>
      <xdr:colOff>411508</xdr:colOff>
      <xdr:row>32</xdr:row>
      <xdr:rowOff>39091</xdr:rowOff>
    </xdr:to>
    <xdr:graphicFrame macro="">
      <xdr:nvGraphicFramePr>
        <xdr:cNvPr id="9" name="Gráfico 8">
          <a:extLst>
            <a:ext uri="{FF2B5EF4-FFF2-40B4-BE49-F238E27FC236}">
              <a16:creationId xmlns:a16="http://schemas.microsoft.com/office/drawing/2014/main" xmlns="" id="{00000000-0008-0000-1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52916</xdr:colOff>
      <xdr:row>0</xdr:row>
      <xdr:rowOff>42333</xdr:rowOff>
    </xdr:from>
    <xdr:to>
      <xdr:col>1</xdr:col>
      <xdr:colOff>973666</xdr:colOff>
      <xdr:row>1</xdr:row>
      <xdr:rowOff>132937</xdr:rowOff>
    </xdr:to>
    <xdr:sp macro="" textlink="">
      <xdr:nvSpPr>
        <xdr:cNvPr id="8" name="Rectángulo redondeado 7">
          <a:hlinkClick xmlns:r="http://schemas.openxmlformats.org/officeDocument/2006/relationships" r:id="rId6"/>
          <a:extLst>
            <a:ext uri="{FF2B5EF4-FFF2-40B4-BE49-F238E27FC236}">
              <a16:creationId xmlns:a16="http://schemas.microsoft.com/office/drawing/2014/main" xmlns="" id="{00000000-0008-0000-1B00-000008000000}"/>
            </a:ext>
          </a:extLst>
        </xdr:cNvPr>
        <xdr:cNvSpPr/>
      </xdr:nvSpPr>
      <xdr:spPr>
        <a:xfrm>
          <a:off x="137583" y="4233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465668</xdr:colOff>
      <xdr:row>0</xdr:row>
      <xdr:rowOff>31751</xdr:rowOff>
    </xdr:from>
    <xdr:to>
      <xdr:col>17</xdr:col>
      <xdr:colOff>280589</xdr:colOff>
      <xdr:row>1</xdr:row>
      <xdr:rowOff>154879</xdr:rowOff>
    </xdr:to>
    <xdr:sp macro="" textlink="">
      <xdr:nvSpPr>
        <xdr:cNvPr id="10" name="Flecha izquierda 9">
          <a:hlinkClick xmlns:r="http://schemas.openxmlformats.org/officeDocument/2006/relationships" r:id="rId7"/>
          <a:extLst>
            <a:ext uri="{FF2B5EF4-FFF2-40B4-BE49-F238E27FC236}">
              <a16:creationId xmlns:a16="http://schemas.microsoft.com/office/drawing/2014/main" xmlns="" id="{00000000-0008-0000-1B00-00000A000000}"/>
            </a:ext>
          </a:extLst>
        </xdr:cNvPr>
        <xdr:cNvSpPr/>
      </xdr:nvSpPr>
      <xdr:spPr>
        <a:xfrm>
          <a:off x="12901085" y="3175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479451</xdr:colOff>
      <xdr:row>0</xdr:row>
      <xdr:rowOff>33145</xdr:rowOff>
    </xdr:from>
    <xdr:to>
      <xdr:col>18</xdr:col>
      <xdr:colOff>379039</xdr:colOff>
      <xdr:row>1</xdr:row>
      <xdr:rowOff>156273</xdr:rowOff>
    </xdr:to>
    <xdr:sp macro="" textlink="">
      <xdr:nvSpPr>
        <xdr:cNvPr id="13" name="Flecha izquierda 12">
          <a:hlinkClick xmlns:r="http://schemas.openxmlformats.org/officeDocument/2006/relationships" r:id="rId8"/>
          <a:extLst>
            <a:ext uri="{FF2B5EF4-FFF2-40B4-BE49-F238E27FC236}">
              <a16:creationId xmlns:a16="http://schemas.microsoft.com/office/drawing/2014/main" xmlns="" id="{00000000-0008-0000-1B00-00000D000000}"/>
            </a:ext>
          </a:extLst>
        </xdr:cNvPr>
        <xdr:cNvSpPr/>
      </xdr:nvSpPr>
      <xdr:spPr>
        <a:xfrm flipH="1">
          <a:off x="13518118" y="3314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52916</xdr:colOff>
      <xdr:row>133</xdr:row>
      <xdr:rowOff>42333</xdr:rowOff>
    </xdr:from>
    <xdr:to>
      <xdr:col>1</xdr:col>
      <xdr:colOff>973666</xdr:colOff>
      <xdr:row>134</xdr:row>
      <xdr:rowOff>132937</xdr:rowOff>
    </xdr:to>
    <xdr:sp macro="" textlink="">
      <xdr:nvSpPr>
        <xdr:cNvPr id="26" name="Rectángulo redondeado 25">
          <a:hlinkClick xmlns:r="http://schemas.openxmlformats.org/officeDocument/2006/relationships" r:id="rId6"/>
          <a:extLst>
            <a:ext uri="{FF2B5EF4-FFF2-40B4-BE49-F238E27FC236}">
              <a16:creationId xmlns:a16="http://schemas.microsoft.com/office/drawing/2014/main" xmlns="" id="{00000000-0008-0000-1B00-00001A000000}"/>
            </a:ext>
          </a:extLst>
        </xdr:cNvPr>
        <xdr:cNvSpPr/>
      </xdr:nvSpPr>
      <xdr:spPr>
        <a:xfrm>
          <a:off x="138641" y="1804458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465668</xdr:colOff>
      <xdr:row>133</xdr:row>
      <xdr:rowOff>31751</xdr:rowOff>
    </xdr:from>
    <xdr:to>
      <xdr:col>17</xdr:col>
      <xdr:colOff>280589</xdr:colOff>
      <xdr:row>134</xdr:row>
      <xdr:rowOff>154879</xdr:rowOff>
    </xdr:to>
    <xdr:sp macro="" textlink="">
      <xdr:nvSpPr>
        <xdr:cNvPr id="27" name="Flecha izquierda 26">
          <a:hlinkClick xmlns:r="http://schemas.openxmlformats.org/officeDocument/2006/relationships" r:id="rId7"/>
          <a:extLst>
            <a:ext uri="{FF2B5EF4-FFF2-40B4-BE49-F238E27FC236}">
              <a16:creationId xmlns:a16="http://schemas.microsoft.com/office/drawing/2014/main" xmlns="" id="{00000000-0008-0000-1B00-00001B000000}"/>
            </a:ext>
          </a:extLst>
        </xdr:cNvPr>
        <xdr:cNvSpPr/>
      </xdr:nvSpPr>
      <xdr:spPr>
        <a:xfrm>
          <a:off x="14200718" y="18034001"/>
          <a:ext cx="414996"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479451</xdr:colOff>
      <xdr:row>133</xdr:row>
      <xdr:rowOff>33145</xdr:rowOff>
    </xdr:from>
    <xdr:to>
      <xdr:col>18</xdr:col>
      <xdr:colOff>379039</xdr:colOff>
      <xdr:row>134</xdr:row>
      <xdr:rowOff>156273</xdr:rowOff>
    </xdr:to>
    <xdr:sp macro="" textlink="">
      <xdr:nvSpPr>
        <xdr:cNvPr id="28" name="Flecha izquierda 27">
          <a:hlinkClick xmlns:r="http://schemas.openxmlformats.org/officeDocument/2006/relationships" r:id="rId8"/>
          <a:extLst>
            <a:ext uri="{FF2B5EF4-FFF2-40B4-BE49-F238E27FC236}">
              <a16:creationId xmlns:a16="http://schemas.microsoft.com/office/drawing/2014/main" xmlns="" id="{00000000-0008-0000-1B00-00001C000000}"/>
            </a:ext>
          </a:extLst>
        </xdr:cNvPr>
        <xdr:cNvSpPr/>
      </xdr:nvSpPr>
      <xdr:spPr>
        <a:xfrm flipH="1">
          <a:off x="14814576" y="18035395"/>
          <a:ext cx="413938"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12</xdr:col>
      <xdr:colOff>973839</xdr:colOff>
      <xdr:row>3</xdr:row>
      <xdr:rowOff>133289</xdr:rowOff>
    </xdr:from>
    <xdr:to>
      <xdr:col>19</xdr:col>
      <xdr:colOff>395845</xdr:colOff>
      <xdr:row>12</xdr:row>
      <xdr:rowOff>0</xdr:rowOff>
    </xdr:to>
    <xdr:graphicFrame macro="">
      <xdr:nvGraphicFramePr>
        <xdr:cNvPr id="15" name="Gráfico 14">
          <a:extLst>
            <a:ext uri="{FF2B5EF4-FFF2-40B4-BE49-F238E27FC236}">
              <a16:creationId xmlns:a16="http://schemas.microsoft.com/office/drawing/2014/main" xmlns="" id="{00000000-0008-0000-1B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197922</xdr:colOff>
      <xdr:row>96</xdr:row>
      <xdr:rowOff>84116</xdr:rowOff>
    </xdr:from>
    <xdr:to>
      <xdr:col>11</xdr:col>
      <xdr:colOff>9896</xdr:colOff>
      <xdr:row>106</xdr:row>
      <xdr:rowOff>133597</xdr:rowOff>
    </xdr:to>
    <xdr:graphicFrame macro="">
      <xdr:nvGraphicFramePr>
        <xdr:cNvPr id="4" name="Gráfico 3">
          <a:extLst>
            <a:ext uri="{FF2B5EF4-FFF2-40B4-BE49-F238E27FC236}">
              <a16:creationId xmlns:a16="http://schemas.microsoft.com/office/drawing/2014/main" xmlns="" id="{00000000-0008-0000-1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447799</xdr:colOff>
      <xdr:row>119</xdr:row>
      <xdr:rowOff>160811</xdr:rowOff>
    </xdr:from>
    <xdr:to>
      <xdr:col>8</xdr:col>
      <xdr:colOff>59377</xdr:colOff>
      <xdr:row>128</xdr:row>
      <xdr:rowOff>140771</xdr:rowOff>
    </xdr:to>
    <xdr:graphicFrame macro="">
      <xdr:nvGraphicFramePr>
        <xdr:cNvPr id="5" name="Gráfico 4">
          <a:extLst>
            <a:ext uri="{FF2B5EF4-FFF2-40B4-BE49-F238E27FC236}">
              <a16:creationId xmlns:a16="http://schemas.microsoft.com/office/drawing/2014/main" xmlns="" id="{00000000-0008-0000-1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94016</xdr:colOff>
      <xdr:row>82</xdr:row>
      <xdr:rowOff>252352</xdr:rowOff>
    </xdr:from>
    <xdr:to>
      <xdr:col>10</xdr:col>
      <xdr:colOff>710049</xdr:colOff>
      <xdr:row>93</xdr:row>
      <xdr:rowOff>101434</xdr:rowOff>
    </xdr:to>
    <xdr:graphicFrame macro="">
      <xdr:nvGraphicFramePr>
        <xdr:cNvPr id="6" name="Gráfico 5">
          <a:extLst>
            <a:ext uri="{FF2B5EF4-FFF2-40B4-BE49-F238E27FC236}">
              <a16:creationId xmlns:a16="http://schemas.microsoft.com/office/drawing/2014/main" xmlns="" id="{00000000-0008-0000-1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890649</xdr:colOff>
      <xdr:row>32</xdr:row>
      <xdr:rowOff>136071</xdr:rowOff>
    </xdr:from>
    <xdr:to>
      <xdr:col>14</xdr:col>
      <xdr:colOff>745500</xdr:colOff>
      <xdr:row>47</xdr:row>
      <xdr:rowOff>76201</xdr:rowOff>
    </xdr:to>
    <xdr:graphicFrame macro="">
      <xdr:nvGraphicFramePr>
        <xdr:cNvPr id="18" name="Gráfico 17">
          <a:extLst>
            <a:ext uri="{FF2B5EF4-FFF2-40B4-BE49-F238E27FC236}">
              <a16:creationId xmlns:a16="http://schemas.microsoft.com/office/drawing/2014/main" xmlns="" id="{00000000-0008-0000-1B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247401</xdr:colOff>
      <xdr:row>3</xdr:row>
      <xdr:rowOff>49480</xdr:rowOff>
    </xdr:from>
    <xdr:to>
      <xdr:col>17</xdr:col>
      <xdr:colOff>12371</xdr:colOff>
      <xdr:row>19</xdr:row>
      <xdr:rowOff>43341</xdr:rowOff>
    </xdr:to>
    <xdr:graphicFrame macro="">
      <xdr:nvGraphicFramePr>
        <xdr:cNvPr id="19" name="Gráfico 18">
          <a:extLst>
            <a:ext uri="{FF2B5EF4-FFF2-40B4-BE49-F238E27FC236}">
              <a16:creationId xmlns:a16="http://schemas.microsoft.com/office/drawing/2014/main" xmlns="" id="{00000000-0008-0000-1B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719941</xdr:colOff>
      <xdr:row>108</xdr:row>
      <xdr:rowOff>86590</xdr:rowOff>
    </xdr:from>
    <xdr:to>
      <xdr:col>12</xdr:col>
      <xdr:colOff>717466</xdr:colOff>
      <xdr:row>119</xdr:row>
      <xdr:rowOff>235032</xdr:rowOff>
    </xdr:to>
    <xdr:graphicFrame macro="">
      <xdr:nvGraphicFramePr>
        <xdr:cNvPr id="20" name="Gráfico 19">
          <a:extLst>
            <a:ext uri="{FF2B5EF4-FFF2-40B4-BE49-F238E27FC236}">
              <a16:creationId xmlns:a16="http://schemas.microsoft.com/office/drawing/2014/main" xmlns="" id="{00000000-0008-0000-1B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3</xdr:col>
      <xdr:colOff>447799</xdr:colOff>
      <xdr:row>119</xdr:row>
      <xdr:rowOff>160811</xdr:rowOff>
    </xdr:from>
    <xdr:to>
      <xdr:col>8</xdr:col>
      <xdr:colOff>59377</xdr:colOff>
      <xdr:row>128</xdr:row>
      <xdr:rowOff>140771</xdr:rowOff>
    </xdr:to>
    <xdr:graphicFrame macro="">
      <xdr:nvGraphicFramePr>
        <xdr:cNvPr id="22" name="Gráfico 21">
          <a:extLst>
            <a:ext uri="{FF2B5EF4-FFF2-40B4-BE49-F238E27FC236}">
              <a16:creationId xmlns:a16="http://schemas.microsoft.com/office/drawing/2014/main" xmlns="" id="{00000000-0008-0000-1B00-00001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133599</xdr:colOff>
      <xdr:row>82</xdr:row>
      <xdr:rowOff>395893</xdr:rowOff>
    </xdr:from>
    <xdr:to>
      <xdr:col>22</xdr:col>
      <xdr:colOff>601189</xdr:colOff>
      <xdr:row>94</xdr:row>
      <xdr:rowOff>24742</xdr:rowOff>
    </xdr:to>
    <xdr:graphicFrame macro="">
      <xdr:nvGraphicFramePr>
        <xdr:cNvPr id="3" name="Gráfico 2">
          <a:extLst>
            <a:ext uri="{FF2B5EF4-FFF2-40B4-BE49-F238E27FC236}">
              <a16:creationId xmlns:a16="http://schemas.microsoft.com/office/drawing/2014/main" xmlns=""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101436</xdr:colOff>
      <xdr:row>3</xdr:row>
      <xdr:rowOff>173182</xdr:rowOff>
    </xdr:from>
    <xdr:to>
      <xdr:col>12</xdr:col>
      <xdr:colOff>61850</xdr:colOff>
      <xdr:row>18</xdr:row>
      <xdr:rowOff>207818</xdr:rowOff>
    </xdr:to>
    <xdr:graphicFrame macro="">
      <xdr:nvGraphicFramePr>
        <xdr:cNvPr id="16" name="Gráfico 15">
          <a:extLst>
            <a:ext uri="{FF2B5EF4-FFF2-40B4-BE49-F238E27FC236}">
              <a16:creationId xmlns:a16="http://schemas.microsoft.com/office/drawing/2014/main" xmlns="" id="{00000000-0008-0000-1B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14</xdr:col>
      <xdr:colOff>867376</xdr:colOff>
      <xdr:row>20</xdr:row>
      <xdr:rowOff>92969</xdr:rowOff>
    </xdr:from>
    <xdr:to>
      <xdr:col>21</xdr:col>
      <xdr:colOff>237349</xdr:colOff>
      <xdr:row>32</xdr:row>
      <xdr:rowOff>72976</xdr:rowOff>
    </xdr:to>
    <xdr:graphicFrame macro="">
      <xdr:nvGraphicFramePr>
        <xdr:cNvPr id="7" name="Gráfico 6">
          <a:extLst>
            <a:ext uri="{FF2B5EF4-FFF2-40B4-BE49-F238E27FC236}">
              <a16:creationId xmlns:a16="http://schemas.microsoft.com/office/drawing/2014/main" xmlns="" id="{00000000-0008-0000-1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220134</xdr:colOff>
      <xdr:row>29</xdr:row>
      <xdr:rowOff>84667</xdr:rowOff>
    </xdr:from>
    <xdr:to>
      <xdr:col>7</xdr:col>
      <xdr:colOff>406400</xdr:colOff>
      <xdr:row>39</xdr:row>
      <xdr:rowOff>201083</xdr:rowOff>
    </xdr:to>
    <xdr:graphicFrame macro="">
      <xdr:nvGraphicFramePr>
        <xdr:cNvPr id="2" name="Gráfico 1">
          <a:extLst>
            <a:ext uri="{FF2B5EF4-FFF2-40B4-BE49-F238E27FC236}">
              <a16:creationId xmlns:a16="http://schemas.microsoft.com/office/drawing/2014/main" xmlns="" id="{00000000-0008-0000-1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95249</xdr:colOff>
      <xdr:row>29</xdr:row>
      <xdr:rowOff>52916</xdr:rowOff>
    </xdr:from>
    <xdr:to>
      <xdr:col>16</xdr:col>
      <xdr:colOff>558799</xdr:colOff>
      <xdr:row>39</xdr:row>
      <xdr:rowOff>190500</xdr:rowOff>
    </xdr:to>
    <xdr:graphicFrame macro="">
      <xdr:nvGraphicFramePr>
        <xdr:cNvPr id="3" name="Gráfico 2">
          <a:extLst>
            <a:ext uri="{FF2B5EF4-FFF2-40B4-BE49-F238E27FC236}">
              <a16:creationId xmlns:a16="http://schemas.microsoft.com/office/drawing/2014/main" xmlns="" id="{00000000-0008-0000-1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116418</xdr:colOff>
      <xdr:row>98</xdr:row>
      <xdr:rowOff>150285</xdr:rowOff>
    </xdr:from>
    <xdr:to>
      <xdr:col>7</xdr:col>
      <xdr:colOff>567267</xdr:colOff>
      <xdr:row>110</xdr:row>
      <xdr:rowOff>8467</xdr:rowOff>
    </xdr:to>
    <xdr:graphicFrame macro="">
      <xdr:nvGraphicFramePr>
        <xdr:cNvPr id="4" name="Gráfico 3">
          <a:extLst>
            <a:ext uri="{FF2B5EF4-FFF2-40B4-BE49-F238E27FC236}">
              <a16:creationId xmlns:a16="http://schemas.microsoft.com/office/drawing/2014/main" xmlns="" id="{00000000-0008-0000-1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33867</xdr:colOff>
      <xdr:row>99</xdr:row>
      <xdr:rowOff>0</xdr:rowOff>
    </xdr:from>
    <xdr:to>
      <xdr:col>17</xdr:col>
      <xdr:colOff>228600</xdr:colOff>
      <xdr:row>110</xdr:row>
      <xdr:rowOff>93133</xdr:rowOff>
    </xdr:to>
    <xdr:graphicFrame macro="">
      <xdr:nvGraphicFramePr>
        <xdr:cNvPr id="5" name="Gráfico 4">
          <a:extLst>
            <a:ext uri="{FF2B5EF4-FFF2-40B4-BE49-F238E27FC236}">
              <a16:creationId xmlns:a16="http://schemas.microsoft.com/office/drawing/2014/main" xmlns="" id="{00000000-0008-0000-1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304800</xdr:colOff>
      <xdr:row>174</xdr:row>
      <xdr:rowOff>31751</xdr:rowOff>
    </xdr:from>
    <xdr:to>
      <xdr:col>7</xdr:col>
      <xdr:colOff>402166</xdr:colOff>
      <xdr:row>184</xdr:row>
      <xdr:rowOff>148167</xdr:rowOff>
    </xdr:to>
    <xdr:graphicFrame macro="">
      <xdr:nvGraphicFramePr>
        <xdr:cNvPr id="6" name="Gráfico 5">
          <a:extLst>
            <a:ext uri="{FF2B5EF4-FFF2-40B4-BE49-F238E27FC236}">
              <a16:creationId xmlns:a16="http://schemas.microsoft.com/office/drawing/2014/main" xmlns="" id="{00000000-0008-0000-1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190500</xdr:colOff>
      <xdr:row>174</xdr:row>
      <xdr:rowOff>0</xdr:rowOff>
    </xdr:from>
    <xdr:to>
      <xdr:col>17</xdr:col>
      <xdr:colOff>118533</xdr:colOff>
      <xdr:row>184</xdr:row>
      <xdr:rowOff>137583</xdr:rowOff>
    </xdr:to>
    <xdr:graphicFrame macro="">
      <xdr:nvGraphicFramePr>
        <xdr:cNvPr id="7" name="Gráfico 6">
          <a:extLst>
            <a:ext uri="{FF2B5EF4-FFF2-40B4-BE49-F238E27FC236}">
              <a16:creationId xmlns:a16="http://schemas.microsoft.com/office/drawing/2014/main" xmlns="" id="{00000000-0008-0000-1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50800</xdr:colOff>
      <xdr:row>4</xdr:row>
      <xdr:rowOff>154630</xdr:rowOff>
    </xdr:from>
    <xdr:to>
      <xdr:col>11</xdr:col>
      <xdr:colOff>609600</xdr:colOff>
      <xdr:row>22</xdr:row>
      <xdr:rowOff>16518</xdr:rowOff>
    </xdr:to>
    <xdr:graphicFrame macro="">
      <xdr:nvGraphicFramePr>
        <xdr:cNvPr id="4" name="Gráfico 15">
          <a:extLst>
            <a:ext uri="{FF2B5EF4-FFF2-40B4-BE49-F238E27FC236}">
              <a16:creationId xmlns:a16="http://schemas.microsoft.com/office/drawing/2014/main" xmlns=""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631711</xdr:colOff>
      <xdr:row>28</xdr:row>
      <xdr:rowOff>106175</xdr:rowOff>
    </xdr:from>
    <xdr:to>
      <xdr:col>9</xdr:col>
      <xdr:colOff>204408</xdr:colOff>
      <xdr:row>40</xdr:row>
      <xdr:rowOff>21509</xdr:rowOff>
    </xdr:to>
    <xdr:graphicFrame macro="">
      <xdr:nvGraphicFramePr>
        <xdr:cNvPr id="3" name="Gráfico 2">
          <a:extLst>
            <a:ext uri="{FF2B5EF4-FFF2-40B4-BE49-F238E27FC236}">
              <a16:creationId xmlns:a16="http://schemas.microsoft.com/office/drawing/2014/main" xmlns=""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770433</xdr:colOff>
      <xdr:row>15</xdr:row>
      <xdr:rowOff>176218</xdr:rowOff>
    </xdr:from>
    <xdr:to>
      <xdr:col>1</xdr:col>
      <xdr:colOff>1849499</xdr:colOff>
      <xdr:row>17</xdr:row>
      <xdr:rowOff>187593</xdr:rowOff>
    </xdr:to>
    <xdr:sp macro="" textlink="">
      <xdr:nvSpPr>
        <xdr:cNvPr id="23" name="CuadroTexto 11">
          <a:extLst>
            <a:ext uri="{FF2B5EF4-FFF2-40B4-BE49-F238E27FC236}">
              <a16:creationId xmlns:a16="http://schemas.microsoft.com/office/drawing/2014/main" xmlns="" id="{00000000-0008-0000-0100-00000C000000}"/>
            </a:ext>
            <a:ext uri="{147F2762-F138-4A5C-976F-8EAC2B608ADB}">
              <a16:predDERef xmlns:a16="http://schemas.microsoft.com/office/drawing/2014/main" xmlns="" pred="{00000000-0008-0000-0100-000003000000}"/>
            </a:ext>
          </a:extLst>
        </xdr:cNvPr>
        <xdr:cNvSpPr txBox="1"/>
      </xdr:nvSpPr>
      <xdr:spPr>
        <a:xfrm>
          <a:off x="860080" y="2809600"/>
          <a:ext cx="1079066" cy="392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Ley de Financiamiento </a:t>
          </a:r>
        </a:p>
      </xdr:txBody>
    </xdr:sp>
    <xdr:clientData/>
  </xdr:twoCellAnchor>
  <xdr:twoCellAnchor>
    <xdr:from>
      <xdr:col>3</xdr:col>
      <xdr:colOff>856017</xdr:colOff>
      <xdr:row>16</xdr:row>
      <xdr:rowOff>89105</xdr:rowOff>
    </xdr:from>
    <xdr:to>
      <xdr:col>5</xdr:col>
      <xdr:colOff>113637</xdr:colOff>
      <xdr:row>17</xdr:row>
      <xdr:rowOff>144344</xdr:rowOff>
    </xdr:to>
    <xdr:sp macro="" textlink="">
      <xdr:nvSpPr>
        <xdr:cNvPr id="25" name="CuadroTexto 12">
          <a:extLst>
            <a:ext uri="{FF2B5EF4-FFF2-40B4-BE49-F238E27FC236}">
              <a16:creationId xmlns:a16="http://schemas.microsoft.com/office/drawing/2014/main" xmlns="" id="{00000000-0008-0000-0100-00000D000000}"/>
            </a:ext>
            <a:ext uri="{147F2762-F138-4A5C-976F-8EAC2B608ADB}">
              <a16:predDERef xmlns:a16="http://schemas.microsoft.com/office/drawing/2014/main" xmlns="" pred="{00000000-0008-0000-0100-00000C000000}"/>
            </a:ext>
          </a:extLst>
        </xdr:cNvPr>
        <xdr:cNvSpPr txBox="1"/>
      </xdr:nvSpPr>
      <xdr:spPr>
        <a:xfrm>
          <a:off x="3780752" y="2912987"/>
          <a:ext cx="1722914" cy="2457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US" sz="800" b="1">
              <a:solidFill>
                <a:schemeClr val="dk1"/>
              </a:solidFill>
              <a:latin typeface="Arial" panose="020B0604020202020204" pitchFamily="34" charset="0"/>
              <a:cs typeface="Arial" panose="020B0604020202020204" pitchFamily="34" charset="0"/>
            </a:rPr>
            <a:t>COVID - 19</a:t>
          </a:r>
        </a:p>
      </xdr:txBody>
    </xdr:sp>
    <xdr:clientData/>
  </xdr:twoCellAnchor>
  <xdr:twoCellAnchor>
    <xdr:from>
      <xdr:col>1</xdr:col>
      <xdr:colOff>52916</xdr:colOff>
      <xdr:row>1</xdr:row>
      <xdr:rowOff>31751</xdr:rowOff>
    </xdr:from>
    <xdr:to>
      <xdr:col>1</xdr:col>
      <xdr:colOff>973666</xdr:colOff>
      <xdr:row>2</xdr:row>
      <xdr:rowOff>127001</xdr:rowOff>
    </xdr:to>
    <xdr:sp macro="" textlink="">
      <xdr:nvSpPr>
        <xdr:cNvPr id="2" name="Rectángulo redondeado 1">
          <a:hlinkClick xmlns:r="http://schemas.openxmlformats.org/officeDocument/2006/relationships" r:id="rId3"/>
          <a:extLst>
            <a:ext uri="{FF2B5EF4-FFF2-40B4-BE49-F238E27FC236}">
              <a16:creationId xmlns:a16="http://schemas.microsoft.com/office/drawing/2014/main" xmlns="" id="{00000000-0008-0000-0100-000002000000}"/>
            </a:ext>
          </a:extLst>
        </xdr:cNvPr>
        <xdr:cNvSpPr/>
      </xdr:nvSpPr>
      <xdr:spPr>
        <a:xfrm>
          <a:off x="137583" y="31751"/>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261937</xdr:colOff>
      <xdr:row>1</xdr:row>
      <xdr:rowOff>23812</xdr:rowOff>
    </xdr:from>
    <xdr:to>
      <xdr:col>15</xdr:col>
      <xdr:colOff>680108</xdr:colOff>
      <xdr:row>2</xdr:row>
      <xdr:rowOff>146940</xdr:rowOff>
    </xdr:to>
    <xdr:sp macro="" textlink="">
      <xdr:nvSpPr>
        <xdr:cNvPr id="14" name="Flecha izquierda 13">
          <a:hlinkClick xmlns:r="http://schemas.openxmlformats.org/officeDocument/2006/relationships" r:id="rId4"/>
          <a:extLst>
            <a:ext uri="{FF2B5EF4-FFF2-40B4-BE49-F238E27FC236}">
              <a16:creationId xmlns:a16="http://schemas.microsoft.com/office/drawing/2014/main" xmlns="" id="{00000000-0008-0000-0100-00000E000000}"/>
            </a:ext>
          </a:extLst>
        </xdr:cNvPr>
        <xdr:cNvSpPr/>
      </xdr:nvSpPr>
      <xdr:spPr>
        <a:xfrm flipH="1">
          <a:off x="14561343"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52916</xdr:colOff>
      <xdr:row>86</xdr:row>
      <xdr:rowOff>31751</xdr:rowOff>
    </xdr:from>
    <xdr:to>
      <xdr:col>1</xdr:col>
      <xdr:colOff>973666</xdr:colOff>
      <xdr:row>87</xdr:row>
      <xdr:rowOff>127001</xdr:rowOff>
    </xdr:to>
    <xdr:sp macro="" textlink="">
      <xdr:nvSpPr>
        <xdr:cNvPr id="17" name="Rectángulo redondeado 16">
          <a:hlinkClick xmlns:r="http://schemas.openxmlformats.org/officeDocument/2006/relationships" r:id="rId3"/>
          <a:extLst>
            <a:ext uri="{FF2B5EF4-FFF2-40B4-BE49-F238E27FC236}">
              <a16:creationId xmlns:a16="http://schemas.microsoft.com/office/drawing/2014/main" xmlns="" id="{00000000-0008-0000-0100-000011000000}"/>
            </a:ext>
          </a:extLst>
        </xdr:cNvPr>
        <xdr:cNvSpPr/>
      </xdr:nvSpPr>
      <xdr:spPr>
        <a:xfrm>
          <a:off x="136260" y="31751"/>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261937</xdr:colOff>
      <xdr:row>86</xdr:row>
      <xdr:rowOff>23812</xdr:rowOff>
    </xdr:from>
    <xdr:to>
      <xdr:col>15</xdr:col>
      <xdr:colOff>680108</xdr:colOff>
      <xdr:row>87</xdr:row>
      <xdr:rowOff>146940</xdr:rowOff>
    </xdr:to>
    <xdr:sp macro="" textlink="">
      <xdr:nvSpPr>
        <xdr:cNvPr id="18" name="Flecha izquierda 17">
          <a:hlinkClick xmlns:r="http://schemas.openxmlformats.org/officeDocument/2006/relationships" r:id="rId4"/>
          <a:extLst>
            <a:ext uri="{FF2B5EF4-FFF2-40B4-BE49-F238E27FC236}">
              <a16:creationId xmlns:a16="http://schemas.microsoft.com/office/drawing/2014/main" xmlns="" id="{00000000-0008-0000-0100-000012000000}"/>
            </a:ext>
          </a:extLst>
        </xdr:cNvPr>
        <xdr:cNvSpPr/>
      </xdr:nvSpPr>
      <xdr:spPr>
        <a:xfrm flipH="1">
          <a:off x="14561343" y="238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6</xdr:col>
      <xdr:colOff>671936</xdr:colOff>
      <xdr:row>16</xdr:row>
      <xdr:rowOff>14412</xdr:rowOff>
    </xdr:from>
    <xdr:to>
      <xdr:col>7</xdr:col>
      <xdr:colOff>711211</xdr:colOff>
      <xdr:row>18</xdr:row>
      <xdr:rowOff>38724</xdr:rowOff>
    </xdr:to>
    <xdr:sp macro="" textlink="">
      <xdr:nvSpPr>
        <xdr:cNvPr id="24" name="CuadroTexto 14">
          <a:extLst>
            <a:ext uri="{FF2B5EF4-FFF2-40B4-BE49-F238E27FC236}">
              <a16:creationId xmlns:a16="http://schemas.microsoft.com/office/drawing/2014/main" xmlns="" id="{00000000-0008-0000-0100-00000F000000}"/>
            </a:ext>
            <a:ext uri="{147F2762-F138-4A5C-976F-8EAC2B608ADB}">
              <a16:predDERef xmlns:a16="http://schemas.microsoft.com/office/drawing/2014/main" xmlns="" pred="{00000000-0008-0000-0100-000012000000}"/>
            </a:ext>
          </a:extLst>
        </xdr:cNvPr>
        <xdr:cNvSpPr txBox="1"/>
      </xdr:nvSpPr>
      <xdr:spPr>
        <a:xfrm>
          <a:off x="7160142" y="2838294"/>
          <a:ext cx="1092628" cy="40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Paro Nacional</a:t>
          </a:r>
        </a:p>
        <a:p>
          <a:pPr marL="0" indent="0" algn="ctr"/>
          <a:r>
            <a:rPr lang="es-CO" sz="800" b="1">
              <a:solidFill>
                <a:schemeClr val="dk1"/>
              </a:solidFill>
              <a:latin typeface="Arial" panose="020B0604020202020204" pitchFamily="34" charset="0"/>
              <a:ea typeface="+mn-ea"/>
              <a:cs typeface="Arial" panose="020B0604020202020204" pitchFamily="34" charset="0"/>
            </a:rPr>
            <a:t>65 días</a:t>
          </a:r>
        </a:p>
      </xdr:txBody>
    </xdr:sp>
    <xdr:clientData/>
  </xdr:twoCellAnchor>
  <xdr:twoCellAnchor>
    <xdr:from>
      <xdr:col>8</xdr:col>
      <xdr:colOff>868103</xdr:colOff>
      <xdr:row>15</xdr:row>
      <xdr:rowOff>189364</xdr:rowOff>
    </xdr:from>
    <xdr:to>
      <xdr:col>10</xdr:col>
      <xdr:colOff>887725</xdr:colOff>
      <xdr:row>18</xdr:row>
      <xdr:rowOff>23176</xdr:rowOff>
    </xdr:to>
    <xdr:sp macro="" textlink="">
      <xdr:nvSpPr>
        <xdr:cNvPr id="22" name="CuadroTexto 10">
          <a:extLst>
            <a:ext uri="{FF2B5EF4-FFF2-40B4-BE49-F238E27FC236}">
              <a16:creationId xmlns:a16="http://schemas.microsoft.com/office/drawing/2014/main" xmlns="" id="{00000000-0008-0000-0100-00000B000000}"/>
            </a:ext>
            <a:ext uri="{147F2762-F138-4A5C-976F-8EAC2B608ADB}">
              <a16:predDERef xmlns:a16="http://schemas.microsoft.com/office/drawing/2014/main" xmlns="" pred="{00000000-0008-0000-0100-00000F000000}"/>
            </a:ext>
          </a:extLst>
        </xdr:cNvPr>
        <xdr:cNvSpPr txBox="1"/>
      </xdr:nvSpPr>
      <xdr:spPr>
        <a:xfrm>
          <a:off x="9384574" y="2822746"/>
          <a:ext cx="1745327" cy="405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s-CO" sz="800" b="1">
              <a:solidFill>
                <a:schemeClr val="dk1"/>
              </a:solidFill>
              <a:latin typeface="Arial" panose="020B0604020202020204" pitchFamily="34" charset="0"/>
              <a:ea typeface="+mn-ea"/>
              <a:cs typeface="Arial" panose="020B0604020202020204" pitchFamily="34" charset="0"/>
            </a:rPr>
            <a:t>Un efecto base asociado a las consecuencias del</a:t>
          </a:r>
          <a:r>
            <a:rPr lang="es-CO" sz="800" b="1" baseline="0">
              <a:solidFill>
                <a:schemeClr val="dk1"/>
              </a:solidFill>
              <a:latin typeface="Arial" panose="020B0604020202020204" pitchFamily="34" charset="0"/>
              <a:ea typeface="+mn-ea"/>
              <a:cs typeface="Arial" panose="020B0604020202020204" pitchFamily="34" charset="0"/>
            </a:rPr>
            <a:t> paro nacional del 2021</a:t>
          </a:r>
          <a:endParaRPr lang="es-CO" sz="800" b="1">
            <a:solidFill>
              <a:schemeClr val="dk1"/>
            </a:solidFill>
            <a:latin typeface="Arial" panose="020B0604020202020204" pitchFamily="34" charset="0"/>
            <a:ea typeface="+mn-ea"/>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220134</xdr:colOff>
      <xdr:row>37</xdr:row>
      <xdr:rowOff>84667</xdr:rowOff>
    </xdr:from>
    <xdr:to>
      <xdr:col>7</xdr:col>
      <xdr:colOff>406400</xdr:colOff>
      <xdr:row>47</xdr:row>
      <xdr:rowOff>201083</xdr:rowOff>
    </xdr:to>
    <xdr:graphicFrame macro="">
      <xdr:nvGraphicFramePr>
        <xdr:cNvPr id="6" name="Gráfico 5">
          <a:extLst>
            <a:ext uri="{FF2B5EF4-FFF2-40B4-BE49-F238E27FC236}">
              <a16:creationId xmlns:a16="http://schemas.microsoft.com/office/drawing/2014/main" xmlns=""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95249</xdr:colOff>
      <xdr:row>37</xdr:row>
      <xdr:rowOff>52916</xdr:rowOff>
    </xdr:from>
    <xdr:to>
      <xdr:col>16</xdr:col>
      <xdr:colOff>558799</xdr:colOff>
      <xdr:row>47</xdr:row>
      <xdr:rowOff>190500</xdr:rowOff>
    </xdr:to>
    <xdr:graphicFrame macro="">
      <xdr:nvGraphicFramePr>
        <xdr:cNvPr id="9" name="Gráfico 8">
          <a:extLst>
            <a:ext uri="{FF2B5EF4-FFF2-40B4-BE49-F238E27FC236}">
              <a16:creationId xmlns:a16="http://schemas.microsoft.com/office/drawing/2014/main" xmlns="" id="{00000000-0008-0000-1E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116418</xdr:colOff>
      <xdr:row>106</xdr:row>
      <xdr:rowOff>150285</xdr:rowOff>
    </xdr:from>
    <xdr:to>
      <xdr:col>7</xdr:col>
      <xdr:colOff>567267</xdr:colOff>
      <xdr:row>118</xdr:row>
      <xdr:rowOff>8467</xdr:rowOff>
    </xdr:to>
    <xdr:graphicFrame macro="">
      <xdr:nvGraphicFramePr>
        <xdr:cNvPr id="12" name="Gráfico 11">
          <a:extLst>
            <a:ext uri="{FF2B5EF4-FFF2-40B4-BE49-F238E27FC236}">
              <a16:creationId xmlns:a16="http://schemas.microsoft.com/office/drawing/2014/main" xmlns="" id="{00000000-0008-0000-1E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33867</xdr:colOff>
      <xdr:row>107</xdr:row>
      <xdr:rowOff>0</xdr:rowOff>
    </xdr:from>
    <xdr:to>
      <xdr:col>17</xdr:col>
      <xdr:colOff>228600</xdr:colOff>
      <xdr:row>118</xdr:row>
      <xdr:rowOff>93133</xdr:rowOff>
    </xdr:to>
    <xdr:graphicFrame macro="">
      <xdr:nvGraphicFramePr>
        <xdr:cNvPr id="13" name="Gráfico 12">
          <a:extLst>
            <a:ext uri="{FF2B5EF4-FFF2-40B4-BE49-F238E27FC236}">
              <a16:creationId xmlns:a16="http://schemas.microsoft.com/office/drawing/2014/main" xmlns="" id="{00000000-0008-0000-1E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304800</xdr:colOff>
      <xdr:row>182</xdr:row>
      <xdr:rowOff>31751</xdr:rowOff>
    </xdr:from>
    <xdr:to>
      <xdr:col>7</xdr:col>
      <xdr:colOff>402166</xdr:colOff>
      <xdr:row>192</xdr:row>
      <xdr:rowOff>148167</xdr:rowOff>
    </xdr:to>
    <xdr:graphicFrame macro="">
      <xdr:nvGraphicFramePr>
        <xdr:cNvPr id="14" name="Gráfico 13">
          <a:extLst>
            <a:ext uri="{FF2B5EF4-FFF2-40B4-BE49-F238E27FC236}">
              <a16:creationId xmlns:a16="http://schemas.microsoft.com/office/drawing/2014/main" xmlns="" id="{00000000-0008-0000-1E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190500</xdr:colOff>
      <xdr:row>182</xdr:row>
      <xdr:rowOff>0</xdr:rowOff>
    </xdr:from>
    <xdr:to>
      <xdr:col>17</xdr:col>
      <xdr:colOff>118533</xdr:colOff>
      <xdr:row>192</xdr:row>
      <xdr:rowOff>137583</xdr:rowOff>
    </xdr:to>
    <xdr:graphicFrame macro="">
      <xdr:nvGraphicFramePr>
        <xdr:cNvPr id="15" name="Gráfico 14">
          <a:extLst>
            <a:ext uri="{FF2B5EF4-FFF2-40B4-BE49-F238E27FC236}">
              <a16:creationId xmlns:a16="http://schemas.microsoft.com/office/drawing/2014/main" xmlns="" id="{00000000-0008-0000-1E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85725</xdr:colOff>
      <xdr:row>19</xdr:row>
      <xdr:rowOff>200024</xdr:rowOff>
    </xdr:from>
    <xdr:to>
      <xdr:col>3</xdr:col>
      <xdr:colOff>190499</xdr:colOff>
      <xdr:row>27</xdr:row>
      <xdr:rowOff>37039</xdr:rowOff>
    </xdr:to>
    <xdr:pic>
      <xdr:nvPicPr>
        <xdr:cNvPr id="16" name="Imagen 15" descr="Resultado de imagen para clipart infrastructure">
          <a:extLst>
            <a:ext uri="{FF2B5EF4-FFF2-40B4-BE49-F238E27FC236}">
              <a16:creationId xmlns:a16="http://schemas.microsoft.com/office/drawing/2014/main" xmlns="" id="{00000000-0008-0000-1F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105274"/>
          <a:ext cx="2381249" cy="190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66675</xdr:colOff>
      <xdr:row>36</xdr:row>
      <xdr:rowOff>85725</xdr:rowOff>
    </xdr:from>
    <xdr:to>
      <xdr:col>3</xdr:col>
      <xdr:colOff>314009</xdr:colOff>
      <xdr:row>43</xdr:row>
      <xdr:rowOff>120423</xdr:rowOff>
    </xdr:to>
    <xdr:pic>
      <xdr:nvPicPr>
        <xdr:cNvPr id="5" name="Imagen 4">
          <a:extLst>
            <a:ext uri="{FF2B5EF4-FFF2-40B4-BE49-F238E27FC236}">
              <a16:creationId xmlns:a16="http://schemas.microsoft.com/office/drawing/2014/main" xmlns="" id="{00000000-0008-0000-1F00-000005000000}"/>
            </a:ext>
          </a:extLst>
        </xdr:cNvPr>
        <xdr:cNvPicPr>
          <a:picLocks noChangeAspect="1"/>
        </xdr:cNvPicPr>
      </xdr:nvPicPr>
      <xdr:blipFill>
        <a:blip xmlns:r="http://schemas.openxmlformats.org/officeDocument/2006/relationships" r:embed="rId2"/>
        <a:stretch>
          <a:fillRect/>
        </a:stretch>
      </xdr:blipFill>
      <xdr:spPr>
        <a:xfrm>
          <a:off x="161925" y="11468100"/>
          <a:ext cx="2523809" cy="1809524"/>
        </a:xfrm>
        <a:prstGeom prst="rect">
          <a:avLst/>
        </a:prstGeom>
      </xdr:spPr>
    </xdr:pic>
    <xdr:clientData/>
  </xdr:twoCellAnchor>
  <xdr:twoCellAnchor>
    <xdr:from>
      <xdr:col>1</xdr:col>
      <xdr:colOff>63500</xdr:colOff>
      <xdr:row>0</xdr:row>
      <xdr:rowOff>42334</xdr:rowOff>
    </xdr:from>
    <xdr:to>
      <xdr:col>1</xdr:col>
      <xdr:colOff>984250</xdr:colOff>
      <xdr:row>1</xdr:row>
      <xdr:rowOff>132938</xdr:rowOff>
    </xdr:to>
    <xdr:sp macro="" textlink="">
      <xdr:nvSpPr>
        <xdr:cNvPr id="6" name="Rectángulo redondeado 5">
          <a:hlinkClick xmlns:r="http://schemas.openxmlformats.org/officeDocument/2006/relationships" r:id="rId3"/>
          <a:extLst>
            <a:ext uri="{FF2B5EF4-FFF2-40B4-BE49-F238E27FC236}">
              <a16:creationId xmlns:a16="http://schemas.microsoft.com/office/drawing/2014/main" xmlns="" id="{00000000-0008-0000-1F00-000006000000}"/>
            </a:ext>
          </a:extLst>
        </xdr:cNvPr>
        <xdr:cNvSpPr/>
      </xdr:nvSpPr>
      <xdr:spPr>
        <a:xfrm>
          <a:off x="158750" y="42334"/>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391584</xdr:colOff>
      <xdr:row>0</xdr:row>
      <xdr:rowOff>21167</xdr:rowOff>
    </xdr:from>
    <xdr:to>
      <xdr:col>16</xdr:col>
      <xdr:colOff>47755</xdr:colOff>
      <xdr:row>1</xdr:row>
      <xdr:rowOff>144295</xdr:rowOff>
    </xdr:to>
    <xdr:sp macro="" textlink="">
      <xdr:nvSpPr>
        <xdr:cNvPr id="7" name="Flecha izquierda 6">
          <a:hlinkClick xmlns:r="http://schemas.openxmlformats.org/officeDocument/2006/relationships" r:id="rId4"/>
          <a:extLst>
            <a:ext uri="{FF2B5EF4-FFF2-40B4-BE49-F238E27FC236}">
              <a16:creationId xmlns:a16="http://schemas.microsoft.com/office/drawing/2014/main" xmlns="" id="{00000000-0008-0000-1F00-000007000000}"/>
            </a:ext>
          </a:extLst>
        </xdr:cNvPr>
        <xdr:cNvSpPr/>
      </xdr:nvSpPr>
      <xdr:spPr>
        <a:xfrm>
          <a:off x="12625917" y="2116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246617</xdr:colOff>
      <xdr:row>0</xdr:row>
      <xdr:rowOff>22561</xdr:rowOff>
    </xdr:from>
    <xdr:to>
      <xdr:col>16</xdr:col>
      <xdr:colOff>664788</xdr:colOff>
      <xdr:row>1</xdr:row>
      <xdr:rowOff>145689</xdr:rowOff>
    </xdr:to>
    <xdr:sp macro="" textlink="">
      <xdr:nvSpPr>
        <xdr:cNvPr id="8" name="Flecha izquierda 7">
          <a:hlinkClick xmlns:r="http://schemas.openxmlformats.org/officeDocument/2006/relationships" r:id="rId5"/>
          <a:extLst>
            <a:ext uri="{FF2B5EF4-FFF2-40B4-BE49-F238E27FC236}">
              <a16:creationId xmlns:a16="http://schemas.microsoft.com/office/drawing/2014/main" xmlns="" id="{00000000-0008-0000-1F00-000008000000}"/>
            </a:ext>
          </a:extLst>
        </xdr:cNvPr>
        <xdr:cNvSpPr/>
      </xdr:nvSpPr>
      <xdr:spPr>
        <a:xfrm flipH="1">
          <a:off x="13242950" y="2256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63500</xdr:colOff>
      <xdr:row>71</xdr:row>
      <xdr:rowOff>42334</xdr:rowOff>
    </xdr:from>
    <xdr:to>
      <xdr:col>1</xdr:col>
      <xdr:colOff>984250</xdr:colOff>
      <xdr:row>72</xdr:row>
      <xdr:rowOff>132938</xdr:rowOff>
    </xdr:to>
    <xdr:sp macro="" textlink="">
      <xdr:nvSpPr>
        <xdr:cNvPr id="9" name="Rectángulo redondeado 8">
          <a:hlinkClick xmlns:r="http://schemas.openxmlformats.org/officeDocument/2006/relationships" r:id="rId3"/>
          <a:extLst>
            <a:ext uri="{FF2B5EF4-FFF2-40B4-BE49-F238E27FC236}">
              <a16:creationId xmlns:a16="http://schemas.microsoft.com/office/drawing/2014/main" xmlns="" id="{00000000-0008-0000-1F00-000009000000}"/>
            </a:ext>
          </a:extLst>
        </xdr:cNvPr>
        <xdr:cNvSpPr/>
      </xdr:nvSpPr>
      <xdr:spPr>
        <a:xfrm>
          <a:off x="158750" y="42334"/>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391584</xdr:colOff>
      <xdr:row>71</xdr:row>
      <xdr:rowOff>21167</xdr:rowOff>
    </xdr:from>
    <xdr:to>
      <xdr:col>16</xdr:col>
      <xdr:colOff>47755</xdr:colOff>
      <xdr:row>72</xdr:row>
      <xdr:rowOff>144295</xdr:rowOff>
    </xdr:to>
    <xdr:sp macro="" textlink="">
      <xdr:nvSpPr>
        <xdr:cNvPr id="10" name="Flecha izquierda 9">
          <a:hlinkClick xmlns:r="http://schemas.openxmlformats.org/officeDocument/2006/relationships" r:id="rId4"/>
          <a:extLst>
            <a:ext uri="{FF2B5EF4-FFF2-40B4-BE49-F238E27FC236}">
              <a16:creationId xmlns:a16="http://schemas.microsoft.com/office/drawing/2014/main" xmlns="" id="{00000000-0008-0000-1F00-00000A000000}"/>
            </a:ext>
          </a:extLst>
        </xdr:cNvPr>
        <xdr:cNvSpPr/>
      </xdr:nvSpPr>
      <xdr:spPr>
        <a:xfrm>
          <a:off x="12625917" y="21167"/>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246617</xdr:colOff>
      <xdr:row>71</xdr:row>
      <xdr:rowOff>22561</xdr:rowOff>
    </xdr:from>
    <xdr:to>
      <xdr:col>16</xdr:col>
      <xdr:colOff>664788</xdr:colOff>
      <xdr:row>72</xdr:row>
      <xdr:rowOff>145689</xdr:rowOff>
    </xdr:to>
    <xdr:sp macro="" textlink="">
      <xdr:nvSpPr>
        <xdr:cNvPr id="11" name="Flecha izquierda 10">
          <a:hlinkClick xmlns:r="http://schemas.openxmlformats.org/officeDocument/2006/relationships" r:id="rId5"/>
          <a:extLst>
            <a:ext uri="{FF2B5EF4-FFF2-40B4-BE49-F238E27FC236}">
              <a16:creationId xmlns:a16="http://schemas.microsoft.com/office/drawing/2014/main" xmlns="" id="{00000000-0008-0000-1F00-00000B000000}"/>
            </a:ext>
          </a:extLst>
        </xdr:cNvPr>
        <xdr:cNvSpPr/>
      </xdr:nvSpPr>
      <xdr:spPr>
        <a:xfrm flipH="1">
          <a:off x="13242950" y="2256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8</xdr:col>
      <xdr:colOff>499533</xdr:colOff>
      <xdr:row>7</xdr:row>
      <xdr:rowOff>88900</xdr:rowOff>
    </xdr:from>
    <xdr:to>
      <xdr:col>16</xdr:col>
      <xdr:colOff>709083</xdr:colOff>
      <xdr:row>18</xdr:row>
      <xdr:rowOff>22225</xdr:rowOff>
    </xdr:to>
    <xdr:graphicFrame macro="">
      <xdr:nvGraphicFramePr>
        <xdr:cNvPr id="5" name="Gráfico 4">
          <a:extLst>
            <a:ext uri="{FF2B5EF4-FFF2-40B4-BE49-F238E27FC236}">
              <a16:creationId xmlns:a16="http://schemas.microsoft.com/office/drawing/2014/main" xmlns="" id="{00000000-0008-0000-2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28575</xdr:colOff>
      <xdr:row>19</xdr:row>
      <xdr:rowOff>185737</xdr:rowOff>
    </xdr:from>
    <xdr:to>
      <xdr:col>13</xdr:col>
      <xdr:colOff>28575</xdr:colOff>
      <xdr:row>33</xdr:row>
      <xdr:rowOff>52387</xdr:rowOff>
    </xdr:to>
    <xdr:graphicFrame macro="">
      <xdr:nvGraphicFramePr>
        <xdr:cNvPr id="3" name="Gráfico 2">
          <a:extLst>
            <a:ext uri="{FF2B5EF4-FFF2-40B4-BE49-F238E27FC236}">
              <a16:creationId xmlns:a16="http://schemas.microsoft.com/office/drawing/2014/main" xmlns="" id="{00000000-0008-0000-2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42334</xdr:colOff>
      <xdr:row>0</xdr:row>
      <xdr:rowOff>52916</xdr:rowOff>
    </xdr:from>
    <xdr:to>
      <xdr:col>2</xdr:col>
      <xdr:colOff>201084</xdr:colOff>
      <xdr:row>1</xdr:row>
      <xdr:rowOff>143520</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xmlns="" id="{00000000-0008-0000-2000-000004000000}"/>
            </a:ext>
          </a:extLst>
        </xdr:cNvPr>
        <xdr:cNvSpPr/>
      </xdr:nvSpPr>
      <xdr:spPr>
        <a:xfrm>
          <a:off x="105834" y="52916"/>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370417</xdr:colOff>
      <xdr:row>0</xdr:row>
      <xdr:rowOff>21166</xdr:rowOff>
    </xdr:from>
    <xdr:to>
      <xdr:col>16</xdr:col>
      <xdr:colOff>26588</xdr:colOff>
      <xdr:row>1</xdr:row>
      <xdr:rowOff>144294</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2000-000006000000}"/>
            </a:ext>
          </a:extLst>
        </xdr:cNvPr>
        <xdr:cNvSpPr/>
      </xdr:nvSpPr>
      <xdr:spPr>
        <a:xfrm>
          <a:off x="1110191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225450</xdr:colOff>
      <xdr:row>0</xdr:row>
      <xdr:rowOff>22560</xdr:rowOff>
    </xdr:from>
    <xdr:to>
      <xdr:col>16</xdr:col>
      <xdr:colOff>643621</xdr:colOff>
      <xdr:row>1</xdr:row>
      <xdr:rowOff>145688</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2000-000007000000}"/>
            </a:ext>
          </a:extLst>
        </xdr:cNvPr>
        <xdr:cNvSpPr/>
      </xdr:nvSpPr>
      <xdr:spPr>
        <a:xfrm flipH="1">
          <a:off x="1171895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42334</xdr:colOff>
      <xdr:row>35</xdr:row>
      <xdr:rowOff>52916</xdr:rowOff>
    </xdr:from>
    <xdr:to>
      <xdr:col>2</xdr:col>
      <xdr:colOff>201084</xdr:colOff>
      <xdr:row>36</xdr:row>
      <xdr:rowOff>143520</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xmlns="" id="{00000000-0008-0000-2000-000008000000}"/>
            </a:ext>
          </a:extLst>
        </xdr:cNvPr>
        <xdr:cNvSpPr/>
      </xdr:nvSpPr>
      <xdr:spPr>
        <a:xfrm>
          <a:off x="105834" y="52916"/>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370417</xdr:colOff>
      <xdr:row>35</xdr:row>
      <xdr:rowOff>21166</xdr:rowOff>
    </xdr:from>
    <xdr:to>
      <xdr:col>16</xdr:col>
      <xdr:colOff>26588</xdr:colOff>
      <xdr:row>36</xdr:row>
      <xdr:rowOff>144294</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2000-000009000000}"/>
            </a:ext>
          </a:extLst>
        </xdr:cNvPr>
        <xdr:cNvSpPr/>
      </xdr:nvSpPr>
      <xdr:spPr>
        <a:xfrm>
          <a:off x="1110191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225450</xdr:colOff>
      <xdr:row>35</xdr:row>
      <xdr:rowOff>22560</xdr:rowOff>
    </xdr:from>
    <xdr:to>
      <xdr:col>16</xdr:col>
      <xdr:colOff>643621</xdr:colOff>
      <xdr:row>36</xdr:row>
      <xdr:rowOff>145688</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2000-00000A000000}"/>
            </a:ext>
          </a:extLst>
        </xdr:cNvPr>
        <xdr:cNvSpPr/>
      </xdr:nvSpPr>
      <xdr:spPr>
        <a:xfrm flipH="1">
          <a:off x="1171895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464345</xdr:colOff>
      <xdr:row>45</xdr:row>
      <xdr:rowOff>11906</xdr:rowOff>
    </xdr:from>
    <xdr:to>
      <xdr:col>14</xdr:col>
      <xdr:colOff>83343</xdr:colOff>
      <xdr:row>53</xdr:row>
      <xdr:rowOff>202406</xdr:rowOff>
    </xdr:to>
    <xdr:graphicFrame macro="">
      <xdr:nvGraphicFramePr>
        <xdr:cNvPr id="3" name="Gráfico 2">
          <a:extLst>
            <a:ext uri="{FF2B5EF4-FFF2-40B4-BE49-F238E27FC236}">
              <a16:creationId xmlns:a16="http://schemas.microsoft.com/office/drawing/2014/main" xmlns=""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416719</xdr:colOff>
      <xdr:row>63</xdr:row>
      <xdr:rowOff>47624</xdr:rowOff>
    </xdr:from>
    <xdr:to>
      <xdr:col>18</xdr:col>
      <xdr:colOff>46464</xdr:colOff>
      <xdr:row>73</xdr:row>
      <xdr:rowOff>178594</xdr:rowOff>
    </xdr:to>
    <xdr:graphicFrame macro="">
      <xdr:nvGraphicFramePr>
        <xdr:cNvPr id="11" name="Gráfico 10">
          <a:extLst>
            <a:ext uri="{FF2B5EF4-FFF2-40B4-BE49-F238E27FC236}">
              <a16:creationId xmlns:a16="http://schemas.microsoft.com/office/drawing/2014/main" xmlns="" id="{00000000-0008-0000-21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507999</xdr:colOff>
      <xdr:row>102</xdr:row>
      <xdr:rowOff>154781</xdr:rowOff>
    </xdr:from>
    <xdr:to>
      <xdr:col>14</xdr:col>
      <xdr:colOff>529166</xdr:colOff>
      <xdr:row>124</xdr:row>
      <xdr:rowOff>273843</xdr:rowOff>
    </xdr:to>
    <xdr:graphicFrame macro="">
      <xdr:nvGraphicFramePr>
        <xdr:cNvPr id="5" name="Gráfico 4">
          <a:extLst>
            <a:ext uri="{FF2B5EF4-FFF2-40B4-BE49-F238E27FC236}">
              <a16:creationId xmlns:a16="http://schemas.microsoft.com/office/drawing/2014/main" xmlns="" id="{00000000-0008-0000-2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12</xdr:col>
      <xdr:colOff>552978</xdr:colOff>
      <xdr:row>13</xdr:row>
      <xdr:rowOff>476250</xdr:rowOff>
    </xdr:from>
    <xdr:to>
      <xdr:col>16</xdr:col>
      <xdr:colOff>590445</xdr:colOff>
      <xdr:row>19</xdr:row>
      <xdr:rowOff>156103</xdr:rowOff>
    </xdr:to>
    <xdr:pic>
      <xdr:nvPicPr>
        <xdr:cNvPr id="13" name="Imagen 12" descr="Resultado de imagen para costo">
          <a:extLst>
            <a:ext uri="{FF2B5EF4-FFF2-40B4-BE49-F238E27FC236}">
              <a16:creationId xmlns:a16="http://schemas.microsoft.com/office/drawing/2014/main" xmlns="" id="{00000000-0008-0000-2100-00000D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1268603" y="3333750"/>
          <a:ext cx="3085467" cy="20491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476250</xdr:colOff>
      <xdr:row>81</xdr:row>
      <xdr:rowOff>136525</xdr:rowOff>
    </xdr:from>
    <xdr:to>
      <xdr:col>13</xdr:col>
      <xdr:colOff>582082</xdr:colOff>
      <xdr:row>97</xdr:row>
      <xdr:rowOff>21168</xdr:rowOff>
    </xdr:to>
    <xdr:graphicFrame macro="">
      <xdr:nvGraphicFramePr>
        <xdr:cNvPr id="14" name="Gráfico 13">
          <a:extLst>
            <a:ext uri="{FF2B5EF4-FFF2-40B4-BE49-F238E27FC236}">
              <a16:creationId xmlns:a16="http://schemas.microsoft.com/office/drawing/2014/main" xmlns="" id="{00000000-0008-0000-21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654844</xdr:colOff>
      <xdr:row>24</xdr:row>
      <xdr:rowOff>11905</xdr:rowOff>
    </xdr:from>
    <xdr:to>
      <xdr:col>16</xdr:col>
      <xdr:colOff>392906</xdr:colOff>
      <xdr:row>41</xdr:row>
      <xdr:rowOff>142873</xdr:rowOff>
    </xdr:to>
    <xdr:graphicFrame macro="">
      <xdr:nvGraphicFramePr>
        <xdr:cNvPr id="2" name="Gráfico 1">
          <a:extLst>
            <a:ext uri="{FF2B5EF4-FFF2-40B4-BE49-F238E27FC236}">
              <a16:creationId xmlns:a16="http://schemas.microsoft.com/office/drawing/2014/main" xmlns=""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369094</xdr:colOff>
      <xdr:row>53</xdr:row>
      <xdr:rowOff>166688</xdr:rowOff>
    </xdr:from>
    <xdr:to>
      <xdr:col>13</xdr:col>
      <xdr:colOff>750092</xdr:colOff>
      <xdr:row>63</xdr:row>
      <xdr:rowOff>175022</xdr:rowOff>
    </xdr:to>
    <xdr:graphicFrame macro="">
      <xdr:nvGraphicFramePr>
        <xdr:cNvPr id="10" name="Gráfico 9">
          <a:extLst>
            <a:ext uri="{FF2B5EF4-FFF2-40B4-BE49-F238E27FC236}">
              <a16:creationId xmlns:a16="http://schemas.microsoft.com/office/drawing/2014/main" xmlns="" id="{00000000-0008-0000-2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547688</xdr:colOff>
      <xdr:row>127</xdr:row>
      <xdr:rowOff>190501</xdr:rowOff>
    </xdr:from>
    <xdr:to>
      <xdr:col>15</xdr:col>
      <xdr:colOff>678656</xdr:colOff>
      <xdr:row>153</xdr:row>
      <xdr:rowOff>83344</xdr:rowOff>
    </xdr:to>
    <xdr:graphicFrame macro="">
      <xdr:nvGraphicFramePr>
        <xdr:cNvPr id="4" name="Gráfico 3">
          <a:extLst>
            <a:ext uri="{FF2B5EF4-FFF2-40B4-BE49-F238E27FC236}">
              <a16:creationId xmlns:a16="http://schemas.microsoft.com/office/drawing/2014/main" xmlns="" id="{00000000-0008-0000-2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224117</xdr:colOff>
      <xdr:row>0</xdr:row>
      <xdr:rowOff>44823</xdr:rowOff>
    </xdr:from>
    <xdr:to>
      <xdr:col>1</xdr:col>
      <xdr:colOff>920749</xdr:colOff>
      <xdr:row>1</xdr:row>
      <xdr:rowOff>135427</xdr:rowOff>
    </xdr:to>
    <xdr:sp macro="" textlink="">
      <xdr:nvSpPr>
        <xdr:cNvPr id="12" name="Rectángulo redondeado 11">
          <a:hlinkClick xmlns:r="http://schemas.openxmlformats.org/officeDocument/2006/relationships" r:id="rId9"/>
          <a:extLst>
            <a:ext uri="{FF2B5EF4-FFF2-40B4-BE49-F238E27FC236}">
              <a16:creationId xmlns:a16="http://schemas.microsoft.com/office/drawing/2014/main" xmlns="" id="{00000000-0008-0000-2100-00000C000000}"/>
            </a:ext>
          </a:extLst>
        </xdr:cNvPr>
        <xdr:cNvSpPr/>
      </xdr:nvSpPr>
      <xdr:spPr>
        <a:xfrm>
          <a:off x="224117" y="44823"/>
          <a:ext cx="920750" cy="281104"/>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139393</xdr:colOff>
      <xdr:row>0</xdr:row>
      <xdr:rowOff>11616</xdr:rowOff>
    </xdr:from>
    <xdr:to>
      <xdr:col>17</xdr:col>
      <xdr:colOff>557564</xdr:colOff>
      <xdr:row>1</xdr:row>
      <xdr:rowOff>139390</xdr:rowOff>
    </xdr:to>
    <xdr:sp macro="" textlink="">
      <xdr:nvSpPr>
        <xdr:cNvPr id="6" name="Flecha izquierda 5">
          <a:hlinkClick xmlns:r="http://schemas.openxmlformats.org/officeDocument/2006/relationships" r:id="rId10"/>
          <a:extLst>
            <a:ext uri="{FF2B5EF4-FFF2-40B4-BE49-F238E27FC236}">
              <a16:creationId xmlns:a16="http://schemas.microsoft.com/office/drawing/2014/main" xmlns="" id="{00000000-0008-0000-2100-000006000000}"/>
            </a:ext>
          </a:extLst>
        </xdr:cNvPr>
        <xdr:cNvSpPr/>
      </xdr:nvSpPr>
      <xdr:spPr>
        <a:xfrm>
          <a:off x="14682442" y="1161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0</xdr:col>
      <xdr:colOff>224117</xdr:colOff>
      <xdr:row>154</xdr:row>
      <xdr:rowOff>44823</xdr:rowOff>
    </xdr:from>
    <xdr:to>
      <xdr:col>1</xdr:col>
      <xdr:colOff>920749</xdr:colOff>
      <xdr:row>155</xdr:row>
      <xdr:rowOff>135427</xdr:rowOff>
    </xdr:to>
    <xdr:sp macro="" textlink="">
      <xdr:nvSpPr>
        <xdr:cNvPr id="19" name="Rectángulo redondeado 18">
          <a:hlinkClick xmlns:r="http://schemas.openxmlformats.org/officeDocument/2006/relationships" r:id="rId9"/>
          <a:extLst>
            <a:ext uri="{FF2B5EF4-FFF2-40B4-BE49-F238E27FC236}">
              <a16:creationId xmlns:a16="http://schemas.microsoft.com/office/drawing/2014/main" xmlns="" id="{00000000-0008-0000-2100-000013000000}"/>
            </a:ext>
          </a:extLst>
        </xdr:cNvPr>
        <xdr:cNvSpPr/>
      </xdr:nvSpPr>
      <xdr:spPr>
        <a:xfrm>
          <a:off x="214592" y="44823"/>
          <a:ext cx="926858" cy="276458"/>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17</xdr:col>
      <xdr:colOff>139393</xdr:colOff>
      <xdr:row>154</xdr:row>
      <xdr:rowOff>11616</xdr:rowOff>
    </xdr:from>
    <xdr:to>
      <xdr:col>17</xdr:col>
      <xdr:colOff>557564</xdr:colOff>
      <xdr:row>155</xdr:row>
      <xdr:rowOff>139390</xdr:rowOff>
    </xdr:to>
    <xdr:sp macro="" textlink="">
      <xdr:nvSpPr>
        <xdr:cNvPr id="20" name="Flecha izquierda 19">
          <a:hlinkClick xmlns:r="http://schemas.openxmlformats.org/officeDocument/2006/relationships" r:id="rId10"/>
          <a:extLst>
            <a:ext uri="{FF2B5EF4-FFF2-40B4-BE49-F238E27FC236}">
              <a16:creationId xmlns:a16="http://schemas.microsoft.com/office/drawing/2014/main" xmlns="" id="{00000000-0008-0000-2100-000014000000}"/>
            </a:ext>
          </a:extLst>
        </xdr:cNvPr>
        <xdr:cNvSpPr/>
      </xdr:nvSpPr>
      <xdr:spPr>
        <a:xfrm>
          <a:off x="14682442" y="1161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463114</xdr:colOff>
      <xdr:row>31</xdr:row>
      <xdr:rowOff>0</xdr:rowOff>
    </xdr:from>
    <xdr:to>
      <xdr:col>9</xdr:col>
      <xdr:colOff>0</xdr:colOff>
      <xdr:row>44</xdr:row>
      <xdr:rowOff>11206</xdr:rowOff>
    </xdr:to>
    <xdr:graphicFrame macro="">
      <xdr:nvGraphicFramePr>
        <xdr:cNvPr id="2" name="Gráfico 1">
          <a:extLst>
            <a:ext uri="{FF2B5EF4-FFF2-40B4-BE49-F238E27FC236}">
              <a16:creationId xmlns:a16="http://schemas.microsoft.com/office/drawing/2014/main" xmlns=""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201084</xdr:colOff>
      <xdr:row>10</xdr:row>
      <xdr:rowOff>148167</xdr:rowOff>
    </xdr:from>
    <xdr:to>
      <xdr:col>8</xdr:col>
      <xdr:colOff>892969</xdr:colOff>
      <xdr:row>28</xdr:row>
      <xdr:rowOff>88899</xdr:rowOff>
    </xdr:to>
    <xdr:graphicFrame macro="">
      <xdr:nvGraphicFramePr>
        <xdr:cNvPr id="3" name="Gráfico 5">
          <a:extLst>
            <a:ext uri="{FF2B5EF4-FFF2-40B4-BE49-F238E27FC236}">
              <a16:creationId xmlns:a16="http://schemas.microsoft.com/office/drawing/2014/main" xmlns="" id="{00000000-0008-0000-0300-000006000000}"/>
            </a:ext>
            <a:ext uri="{147F2762-F138-4A5C-976F-8EAC2B608ADB}">
              <a16:predDERef xmlns:a16="http://schemas.microsoft.com/office/drawing/2014/main" xmlns="" pre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23813</xdr:colOff>
      <xdr:row>1</xdr:row>
      <xdr:rowOff>47625</xdr:rowOff>
    </xdr:from>
    <xdr:to>
      <xdr:col>1</xdr:col>
      <xdr:colOff>944563</xdr:colOff>
      <xdr:row>2</xdr:row>
      <xdr:rowOff>142875</xdr:rowOff>
    </xdr:to>
    <xdr:sp macro="" textlink="">
      <xdr:nvSpPr>
        <xdr:cNvPr id="4" name="Rectángulo redondeado 3">
          <a:hlinkClick xmlns:r="http://schemas.openxmlformats.org/officeDocument/2006/relationships" r:id="rId3"/>
          <a:extLst>
            <a:ext uri="{FF2B5EF4-FFF2-40B4-BE49-F238E27FC236}">
              <a16:creationId xmlns:a16="http://schemas.microsoft.com/office/drawing/2014/main" xmlns="" id="{00000000-0008-0000-0300-000004000000}"/>
            </a:ext>
          </a:extLst>
        </xdr:cNvPr>
        <xdr:cNvSpPr/>
      </xdr:nvSpPr>
      <xdr:spPr>
        <a:xfrm>
          <a:off x="107157"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13</xdr:col>
      <xdr:colOff>302560</xdr:colOff>
      <xdr:row>1</xdr:row>
      <xdr:rowOff>22411</xdr:rowOff>
    </xdr:from>
    <xdr:to>
      <xdr:col>13</xdr:col>
      <xdr:colOff>720731</xdr:colOff>
      <xdr:row>2</xdr:row>
      <xdr:rowOff>145539</xdr:rowOff>
    </xdr:to>
    <xdr:sp macro="" textlink="">
      <xdr:nvSpPr>
        <xdr:cNvPr id="5" name="Flecha izquierda 4">
          <a:hlinkClick xmlns:r="http://schemas.openxmlformats.org/officeDocument/2006/relationships" r:id="rId4"/>
          <a:extLst>
            <a:ext uri="{FF2B5EF4-FFF2-40B4-BE49-F238E27FC236}">
              <a16:creationId xmlns:a16="http://schemas.microsoft.com/office/drawing/2014/main" xmlns="" id="{00000000-0008-0000-0300-000005000000}"/>
            </a:ext>
          </a:extLst>
        </xdr:cNvPr>
        <xdr:cNvSpPr/>
      </xdr:nvSpPr>
      <xdr:spPr>
        <a:xfrm>
          <a:off x="12965207" y="224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168799</xdr:colOff>
      <xdr:row>1</xdr:row>
      <xdr:rowOff>23805</xdr:rowOff>
    </xdr:from>
    <xdr:to>
      <xdr:col>14</xdr:col>
      <xdr:colOff>586970</xdr:colOff>
      <xdr:row>2</xdr:row>
      <xdr:rowOff>146933</xdr:rowOff>
    </xdr:to>
    <xdr:sp macro="" textlink="">
      <xdr:nvSpPr>
        <xdr:cNvPr id="7" name="Flecha izquierda 6">
          <a:hlinkClick xmlns:r="http://schemas.openxmlformats.org/officeDocument/2006/relationships" r:id="rId5"/>
          <a:extLst>
            <a:ext uri="{FF2B5EF4-FFF2-40B4-BE49-F238E27FC236}">
              <a16:creationId xmlns:a16="http://schemas.microsoft.com/office/drawing/2014/main" xmlns="" id="{00000000-0008-0000-0300-000007000000}"/>
            </a:ext>
          </a:extLst>
        </xdr:cNvPr>
        <xdr:cNvSpPr/>
      </xdr:nvSpPr>
      <xdr:spPr>
        <a:xfrm flipH="1">
          <a:off x="13582240" y="2380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23813</xdr:colOff>
      <xdr:row>78</xdr:row>
      <xdr:rowOff>47625</xdr:rowOff>
    </xdr:from>
    <xdr:to>
      <xdr:col>1</xdr:col>
      <xdr:colOff>944563</xdr:colOff>
      <xdr:row>79</xdr:row>
      <xdr:rowOff>142875</xdr:rowOff>
    </xdr:to>
    <xdr:sp macro="" textlink="">
      <xdr:nvSpPr>
        <xdr:cNvPr id="8" name="Rectángulo redondeado 7">
          <a:hlinkClick xmlns:r="http://schemas.openxmlformats.org/officeDocument/2006/relationships" r:id="rId3"/>
          <a:extLst>
            <a:ext uri="{FF2B5EF4-FFF2-40B4-BE49-F238E27FC236}">
              <a16:creationId xmlns:a16="http://schemas.microsoft.com/office/drawing/2014/main" xmlns="" id="{00000000-0008-0000-0300-000008000000}"/>
            </a:ext>
          </a:extLst>
        </xdr:cNvPr>
        <xdr:cNvSpPr/>
      </xdr:nvSpPr>
      <xdr:spPr>
        <a:xfrm>
          <a:off x="113460"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13</xdr:col>
      <xdr:colOff>302560</xdr:colOff>
      <xdr:row>78</xdr:row>
      <xdr:rowOff>22411</xdr:rowOff>
    </xdr:from>
    <xdr:to>
      <xdr:col>13</xdr:col>
      <xdr:colOff>720731</xdr:colOff>
      <xdr:row>79</xdr:row>
      <xdr:rowOff>145539</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0300-000009000000}"/>
            </a:ext>
          </a:extLst>
        </xdr:cNvPr>
        <xdr:cNvSpPr/>
      </xdr:nvSpPr>
      <xdr:spPr>
        <a:xfrm>
          <a:off x="12965207" y="224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168799</xdr:colOff>
      <xdr:row>78</xdr:row>
      <xdr:rowOff>23805</xdr:rowOff>
    </xdr:from>
    <xdr:to>
      <xdr:col>14</xdr:col>
      <xdr:colOff>586970</xdr:colOff>
      <xdr:row>79</xdr:row>
      <xdr:rowOff>146933</xdr:rowOff>
    </xdr:to>
    <xdr:sp macro="" textlink="">
      <xdr:nvSpPr>
        <xdr:cNvPr id="10" name="Flecha izquierda 9">
          <a:hlinkClick xmlns:r="http://schemas.openxmlformats.org/officeDocument/2006/relationships" r:id="rId5"/>
          <a:extLst>
            <a:ext uri="{FF2B5EF4-FFF2-40B4-BE49-F238E27FC236}">
              <a16:creationId xmlns:a16="http://schemas.microsoft.com/office/drawing/2014/main" xmlns="" id="{00000000-0008-0000-0300-00000A000000}"/>
            </a:ext>
          </a:extLst>
        </xdr:cNvPr>
        <xdr:cNvSpPr/>
      </xdr:nvSpPr>
      <xdr:spPr>
        <a:xfrm flipH="1">
          <a:off x="13582240" y="2380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903647</xdr:colOff>
      <xdr:row>27</xdr:row>
      <xdr:rowOff>119063</xdr:rowOff>
    </xdr:from>
    <xdr:to>
      <xdr:col>8</xdr:col>
      <xdr:colOff>285751</xdr:colOff>
      <xdr:row>39</xdr:row>
      <xdr:rowOff>82644</xdr:rowOff>
    </xdr:to>
    <xdr:graphicFrame macro="">
      <xdr:nvGraphicFramePr>
        <xdr:cNvPr id="2" name="Gráfico 1">
          <a:extLst>
            <a:ext uri="{FF2B5EF4-FFF2-40B4-BE49-F238E27FC236}">
              <a16:creationId xmlns:a16="http://schemas.microsoft.com/office/drawing/2014/main" xmlns=""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23813</xdr:colOff>
      <xdr:row>1</xdr:row>
      <xdr:rowOff>47625</xdr:rowOff>
    </xdr:from>
    <xdr:to>
      <xdr:col>1</xdr:col>
      <xdr:colOff>944563</xdr:colOff>
      <xdr:row>2</xdr:row>
      <xdr:rowOff>142875</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xmlns="" id="{00000000-0008-0000-0500-000004000000}"/>
            </a:ext>
          </a:extLst>
        </xdr:cNvPr>
        <xdr:cNvSpPr/>
      </xdr:nvSpPr>
      <xdr:spPr>
        <a:xfrm>
          <a:off x="109538" y="47625"/>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13</xdr:col>
      <xdr:colOff>302560</xdr:colOff>
      <xdr:row>1</xdr:row>
      <xdr:rowOff>22411</xdr:rowOff>
    </xdr:from>
    <xdr:to>
      <xdr:col>13</xdr:col>
      <xdr:colOff>720731</xdr:colOff>
      <xdr:row>2</xdr:row>
      <xdr:rowOff>145539</xdr:rowOff>
    </xdr:to>
    <xdr:sp macro="" textlink="">
      <xdr:nvSpPr>
        <xdr:cNvPr id="5" name="Flecha izquierda 4">
          <a:hlinkClick xmlns:r="http://schemas.openxmlformats.org/officeDocument/2006/relationships" r:id="rId3"/>
          <a:extLst>
            <a:ext uri="{FF2B5EF4-FFF2-40B4-BE49-F238E27FC236}">
              <a16:creationId xmlns:a16="http://schemas.microsoft.com/office/drawing/2014/main" xmlns="" id="{00000000-0008-0000-0500-000005000000}"/>
            </a:ext>
          </a:extLst>
        </xdr:cNvPr>
        <xdr:cNvSpPr/>
      </xdr:nvSpPr>
      <xdr:spPr>
        <a:xfrm>
          <a:off x="13199410" y="2241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168799</xdr:colOff>
      <xdr:row>1</xdr:row>
      <xdr:rowOff>23805</xdr:rowOff>
    </xdr:from>
    <xdr:to>
      <xdr:col>14</xdr:col>
      <xdr:colOff>586970</xdr:colOff>
      <xdr:row>2</xdr:row>
      <xdr:rowOff>146933</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0500-000006000000}"/>
            </a:ext>
          </a:extLst>
        </xdr:cNvPr>
        <xdr:cNvSpPr/>
      </xdr:nvSpPr>
      <xdr:spPr>
        <a:xfrm flipH="1">
          <a:off x="13818124" y="2380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23813</xdr:colOff>
      <xdr:row>62</xdr:row>
      <xdr:rowOff>47625</xdr:rowOff>
    </xdr:from>
    <xdr:to>
      <xdr:col>1</xdr:col>
      <xdr:colOff>944563</xdr:colOff>
      <xdr:row>63</xdr:row>
      <xdr:rowOff>142875</xdr:rowOff>
    </xdr:to>
    <xdr:sp macro="" textlink="">
      <xdr:nvSpPr>
        <xdr:cNvPr id="7" name="Rectángulo redondeado 6">
          <a:hlinkClick xmlns:r="http://schemas.openxmlformats.org/officeDocument/2006/relationships" r:id="rId2"/>
          <a:extLst>
            <a:ext uri="{FF2B5EF4-FFF2-40B4-BE49-F238E27FC236}">
              <a16:creationId xmlns:a16="http://schemas.microsoft.com/office/drawing/2014/main" xmlns="" id="{00000000-0008-0000-0500-000007000000}"/>
            </a:ext>
          </a:extLst>
        </xdr:cNvPr>
        <xdr:cNvSpPr/>
      </xdr:nvSpPr>
      <xdr:spPr>
        <a:xfrm>
          <a:off x="109538" y="16983075"/>
          <a:ext cx="920750" cy="276225"/>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13</xdr:col>
      <xdr:colOff>302560</xdr:colOff>
      <xdr:row>62</xdr:row>
      <xdr:rowOff>22411</xdr:rowOff>
    </xdr:from>
    <xdr:to>
      <xdr:col>13</xdr:col>
      <xdr:colOff>720731</xdr:colOff>
      <xdr:row>63</xdr:row>
      <xdr:rowOff>145539</xdr:rowOff>
    </xdr:to>
    <xdr:sp macro="" textlink="">
      <xdr:nvSpPr>
        <xdr:cNvPr id="8" name="Flecha izquierda 7">
          <a:hlinkClick xmlns:r="http://schemas.openxmlformats.org/officeDocument/2006/relationships" r:id="rId3"/>
          <a:extLst>
            <a:ext uri="{FF2B5EF4-FFF2-40B4-BE49-F238E27FC236}">
              <a16:creationId xmlns:a16="http://schemas.microsoft.com/office/drawing/2014/main" xmlns="" id="{00000000-0008-0000-0500-000008000000}"/>
            </a:ext>
          </a:extLst>
        </xdr:cNvPr>
        <xdr:cNvSpPr/>
      </xdr:nvSpPr>
      <xdr:spPr>
        <a:xfrm>
          <a:off x="13199410" y="16957861"/>
          <a:ext cx="418171" cy="304103"/>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168799</xdr:colOff>
      <xdr:row>62</xdr:row>
      <xdr:rowOff>23805</xdr:rowOff>
    </xdr:from>
    <xdr:to>
      <xdr:col>14</xdr:col>
      <xdr:colOff>586970</xdr:colOff>
      <xdr:row>63</xdr:row>
      <xdr:rowOff>146933</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0500-000009000000}"/>
            </a:ext>
          </a:extLst>
        </xdr:cNvPr>
        <xdr:cNvSpPr/>
      </xdr:nvSpPr>
      <xdr:spPr>
        <a:xfrm flipH="1">
          <a:off x="13818124" y="16959255"/>
          <a:ext cx="418171" cy="304103"/>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0</xdr:col>
      <xdr:colOff>59531</xdr:colOff>
      <xdr:row>9</xdr:row>
      <xdr:rowOff>128586</xdr:rowOff>
    </xdr:from>
    <xdr:to>
      <xdr:col>11</xdr:col>
      <xdr:colOff>653142</xdr:colOff>
      <xdr:row>23</xdr:row>
      <xdr:rowOff>140494</xdr:rowOff>
    </xdr:to>
    <xdr:graphicFrame macro="">
      <xdr:nvGraphicFramePr>
        <xdr:cNvPr id="12" name="Gráfico 9">
          <a:extLst>
            <a:ext uri="{FF2B5EF4-FFF2-40B4-BE49-F238E27FC236}">
              <a16:creationId xmlns:a16="http://schemas.microsoft.com/office/drawing/2014/main" xmlns="" id="{00000000-0008-0000-0500-00000A000000}"/>
            </a:ext>
            <a:ext uri="{147F2762-F138-4A5C-976F-8EAC2B608ADB}">
              <a16:predDERef xmlns:a16="http://schemas.microsoft.com/office/drawing/2014/main" xmlns="" pre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369094</xdr:colOff>
      <xdr:row>46</xdr:row>
      <xdr:rowOff>35719</xdr:rowOff>
    </xdr:from>
    <xdr:to>
      <xdr:col>20</xdr:col>
      <xdr:colOff>500063</xdr:colOff>
      <xdr:row>58</xdr:row>
      <xdr:rowOff>214312</xdr:rowOff>
    </xdr:to>
    <xdr:graphicFrame macro="">
      <xdr:nvGraphicFramePr>
        <xdr:cNvPr id="11" name="Gráfico 10">
          <a:extLst>
            <a:ext uri="{FF2B5EF4-FFF2-40B4-BE49-F238E27FC236}">
              <a16:creationId xmlns:a16="http://schemas.microsoft.com/office/drawing/2014/main" xmlns="" id="{00000000-0008-0000-0500-00000B000000}"/>
            </a:ext>
            <a:ext uri="{147F2762-F138-4A5C-976F-8EAC2B608ADB}">
              <a16:predDERef xmlns:a16="http://schemas.microsoft.com/office/drawing/2014/main" xmlns="" pre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64293</xdr:colOff>
      <xdr:row>5</xdr:row>
      <xdr:rowOff>30691</xdr:rowOff>
    </xdr:from>
    <xdr:to>
      <xdr:col>10</xdr:col>
      <xdr:colOff>454820</xdr:colOff>
      <xdr:row>23</xdr:row>
      <xdr:rowOff>94192</xdr:rowOff>
    </xdr:to>
    <xdr:graphicFrame macro="">
      <xdr:nvGraphicFramePr>
        <xdr:cNvPr id="13" name="Gráfico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74083</xdr:colOff>
      <xdr:row>1</xdr:row>
      <xdr:rowOff>42333</xdr:rowOff>
    </xdr:from>
    <xdr:to>
      <xdr:col>1</xdr:col>
      <xdr:colOff>994833</xdr:colOff>
      <xdr:row>2</xdr:row>
      <xdr:rowOff>137583</xdr:rowOff>
    </xdr:to>
    <xdr:sp macro="" textlink="">
      <xdr:nvSpPr>
        <xdr:cNvPr id="4" name="Rectángulo redondeado 3">
          <a:hlinkClick xmlns:r="http://schemas.openxmlformats.org/officeDocument/2006/relationships" r:id="rId2"/>
          <a:extLst>
            <a:ext uri="{FF2B5EF4-FFF2-40B4-BE49-F238E27FC236}">
              <a16:creationId xmlns:a16="http://schemas.microsoft.com/office/drawing/2014/main" xmlns="" id="{00000000-0008-0000-0700-000004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0</xdr:colOff>
      <xdr:row>1</xdr:row>
      <xdr:rowOff>21166</xdr:rowOff>
    </xdr:from>
    <xdr:to>
      <xdr:col>14</xdr:col>
      <xdr:colOff>418171</xdr:colOff>
      <xdr:row>2</xdr:row>
      <xdr:rowOff>144294</xdr:rowOff>
    </xdr:to>
    <xdr:sp macro="" textlink="">
      <xdr:nvSpPr>
        <xdr:cNvPr id="5" name="Flecha izquierda 4">
          <a:hlinkClick xmlns:r="http://schemas.openxmlformats.org/officeDocument/2006/relationships" r:id="rId3"/>
          <a:extLst>
            <a:ext uri="{FF2B5EF4-FFF2-40B4-BE49-F238E27FC236}">
              <a16:creationId xmlns:a16="http://schemas.microsoft.com/office/drawing/2014/main" xmlns="" id="{00000000-0008-0000-0700-000005000000}"/>
            </a:ext>
          </a:extLst>
        </xdr:cNvPr>
        <xdr:cNvSpPr/>
      </xdr:nvSpPr>
      <xdr:spPr>
        <a:xfrm>
          <a:off x="12805833"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617033</xdr:colOff>
      <xdr:row>1</xdr:row>
      <xdr:rowOff>22560</xdr:rowOff>
    </xdr:from>
    <xdr:to>
      <xdr:col>15</xdr:col>
      <xdr:colOff>315537</xdr:colOff>
      <xdr:row>2</xdr:row>
      <xdr:rowOff>145688</xdr:rowOff>
    </xdr:to>
    <xdr:sp macro="" textlink="">
      <xdr:nvSpPr>
        <xdr:cNvPr id="6" name="Flecha izquierda 5">
          <a:hlinkClick xmlns:r="http://schemas.openxmlformats.org/officeDocument/2006/relationships" r:id="rId4"/>
          <a:extLst>
            <a:ext uri="{FF2B5EF4-FFF2-40B4-BE49-F238E27FC236}">
              <a16:creationId xmlns:a16="http://schemas.microsoft.com/office/drawing/2014/main" xmlns="" id="{00000000-0008-0000-0700-000006000000}"/>
            </a:ext>
          </a:extLst>
        </xdr:cNvPr>
        <xdr:cNvSpPr/>
      </xdr:nvSpPr>
      <xdr:spPr>
        <a:xfrm flipH="1">
          <a:off x="13422866"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73</xdr:row>
      <xdr:rowOff>42333</xdr:rowOff>
    </xdr:from>
    <xdr:to>
      <xdr:col>1</xdr:col>
      <xdr:colOff>994833</xdr:colOff>
      <xdr:row>74</xdr:row>
      <xdr:rowOff>137583</xdr:rowOff>
    </xdr:to>
    <xdr:sp macro="" textlink="">
      <xdr:nvSpPr>
        <xdr:cNvPr id="7" name="Rectángulo redondeado 6">
          <a:hlinkClick xmlns:r="http://schemas.openxmlformats.org/officeDocument/2006/relationships" r:id="rId2"/>
          <a:extLst>
            <a:ext uri="{FF2B5EF4-FFF2-40B4-BE49-F238E27FC236}">
              <a16:creationId xmlns:a16="http://schemas.microsoft.com/office/drawing/2014/main" xmlns="" id="{00000000-0008-0000-0700-000007000000}"/>
            </a:ext>
          </a:extLst>
        </xdr:cNvPr>
        <xdr:cNvSpPr/>
      </xdr:nvSpPr>
      <xdr:spPr>
        <a:xfrm>
          <a:off x="158750" y="42333"/>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0</xdr:colOff>
      <xdr:row>73</xdr:row>
      <xdr:rowOff>21166</xdr:rowOff>
    </xdr:from>
    <xdr:to>
      <xdr:col>14</xdr:col>
      <xdr:colOff>418171</xdr:colOff>
      <xdr:row>74</xdr:row>
      <xdr:rowOff>144294</xdr:rowOff>
    </xdr:to>
    <xdr:sp macro="" textlink="">
      <xdr:nvSpPr>
        <xdr:cNvPr id="8" name="Flecha izquierda 7">
          <a:hlinkClick xmlns:r="http://schemas.openxmlformats.org/officeDocument/2006/relationships" r:id="rId3"/>
          <a:extLst>
            <a:ext uri="{FF2B5EF4-FFF2-40B4-BE49-F238E27FC236}">
              <a16:creationId xmlns:a16="http://schemas.microsoft.com/office/drawing/2014/main" xmlns="" id="{00000000-0008-0000-0700-000008000000}"/>
            </a:ext>
          </a:extLst>
        </xdr:cNvPr>
        <xdr:cNvSpPr/>
      </xdr:nvSpPr>
      <xdr:spPr>
        <a:xfrm>
          <a:off x="12805833"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14</xdr:col>
      <xdr:colOff>617033</xdr:colOff>
      <xdr:row>73</xdr:row>
      <xdr:rowOff>22560</xdr:rowOff>
    </xdr:from>
    <xdr:to>
      <xdr:col>15</xdr:col>
      <xdr:colOff>315537</xdr:colOff>
      <xdr:row>74</xdr:row>
      <xdr:rowOff>145688</xdr:rowOff>
    </xdr:to>
    <xdr:sp macro="" textlink="">
      <xdr:nvSpPr>
        <xdr:cNvPr id="9" name="Flecha izquierda 8">
          <a:hlinkClick xmlns:r="http://schemas.openxmlformats.org/officeDocument/2006/relationships" r:id="rId4"/>
          <a:extLst>
            <a:ext uri="{FF2B5EF4-FFF2-40B4-BE49-F238E27FC236}">
              <a16:creationId xmlns:a16="http://schemas.microsoft.com/office/drawing/2014/main" xmlns="" id="{00000000-0008-0000-0700-000009000000}"/>
            </a:ext>
          </a:extLst>
        </xdr:cNvPr>
        <xdr:cNvSpPr/>
      </xdr:nvSpPr>
      <xdr:spPr>
        <a:xfrm flipH="1">
          <a:off x="13422866"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130968</xdr:colOff>
      <xdr:row>4</xdr:row>
      <xdr:rowOff>128323</xdr:rowOff>
    </xdr:from>
    <xdr:to>
      <xdr:col>12</xdr:col>
      <xdr:colOff>190501</xdr:colOff>
      <xdr:row>23</xdr:row>
      <xdr:rowOff>177271</xdr:rowOff>
    </xdr:to>
    <xdr:graphicFrame macro="">
      <xdr:nvGraphicFramePr>
        <xdr:cNvPr id="6" name="Gráfico 5">
          <a:extLst>
            <a:ext uri="{FF2B5EF4-FFF2-40B4-BE49-F238E27FC236}">
              <a16:creationId xmlns:a16="http://schemas.microsoft.com/office/drawing/2014/main" xmlns=""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26</xdr:row>
      <xdr:rowOff>180972</xdr:rowOff>
    </xdr:from>
    <xdr:to>
      <xdr:col>13</xdr:col>
      <xdr:colOff>168089</xdr:colOff>
      <xdr:row>39</xdr:row>
      <xdr:rowOff>42333</xdr:rowOff>
    </xdr:to>
    <xdr:graphicFrame macro="">
      <xdr:nvGraphicFramePr>
        <xdr:cNvPr id="5" name="Gráfico 6">
          <a:extLst>
            <a:ext uri="{FF2B5EF4-FFF2-40B4-BE49-F238E27FC236}">
              <a16:creationId xmlns:a16="http://schemas.microsoft.com/office/drawing/2014/main" xmlns="" id="{00000000-0008-0000-0900-000007000000}"/>
            </a:ext>
            <a:ext uri="{147F2762-F138-4A5C-976F-8EAC2B608ADB}">
              <a16:predDERef xmlns:a16="http://schemas.microsoft.com/office/drawing/2014/main" xmlns="" pre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1321</xdr:colOff>
      <xdr:row>45</xdr:row>
      <xdr:rowOff>95250</xdr:rowOff>
    </xdr:from>
    <xdr:to>
      <xdr:col>18</xdr:col>
      <xdr:colOff>177584</xdr:colOff>
      <xdr:row>68</xdr:row>
      <xdr:rowOff>148167</xdr:rowOff>
    </xdr:to>
    <xdr:graphicFrame macro="">
      <xdr:nvGraphicFramePr>
        <xdr:cNvPr id="3" name="Gráfico 9">
          <a:extLst>
            <a:ext uri="{FF2B5EF4-FFF2-40B4-BE49-F238E27FC236}">
              <a16:creationId xmlns:a16="http://schemas.microsoft.com/office/drawing/2014/main" xmlns="" id="{00000000-0008-0000-0900-00000A000000}"/>
            </a:ext>
            <a:ext uri="{147F2762-F138-4A5C-976F-8EAC2B608ADB}">
              <a16:predDERef xmlns:a16="http://schemas.microsoft.com/office/drawing/2014/main" xmlns="" pre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31749</xdr:colOff>
      <xdr:row>68</xdr:row>
      <xdr:rowOff>116417</xdr:rowOff>
    </xdr:from>
    <xdr:to>
      <xdr:col>18</xdr:col>
      <xdr:colOff>42333</xdr:colOff>
      <xdr:row>88</xdr:row>
      <xdr:rowOff>52917</xdr:rowOff>
    </xdr:to>
    <xdr:graphicFrame macro="">
      <xdr:nvGraphicFramePr>
        <xdr:cNvPr id="11" name="Gráfico 10">
          <a:extLst>
            <a:ext uri="{FF2B5EF4-FFF2-40B4-BE49-F238E27FC236}">
              <a16:creationId xmlns:a16="http://schemas.microsoft.com/office/drawing/2014/main" xmlns="" id="{00000000-0008-0000-0900-00000B000000}"/>
            </a:ext>
            <a:ext uri="{147F2762-F138-4A5C-976F-8EAC2B608ADB}">
              <a16:predDERef xmlns:a16="http://schemas.microsoft.com/office/drawing/2014/main" xmlns="" pred="{00000000-0008-0000-09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95249</xdr:colOff>
      <xdr:row>7</xdr:row>
      <xdr:rowOff>87842</xdr:rowOff>
    </xdr:from>
    <xdr:to>
      <xdr:col>16</xdr:col>
      <xdr:colOff>302153</xdr:colOff>
      <xdr:row>8</xdr:row>
      <xdr:rowOff>107157</xdr:rowOff>
    </xdr:to>
    <xdr:sp macro="" textlink="">
      <xdr:nvSpPr>
        <xdr:cNvPr id="18" name="Flecha arriba 17">
          <a:extLst>
            <a:ext uri="{FF2B5EF4-FFF2-40B4-BE49-F238E27FC236}">
              <a16:creationId xmlns:a16="http://schemas.microsoft.com/office/drawing/2014/main" xmlns="" id="{00000000-0008-0000-0900-000012000000}"/>
            </a:ext>
          </a:extLst>
        </xdr:cNvPr>
        <xdr:cNvSpPr/>
      </xdr:nvSpPr>
      <xdr:spPr>
        <a:xfrm flipH="1" flipV="1">
          <a:off x="12725399" y="1459442"/>
          <a:ext cx="206904" cy="190765"/>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74083</xdr:colOff>
      <xdr:row>0</xdr:row>
      <xdr:rowOff>31750</xdr:rowOff>
    </xdr:from>
    <xdr:to>
      <xdr:col>1</xdr:col>
      <xdr:colOff>994833</xdr:colOff>
      <xdr:row>1</xdr:row>
      <xdr:rowOff>127000</xdr:rowOff>
    </xdr:to>
    <xdr:sp macro="" textlink="">
      <xdr:nvSpPr>
        <xdr:cNvPr id="19" name="Rectángulo redondeado 18">
          <a:hlinkClick xmlns:r="http://schemas.openxmlformats.org/officeDocument/2006/relationships" r:id="rId5"/>
          <a:extLst>
            <a:ext uri="{FF2B5EF4-FFF2-40B4-BE49-F238E27FC236}">
              <a16:creationId xmlns:a16="http://schemas.microsoft.com/office/drawing/2014/main" xmlns="" id="{00000000-0008-0000-0900-000013000000}"/>
            </a:ext>
          </a:extLst>
        </xdr:cNvPr>
        <xdr:cNvSpPr/>
      </xdr:nvSpPr>
      <xdr:spPr>
        <a:xfrm>
          <a:off x="158750"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666750</xdr:colOff>
      <xdr:row>0</xdr:row>
      <xdr:rowOff>21166</xdr:rowOff>
    </xdr:from>
    <xdr:to>
      <xdr:col>17</xdr:col>
      <xdr:colOff>195921</xdr:colOff>
      <xdr:row>1</xdr:row>
      <xdr:rowOff>144294</xdr:rowOff>
    </xdr:to>
    <xdr:sp macro="" textlink="">
      <xdr:nvSpPr>
        <xdr:cNvPr id="23" name="Flecha izquierda 22">
          <a:hlinkClick xmlns:r="http://schemas.openxmlformats.org/officeDocument/2006/relationships" r:id="rId6"/>
          <a:extLst>
            <a:ext uri="{FF2B5EF4-FFF2-40B4-BE49-F238E27FC236}">
              <a16:creationId xmlns:a16="http://schemas.microsoft.com/office/drawing/2014/main" xmlns="" id="{00000000-0008-0000-0900-000017000000}"/>
            </a:ext>
          </a:extLst>
        </xdr:cNvPr>
        <xdr:cNvSpPr/>
      </xdr:nvSpPr>
      <xdr:spPr>
        <a:xfrm>
          <a:off x="1214966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394783</xdr:colOff>
      <xdr:row>0</xdr:row>
      <xdr:rowOff>22560</xdr:rowOff>
    </xdr:from>
    <xdr:to>
      <xdr:col>17</xdr:col>
      <xdr:colOff>812954</xdr:colOff>
      <xdr:row>1</xdr:row>
      <xdr:rowOff>145688</xdr:rowOff>
    </xdr:to>
    <xdr:sp macro="" textlink="">
      <xdr:nvSpPr>
        <xdr:cNvPr id="27" name="Flecha izquierda 26">
          <a:hlinkClick xmlns:r="http://schemas.openxmlformats.org/officeDocument/2006/relationships" r:id="rId7"/>
          <a:extLst>
            <a:ext uri="{FF2B5EF4-FFF2-40B4-BE49-F238E27FC236}">
              <a16:creationId xmlns:a16="http://schemas.microsoft.com/office/drawing/2014/main" xmlns="" id="{00000000-0008-0000-0900-00001B000000}"/>
            </a:ext>
          </a:extLst>
        </xdr:cNvPr>
        <xdr:cNvSpPr/>
      </xdr:nvSpPr>
      <xdr:spPr>
        <a:xfrm flipH="1">
          <a:off x="1276670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89</xdr:row>
      <xdr:rowOff>31750</xdr:rowOff>
    </xdr:from>
    <xdr:to>
      <xdr:col>1</xdr:col>
      <xdr:colOff>994833</xdr:colOff>
      <xdr:row>90</xdr:row>
      <xdr:rowOff>127000</xdr:rowOff>
    </xdr:to>
    <xdr:sp macro="" textlink="">
      <xdr:nvSpPr>
        <xdr:cNvPr id="29" name="Rectángulo redondeado 28">
          <a:hlinkClick xmlns:r="http://schemas.openxmlformats.org/officeDocument/2006/relationships" r:id="rId5"/>
          <a:extLst>
            <a:ext uri="{FF2B5EF4-FFF2-40B4-BE49-F238E27FC236}">
              <a16:creationId xmlns:a16="http://schemas.microsoft.com/office/drawing/2014/main" xmlns="" id="{00000000-0008-0000-0900-00001D000000}"/>
            </a:ext>
          </a:extLst>
        </xdr:cNvPr>
        <xdr:cNvSpPr/>
      </xdr:nvSpPr>
      <xdr:spPr>
        <a:xfrm>
          <a:off x="158750" y="31750"/>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16</xdr:col>
      <xdr:colOff>666750</xdr:colOff>
      <xdr:row>89</xdr:row>
      <xdr:rowOff>21166</xdr:rowOff>
    </xdr:from>
    <xdr:to>
      <xdr:col>17</xdr:col>
      <xdr:colOff>195921</xdr:colOff>
      <xdr:row>90</xdr:row>
      <xdr:rowOff>144294</xdr:rowOff>
    </xdr:to>
    <xdr:sp macro="" textlink="">
      <xdr:nvSpPr>
        <xdr:cNvPr id="30" name="Flecha izquierda 29">
          <a:hlinkClick xmlns:r="http://schemas.openxmlformats.org/officeDocument/2006/relationships" r:id="rId6"/>
          <a:extLst>
            <a:ext uri="{FF2B5EF4-FFF2-40B4-BE49-F238E27FC236}">
              <a16:creationId xmlns:a16="http://schemas.microsoft.com/office/drawing/2014/main" xmlns="" id="{00000000-0008-0000-0900-00001E000000}"/>
            </a:ext>
          </a:extLst>
        </xdr:cNvPr>
        <xdr:cNvSpPr/>
      </xdr:nvSpPr>
      <xdr:spPr>
        <a:xfrm>
          <a:off x="12149667" y="21166"/>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17</xdr:col>
      <xdr:colOff>394783</xdr:colOff>
      <xdr:row>89</xdr:row>
      <xdr:rowOff>22560</xdr:rowOff>
    </xdr:from>
    <xdr:to>
      <xdr:col>17</xdr:col>
      <xdr:colOff>812954</xdr:colOff>
      <xdr:row>90</xdr:row>
      <xdr:rowOff>145688</xdr:rowOff>
    </xdr:to>
    <xdr:sp macro="" textlink="">
      <xdr:nvSpPr>
        <xdr:cNvPr id="31" name="Flecha izquierda 30">
          <a:hlinkClick xmlns:r="http://schemas.openxmlformats.org/officeDocument/2006/relationships" r:id="rId7"/>
          <a:extLst>
            <a:ext uri="{FF2B5EF4-FFF2-40B4-BE49-F238E27FC236}">
              <a16:creationId xmlns:a16="http://schemas.microsoft.com/office/drawing/2014/main" xmlns="" id="{00000000-0008-0000-0900-00001F000000}"/>
            </a:ext>
          </a:extLst>
        </xdr:cNvPr>
        <xdr:cNvSpPr/>
      </xdr:nvSpPr>
      <xdr:spPr>
        <a:xfrm flipH="1">
          <a:off x="12766700" y="22560"/>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113981</xdr:colOff>
      <xdr:row>11</xdr:row>
      <xdr:rowOff>106886</xdr:rowOff>
    </xdr:from>
    <xdr:to>
      <xdr:col>16</xdr:col>
      <xdr:colOff>273581</xdr:colOff>
      <xdr:row>12</xdr:row>
      <xdr:rowOff>69047</xdr:rowOff>
    </xdr:to>
    <xdr:sp macro="" textlink="">
      <xdr:nvSpPr>
        <xdr:cNvPr id="35" name="Flecha arriba 34">
          <a:extLst>
            <a:ext uri="{FF2B5EF4-FFF2-40B4-BE49-F238E27FC236}">
              <a16:creationId xmlns:a16="http://schemas.microsoft.com/office/drawing/2014/main" xmlns="" id="{00000000-0008-0000-0900-000023000000}"/>
            </a:ext>
          </a:extLst>
        </xdr:cNvPr>
        <xdr:cNvSpPr/>
      </xdr:nvSpPr>
      <xdr:spPr>
        <a:xfrm flipV="1">
          <a:off x="12744131" y="2230961"/>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16</xdr:col>
      <xdr:colOff>123507</xdr:colOff>
      <xdr:row>13</xdr:row>
      <xdr:rowOff>105941</xdr:rowOff>
    </xdr:from>
    <xdr:to>
      <xdr:col>16</xdr:col>
      <xdr:colOff>283107</xdr:colOff>
      <xdr:row>14</xdr:row>
      <xdr:rowOff>68102</xdr:rowOff>
    </xdr:to>
    <xdr:sp macro="" textlink="">
      <xdr:nvSpPr>
        <xdr:cNvPr id="36" name="Flecha arriba 35">
          <a:extLst>
            <a:ext uri="{FF2B5EF4-FFF2-40B4-BE49-F238E27FC236}">
              <a16:creationId xmlns:a16="http://schemas.microsoft.com/office/drawing/2014/main" xmlns="" id="{00000000-0008-0000-0900-000024000000}"/>
            </a:ext>
          </a:extLst>
        </xdr:cNvPr>
        <xdr:cNvSpPr/>
      </xdr:nvSpPr>
      <xdr:spPr>
        <a:xfrm flipH="1" flipV="1">
          <a:off x="12753657" y="2611016"/>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129921</xdr:colOff>
      <xdr:row>15</xdr:row>
      <xdr:rowOff>125602</xdr:rowOff>
    </xdr:from>
    <xdr:to>
      <xdr:col>16</xdr:col>
      <xdr:colOff>289521</xdr:colOff>
      <xdr:row>16</xdr:row>
      <xdr:rowOff>91231</xdr:rowOff>
    </xdr:to>
    <xdr:sp macro="" textlink="">
      <xdr:nvSpPr>
        <xdr:cNvPr id="22" name="Flecha arriba 21">
          <a:extLst>
            <a:ext uri="{FF2B5EF4-FFF2-40B4-BE49-F238E27FC236}">
              <a16:creationId xmlns:a16="http://schemas.microsoft.com/office/drawing/2014/main" xmlns="" id="{00000000-0008-0000-0900-000016000000}"/>
            </a:ext>
          </a:extLst>
        </xdr:cNvPr>
        <xdr:cNvSpPr/>
      </xdr:nvSpPr>
      <xdr:spPr>
        <a:xfrm>
          <a:off x="12405265" y="3054540"/>
          <a:ext cx="159600" cy="156129"/>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95145</xdr:colOff>
      <xdr:row>36</xdr:row>
      <xdr:rowOff>239800</xdr:rowOff>
    </xdr:from>
    <xdr:to>
      <xdr:col>16</xdr:col>
      <xdr:colOff>254745</xdr:colOff>
      <xdr:row>37</xdr:row>
      <xdr:rowOff>97290</xdr:rowOff>
    </xdr:to>
    <xdr:sp macro="" textlink="">
      <xdr:nvSpPr>
        <xdr:cNvPr id="26" name="Flecha arriba 25">
          <a:extLst>
            <a:ext uri="{FF2B5EF4-FFF2-40B4-BE49-F238E27FC236}">
              <a16:creationId xmlns:a16="http://schemas.microsoft.com/office/drawing/2014/main" xmlns="" id="{00000000-0008-0000-0900-00001A000000}"/>
            </a:ext>
          </a:extLst>
        </xdr:cNvPr>
        <xdr:cNvSpPr/>
      </xdr:nvSpPr>
      <xdr:spPr>
        <a:xfrm flipV="1">
          <a:off x="12725295" y="9488575"/>
          <a:ext cx="159600" cy="152765"/>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16</xdr:col>
      <xdr:colOff>95145</xdr:colOff>
      <xdr:row>38</xdr:row>
      <xdr:rowOff>83736</xdr:rowOff>
    </xdr:from>
    <xdr:to>
      <xdr:col>16</xdr:col>
      <xdr:colOff>254745</xdr:colOff>
      <xdr:row>39</xdr:row>
      <xdr:rowOff>45897</xdr:rowOff>
    </xdr:to>
    <xdr:sp macro="" textlink="">
      <xdr:nvSpPr>
        <xdr:cNvPr id="28" name="Flecha arriba 27">
          <a:extLst>
            <a:ext uri="{FF2B5EF4-FFF2-40B4-BE49-F238E27FC236}">
              <a16:creationId xmlns:a16="http://schemas.microsoft.com/office/drawing/2014/main" xmlns="" id="{00000000-0008-0000-0900-00001C000000}"/>
            </a:ext>
          </a:extLst>
        </xdr:cNvPr>
        <xdr:cNvSpPr/>
      </xdr:nvSpPr>
      <xdr:spPr>
        <a:xfrm flipV="1">
          <a:off x="12725295" y="9923061"/>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226219</xdr:colOff>
      <xdr:row>67</xdr:row>
      <xdr:rowOff>23812</xdr:rowOff>
    </xdr:from>
    <xdr:to>
      <xdr:col>9</xdr:col>
      <xdr:colOff>95250</xdr:colOff>
      <xdr:row>68</xdr:row>
      <xdr:rowOff>142875</xdr:rowOff>
    </xdr:to>
    <xdr:sp macro="" textlink="">
      <xdr:nvSpPr>
        <xdr:cNvPr id="4" name="Rectángulo 3">
          <a:extLst>
            <a:ext uri="{FF2B5EF4-FFF2-40B4-BE49-F238E27FC236}">
              <a16:creationId xmlns:a16="http://schemas.microsoft.com/office/drawing/2014/main" xmlns="" id="{00000000-0008-0000-0900-000004000000}"/>
            </a:ext>
          </a:extLst>
        </xdr:cNvPr>
        <xdr:cNvSpPr/>
      </xdr:nvSpPr>
      <xdr:spPr>
        <a:xfrm>
          <a:off x="6417469" y="17883187"/>
          <a:ext cx="452437" cy="297657"/>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97631</xdr:colOff>
      <xdr:row>42</xdr:row>
      <xdr:rowOff>142875</xdr:rowOff>
    </xdr:from>
    <xdr:to>
      <xdr:col>16</xdr:col>
      <xdr:colOff>257231</xdr:colOff>
      <xdr:row>43</xdr:row>
      <xdr:rowOff>105036</xdr:rowOff>
    </xdr:to>
    <xdr:sp macro="" textlink="">
      <xdr:nvSpPr>
        <xdr:cNvPr id="37" name="Flecha arriba 36">
          <a:extLst>
            <a:ext uri="{FF2B5EF4-FFF2-40B4-BE49-F238E27FC236}">
              <a16:creationId xmlns:a16="http://schemas.microsoft.com/office/drawing/2014/main" xmlns="" id="{00000000-0008-0000-0900-000025000000}"/>
            </a:ext>
          </a:extLst>
        </xdr:cNvPr>
        <xdr:cNvSpPr/>
      </xdr:nvSpPr>
      <xdr:spPr>
        <a:xfrm>
          <a:off x="12727781" y="10744200"/>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16</xdr:col>
      <xdr:colOff>113981</xdr:colOff>
      <xdr:row>9</xdr:row>
      <xdr:rowOff>118796</xdr:rowOff>
    </xdr:from>
    <xdr:to>
      <xdr:col>16</xdr:col>
      <xdr:colOff>273581</xdr:colOff>
      <xdr:row>10</xdr:row>
      <xdr:rowOff>92863</xdr:rowOff>
    </xdr:to>
    <xdr:sp macro="" textlink="">
      <xdr:nvSpPr>
        <xdr:cNvPr id="38" name="Flecha arriba 37">
          <a:extLst>
            <a:ext uri="{FF2B5EF4-FFF2-40B4-BE49-F238E27FC236}">
              <a16:creationId xmlns:a16="http://schemas.microsoft.com/office/drawing/2014/main" xmlns="" id="{00000000-0008-0000-0900-000026000000}"/>
            </a:ext>
          </a:extLst>
        </xdr:cNvPr>
        <xdr:cNvSpPr/>
      </xdr:nvSpPr>
      <xdr:spPr>
        <a:xfrm flipV="1">
          <a:off x="12744131" y="1880921"/>
          <a:ext cx="159600" cy="145517"/>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16</xdr:col>
      <xdr:colOff>76199</xdr:colOff>
      <xdr:row>34</xdr:row>
      <xdr:rowOff>97367</xdr:rowOff>
    </xdr:from>
    <xdr:to>
      <xdr:col>16</xdr:col>
      <xdr:colOff>283103</xdr:colOff>
      <xdr:row>35</xdr:row>
      <xdr:rowOff>97632</xdr:rowOff>
    </xdr:to>
    <xdr:sp macro="" textlink="">
      <xdr:nvSpPr>
        <xdr:cNvPr id="2" name="Flecha arriba 17">
          <a:extLst>
            <a:ext uri="{FF2B5EF4-FFF2-40B4-BE49-F238E27FC236}">
              <a16:creationId xmlns:a16="http://schemas.microsoft.com/office/drawing/2014/main" xmlns="" id="{00000000-0008-0000-0900-000002000000}"/>
            </a:ext>
          </a:extLst>
        </xdr:cNvPr>
        <xdr:cNvSpPr/>
      </xdr:nvSpPr>
      <xdr:spPr>
        <a:xfrm flipH="1" flipV="1">
          <a:off x="12706349" y="8965142"/>
          <a:ext cx="206904" cy="190765"/>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16</xdr:col>
      <xdr:colOff>107156</xdr:colOff>
      <xdr:row>40</xdr:row>
      <xdr:rowOff>107156</xdr:rowOff>
    </xdr:from>
    <xdr:to>
      <xdr:col>16</xdr:col>
      <xdr:colOff>266756</xdr:colOff>
      <xdr:row>41</xdr:row>
      <xdr:rowOff>69317</xdr:rowOff>
    </xdr:to>
    <xdr:sp macro="" textlink="">
      <xdr:nvSpPr>
        <xdr:cNvPr id="24" name="Flecha arriba 23">
          <a:extLst>
            <a:ext uri="{FF2B5EF4-FFF2-40B4-BE49-F238E27FC236}">
              <a16:creationId xmlns:a16="http://schemas.microsoft.com/office/drawing/2014/main" xmlns="" id="{00000000-0008-0000-0900-000025000000}"/>
            </a:ext>
          </a:extLst>
        </xdr:cNvPr>
        <xdr:cNvSpPr/>
      </xdr:nvSpPr>
      <xdr:spPr>
        <a:xfrm>
          <a:off x="13549312" y="11203781"/>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238825</xdr:colOff>
      <xdr:row>31</xdr:row>
      <xdr:rowOff>21010</xdr:rowOff>
    </xdr:from>
    <xdr:to>
      <xdr:col>16</xdr:col>
      <xdr:colOff>95950</xdr:colOff>
      <xdr:row>48</xdr:row>
      <xdr:rowOff>163886</xdr:rowOff>
    </xdr:to>
    <xdr:graphicFrame macro="">
      <xdr:nvGraphicFramePr>
        <xdr:cNvPr id="6" name="Gráfico 5">
          <a:extLst>
            <a:ext uri="{FF2B5EF4-FFF2-40B4-BE49-F238E27FC236}">
              <a16:creationId xmlns:a16="http://schemas.microsoft.com/office/drawing/2014/main" xmlns=""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213612</xdr:colOff>
      <xdr:row>51</xdr:row>
      <xdr:rowOff>158283</xdr:rowOff>
    </xdr:from>
    <xdr:to>
      <xdr:col>16</xdr:col>
      <xdr:colOff>23112</xdr:colOff>
      <xdr:row>69</xdr:row>
      <xdr:rowOff>158282</xdr:rowOff>
    </xdr:to>
    <xdr:graphicFrame macro="">
      <xdr:nvGraphicFramePr>
        <xdr:cNvPr id="7" name="Gráfico 6">
          <a:extLst>
            <a:ext uri="{FF2B5EF4-FFF2-40B4-BE49-F238E27FC236}">
              <a16:creationId xmlns:a16="http://schemas.microsoft.com/office/drawing/2014/main" xmlns=""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145676</xdr:colOff>
      <xdr:row>5</xdr:row>
      <xdr:rowOff>56029</xdr:rowOff>
    </xdr:from>
    <xdr:to>
      <xdr:col>16</xdr:col>
      <xdr:colOff>258434</xdr:colOff>
      <xdr:row>25</xdr:row>
      <xdr:rowOff>52528</xdr:rowOff>
    </xdr:to>
    <xdr:graphicFrame macro="">
      <xdr:nvGraphicFramePr>
        <xdr:cNvPr id="9" name="Gráfico 8">
          <a:extLst>
            <a:ext uri="{FF2B5EF4-FFF2-40B4-BE49-F238E27FC236}">
              <a16:creationId xmlns:a16="http://schemas.microsoft.com/office/drawing/2014/main" xmlns=""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92176</xdr:colOff>
      <xdr:row>2</xdr:row>
      <xdr:rowOff>130970</xdr:rowOff>
    </xdr:from>
    <xdr:to>
      <xdr:col>12</xdr:col>
      <xdr:colOff>553063</xdr:colOff>
      <xdr:row>21</xdr:row>
      <xdr:rowOff>138113</xdr:rowOff>
    </xdr:to>
    <xdr:graphicFrame macro="">
      <xdr:nvGraphicFramePr>
        <xdr:cNvPr id="5" name="Gráfico 4">
          <a:extLst>
            <a:ext uri="{FF2B5EF4-FFF2-40B4-BE49-F238E27FC236}">
              <a16:creationId xmlns:a16="http://schemas.microsoft.com/office/drawing/2014/main" xmlns=""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25</xdr:row>
      <xdr:rowOff>18788</xdr:rowOff>
    </xdr:from>
    <xdr:to>
      <xdr:col>12</xdr:col>
      <xdr:colOff>645242</xdr:colOff>
      <xdr:row>42</xdr:row>
      <xdr:rowOff>3763</xdr:rowOff>
    </xdr:to>
    <xdr:graphicFrame macro="">
      <xdr:nvGraphicFramePr>
        <xdr:cNvPr id="7" name="Gráfico 6">
          <a:extLst>
            <a:ext uri="{FF2B5EF4-FFF2-40B4-BE49-F238E27FC236}">
              <a16:creationId xmlns:a16="http://schemas.microsoft.com/office/drawing/2014/main" xmlns="" id="{00000000-0008-0000-0C00-000007000000}"/>
            </a:ext>
            <a:ext uri="{147F2762-F138-4A5C-976F-8EAC2B608ADB}">
              <a16:predDERef xmlns:a16="http://schemas.microsoft.com/office/drawing/2014/main" xmlns="" pred="{00000000-0008-0000-0B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74083</xdr:colOff>
      <xdr:row>0</xdr:row>
      <xdr:rowOff>42334</xdr:rowOff>
    </xdr:from>
    <xdr:to>
      <xdr:col>1</xdr:col>
      <xdr:colOff>994833</xdr:colOff>
      <xdr:row>1</xdr:row>
      <xdr:rowOff>137584</xdr:rowOff>
    </xdr:to>
    <xdr:sp macro="" textlink="">
      <xdr:nvSpPr>
        <xdr:cNvPr id="16" name="Rectángulo redondeado 15">
          <a:hlinkClick xmlns:r="http://schemas.openxmlformats.org/officeDocument/2006/relationships" r:id="rId3"/>
          <a:extLst>
            <a:ext uri="{FF2B5EF4-FFF2-40B4-BE49-F238E27FC236}">
              <a16:creationId xmlns:a16="http://schemas.microsoft.com/office/drawing/2014/main" xmlns="" id="{00000000-0008-0000-0C00-000010000000}"/>
            </a:ext>
          </a:extLst>
        </xdr:cNvPr>
        <xdr:cNvSpPr/>
      </xdr:nvSpPr>
      <xdr:spPr>
        <a:xfrm>
          <a:off x="158750" y="42334"/>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698500</xdr:colOff>
      <xdr:row>0</xdr:row>
      <xdr:rowOff>31751</xdr:rowOff>
    </xdr:from>
    <xdr:to>
      <xdr:col>16</xdr:col>
      <xdr:colOff>238254</xdr:colOff>
      <xdr:row>1</xdr:row>
      <xdr:rowOff>154879</xdr:rowOff>
    </xdr:to>
    <xdr:sp macro="" textlink="">
      <xdr:nvSpPr>
        <xdr:cNvPr id="18" name="Flecha izquierda 17">
          <a:hlinkClick xmlns:r="http://schemas.openxmlformats.org/officeDocument/2006/relationships" r:id="rId4"/>
          <a:extLst>
            <a:ext uri="{FF2B5EF4-FFF2-40B4-BE49-F238E27FC236}">
              <a16:creationId xmlns:a16="http://schemas.microsoft.com/office/drawing/2014/main" xmlns="" id="{00000000-0008-0000-0C00-000012000000}"/>
            </a:ext>
          </a:extLst>
        </xdr:cNvPr>
        <xdr:cNvSpPr/>
      </xdr:nvSpPr>
      <xdr:spPr>
        <a:xfrm>
          <a:off x="12192000" y="3175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437116</xdr:colOff>
      <xdr:row>0</xdr:row>
      <xdr:rowOff>33145</xdr:rowOff>
    </xdr:from>
    <xdr:to>
      <xdr:col>16</xdr:col>
      <xdr:colOff>855287</xdr:colOff>
      <xdr:row>1</xdr:row>
      <xdr:rowOff>156273</xdr:rowOff>
    </xdr:to>
    <xdr:sp macro="" textlink="">
      <xdr:nvSpPr>
        <xdr:cNvPr id="19" name="Flecha izquierda 18">
          <a:hlinkClick xmlns:r="http://schemas.openxmlformats.org/officeDocument/2006/relationships" r:id="rId5"/>
          <a:extLst>
            <a:ext uri="{FF2B5EF4-FFF2-40B4-BE49-F238E27FC236}">
              <a16:creationId xmlns:a16="http://schemas.microsoft.com/office/drawing/2014/main" xmlns="" id="{00000000-0008-0000-0C00-000013000000}"/>
            </a:ext>
          </a:extLst>
        </xdr:cNvPr>
        <xdr:cNvSpPr/>
      </xdr:nvSpPr>
      <xdr:spPr>
        <a:xfrm flipH="1">
          <a:off x="12809033" y="3314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74083</xdr:colOff>
      <xdr:row>52</xdr:row>
      <xdr:rowOff>42334</xdr:rowOff>
    </xdr:from>
    <xdr:to>
      <xdr:col>1</xdr:col>
      <xdr:colOff>994833</xdr:colOff>
      <xdr:row>53</xdr:row>
      <xdr:rowOff>137584</xdr:rowOff>
    </xdr:to>
    <xdr:sp macro="" textlink="">
      <xdr:nvSpPr>
        <xdr:cNvPr id="30" name="Rectángulo redondeado 29">
          <a:hlinkClick xmlns:r="http://schemas.openxmlformats.org/officeDocument/2006/relationships" r:id="rId3"/>
          <a:extLst>
            <a:ext uri="{FF2B5EF4-FFF2-40B4-BE49-F238E27FC236}">
              <a16:creationId xmlns:a16="http://schemas.microsoft.com/office/drawing/2014/main" xmlns="" id="{00000000-0008-0000-0C00-00001E000000}"/>
            </a:ext>
          </a:extLst>
        </xdr:cNvPr>
        <xdr:cNvSpPr/>
      </xdr:nvSpPr>
      <xdr:spPr>
        <a:xfrm>
          <a:off x="158750" y="42334"/>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15</xdr:col>
      <xdr:colOff>698500</xdr:colOff>
      <xdr:row>52</xdr:row>
      <xdr:rowOff>31751</xdr:rowOff>
    </xdr:from>
    <xdr:to>
      <xdr:col>16</xdr:col>
      <xdr:colOff>238254</xdr:colOff>
      <xdr:row>53</xdr:row>
      <xdr:rowOff>154879</xdr:rowOff>
    </xdr:to>
    <xdr:sp macro="" textlink="">
      <xdr:nvSpPr>
        <xdr:cNvPr id="31" name="Flecha izquierda 30">
          <a:hlinkClick xmlns:r="http://schemas.openxmlformats.org/officeDocument/2006/relationships" r:id="rId4"/>
          <a:extLst>
            <a:ext uri="{FF2B5EF4-FFF2-40B4-BE49-F238E27FC236}">
              <a16:creationId xmlns:a16="http://schemas.microsoft.com/office/drawing/2014/main" xmlns="" id="{00000000-0008-0000-0C00-00001F000000}"/>
            </a:ext>
          </a:extLst>
        </xdr:cNvPr>
        <xdr:cNvSpPr/>
      </xdr:nvSpPr>
      <xdr:spPr>
        <a:xfrm>
          <a:off x="12192000" y="31751"/>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16</xdr:col>
      <xdr:colOff>437116</xdr:colOff>
      <xdr:row>52</xdr:row>
      <xdr:rowOff>33145</xdr:rowOff>
    </xdr:from>
    <xdr:to>
      <xdr:col>16</xdr:col>
      <xdr:colOff>855287</xdr:colOff>
      <xdr:row>53</xdr:row>
      <xdr:rowOff>156273</xdr:rowOff>
    </xdr:to>
    <xdr:sp macro="" textlink="">
      <xdr:nvSpPr>
        <xdr:cNvPr id="32" name="Flecha izquierda 31">
          <a:hlinkClick xmlns:r="http://schemas.openxmlformats.org/officeDocument/2006/relationships" r:id="rId5"/>
          <a:extLst>
            <a:ext uri="{FF2B5EF4-FFF2-40B4-BE49-F238E27FC236}">
              <a16:creationId xmlns:a16="http://schemas.microsoft.com/office/drawing/2014/main" xmlns="" id="{00000000-0008-0000-0C00-000020000000}"/>
            </a:ext>
          </a:extLst>
        </xdr:cNvPr>
        <xdr:cNvSpPr/>
      </xdr:nvSpPr>
      <xdr:spPr>
        <a:xfrm flipH="1">
          <a:off x="12809033" y="33145"/>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138113</xdr:colOff>
      <xdr:row>41</xdr:row>
      <xdr:rowOff>83343</xdr:rowOff>
    </xdr:from>
    <xdr:to>
      <xdr:col>15</xdr:col>
      <xdr:colOff>345017</xdr:colOff>
      <xdr:row>42</xdr:row>
      <xdr:rowOff>90751</xdr:rowOff>
    </xdr:to>
    <xdr:sp macro="" textlink="">
      <xdr:nvSpPr>
        <xdr:cNvPr id="24" name="Flecha arriba 23">
          <a:extLst>
            <a:ext uri="{FF2B5EF4-FFF2-40B4-BE49-F238E27FC236}">
              <a16:creationId xmlns:a16="http://schemas.microsoft.com/office/drawing/2014/main" xmlns="" id="{00000000-0008-0000-0C00-000018000000}"/>
            </a:ext>
          </a:extLst>
        </xdr:cNvPr>
        <xdr:cNvSpPr/>
      </xdr:nvSpPr>
      <xdr:spPr>
        <a:xfrm flipV="1">
          <a:off x="11958638" y="9055893"/>
          <a:ext cx="206904" cy="197908"/>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159224</xdr:colOff>
      <xdr:row>43</xdr:row>
      <xdr:rowOff>116682</xdr:rowOff>
    </xdr:from>
    <xdr:to>
      <xdr:col>15</xdr:col>
      <xdr:colOff>318824</xdr:colOff>
      <xdr:row>44</xdr:row>
      <xdr:rowOff>78843</xdr:rowOff>
    </xdr:to>
    <xdr:sp macro="" textlink="">
      <xdr:nvSpPr>
        <xdr:cNvPr id="26" name="Flecha arriba 25">
          <a:extLst>
            <a:ext uri="{FF2B5EF4-FFF2-40B4-BE49-F238E27FC236}">
              <a16:creationId xmlns:a16="http://schemas.microsoft.com/office/drawing/2014/main" xmlns="" id="{00000000-0008-0000-0C00-00001A000000}"/>
            </a:ext>
          </a:extLst>
        </xdr:cNvPr>
        <xdr:cNvSpPr/>
      </xdr:nvSpPr>
      <xdr:spPr>
        <a:xfrm flipV="1">
          <a:off x="11979749" y="9470232"/>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144940</xdr:colOff>
      <xdr:row>49</xdr:row>
      <xdr:rowOff>109522</xdr:rowOff>
    </xdr:from>
    <xdr:to>
      <xdr:col>15</xdr:col>
      <xdr:colOff>304540</xdr:colOff>
      <xdr:row>50</xdr:row>
      <xdr:rowOff>71683</xdr:rowOff>
    </xdr:to>
    <xdr:sp macro="" textlink="">
      <xdr:nvSpPr>
        <xdr:cNvPr id="34" name="Flecha arriba 33">
          <a:extLst>
            <a:ext uri="{FF2B5EF4-FFF2-40B4-BE49-F238E27FC236}">
              <a16:creationId xmlns:a16="http://schemas.microsoft.com/office/drawing/2014/main" xmlns="" id="{00000000-0008-0000-0C00-000022000000}"/>
            </a:ext>
          </a:extLst>
        </xdr:cNvPr>
        <xdr:cNvSpPr/>
      </xdr:nvSpPr>
      <xdr:spPr>
        <a:xfrm>
          <a:off x="11777346" y="11634772"/>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15</xdr:col>
      <xdr:colOff>166684</xdr:colOff>
      <xdr:row>7</xdr:row>
      <xdr:rowOff>71436</xdr:rowOff>
    </xdr:from>
    <xdr:to>
      <xdr:col>15</xdr:col>
      <xdr:colOff>373588</xdr:colOff>
      <xdr:row>8</xdr:row>
      <xdr:rowOff>90750</xdr:rowOff>
    </xdr:to>
    <xdr:sp macro="" textlink="">
      <xdr:nvSpPr>
        <xdr:cNvPr id="35" name="Flecha arriba 34">
          <a:extLst>
            <a:ext uri="{FF2B5EF4-FFF2-40B4-BE49-F238E27FC236}">
              <a16:creationId xmlns:a16="http://schemas.microsoft.com/office/drawing/2014/main" xmlns="" id="{00000000-0008-0000-0C00-000023000000}"/>
            </a:ext>
          </a:extLst>
        </xdr:cNvPr>
        <xdr:cNvSpPr/>
      </xdr:nvSpPr>
      <xdr:spPr>
        <a:xfrm flipV="1">
          <a:off x="11987209" y="1709736"/>
          <a:ext cx="206904" cy="190764"/>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187795</xdr:colOff>
      <xdr:row>9</xdr:row>
      <xdr:rowOff>116681</xdr:rowOff>
    </xdr:from>
    <xdr:to>
      <xdr:col>15</xdr:col>
      <xdr:colOff>347395</xdr:colOff>
      <xdr:row>10</xdr:row>
      <xdr:rowOff>78842</xdr:rowOff>
    </xdr:to>
    <xdr:sp macro="" textlink="">
      <xdr:nvSpPr>
        <xdr:cNvPr id="36" name="Flecha arriba 35">
          <a:extLst>
            <a:ext uri="{FF2B5EF4-FFF2-40B4-BE49-F238E27FC236}">
              <a16:creationId xmlns:a16="http://schemas.microsoft.com/office/drawing/2014/main" xmlns="" id="{00000000-0008-0000-0C00-000024000000}"/>
            </a:ext>
          </a:extLst>
        </xdr:cNvPr>
        <xdr:cNvSpPr/>
      </xdr:nvSpPr>
      <xdr:spPr>
        <a:xfrm flipV="1">
          <a:off x="12008320" y="2097881"/>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185416</xdr:colOff>
      <xdr:row>11</xdr:row>
      <xdr:rowOff>138108</xdr:rowOff>
    </xdr:from>
    <xdr:to>
      <xdr:col>15</xdr:col>
      <xdr:colOff>345016</xdr:colOff>
      <xdr:row>12</xdr:row>
      <xdr:rowOff>100269</xdr:rowOff>
    </xdr:to>
    <xdr:sp macro="" textlink="">
      <xdr:nvSpPr>
        <xdr:cNvPr id="37" name="Flecha arriba 36">
          <a:extLst>
            <a:ext uri="{FF2B5EF4-FFF2-40B4-BE49-F238E27FC236}">
              <a16:creationId xmlns:a16="http://schemas.microsoft.com/office/drawing/2014/main" xmlns="" id="{00000000-0008-0000-0C00-000025000000}"/>
            </a:ext>
          </a:extLst>
        </xdr:cNvPr>
        <xdr:cNvSpPr/>
      </xdr:nvSpPr>
      <xdr:spPr>
        <a:xfrm flipV="1">
          <a:off x="12005941" y="2500308"/>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s-CO" sz="1100">
            <a:solidFill>
              <a:schemeClr val="lt1"/>
            </a:solidFill>
            <a:latin typeface="+mn-lt"/>
            <a:ea typeface="+mn-ea"/>
            <a:cs typeface="+mn-cs"/>
          </a:endParaRPr>
        </a:p>
      </xdr:txBody>
    </xdr:sp>
    <xdr:clientData/>
  </xdr:twoCellAnchor>
  <xdr:twoCellAnchor>
    <xdr:from>
      <xdr:col>15</xdr:col>
      <xdr:colOff>194942</xdr:colOff>
      <xdr:row>14</xdr:row>
      <xdr:rowOff>26185</xdr:rowOff>
    </xdr:from>
    <xdr:to>
      <xdr:col>15</xdr:col>
      <xdr:colOff>354542</xdr:colOff>
      <xdr:row>14</xdr:row>
      <xdr:rowOff>178846</xdr:rowOff>
    </xdr:to>
    <xdr:sp macro="" textlink="">
      <xdr:nvSpPr>
        <xdr:cNvPr id="4" name="Flecha arriba 37">
          <a:extLst>
            <a:ext uri="{FF2B5EF4-FFF2-40B4-BE49-F238E27FC236}">
              <a16:creationId xmlns:a16="http://schemas.microsoft.com/office/drawing/2014/main" xmlns="" id="{00000000-0008-0000-0C00-000026000000}"/>
            </a:ext>
            <a:ext uri="{147F2762-F138-4A5C-976F-8EAC2B608ADB}">
              <a16:predDERef xmlns:a16="http://schemas.microsoft.com/office/drawing/2014/main" xmlns="" pred="{00000000-0008-0000-0C00-000025000000}"/>
            </a:ext>
          </a:extLst>
        </xdr:cNvPr>
        <xdr:cNvSpPr/>
      </xdr:nvSpPr>
      <xdr:spPr>
        <a:xfrm flipV="1">
          <a:off x="11834492" y="3045610"/>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15</xdr:col>
      <xdr:colOff>150018</xdr:colOff>
      <xdr:row>47</xdr:row>
      <xdr:rowOff>88107</xdr:rowOff>
    </xdr:from>
    <xdr:to>
      <xdr:col>15</xdr:col>
      <xdr:colOff>309618</xdr:colOff>
      <xdr:row>48</xdr:row>
      <xdr:rowOff>50268</xdr:rowOff>
    </xdr:to>
    <xdr:sp macro="" textlink="">
      <xdr:nvSpPr>
        <xdr:cNvPr id="22" name="Flecha arriba 21">
          <a:extLst>
            <a:ext uri="{FF2B5EF4-FFF2-40B4-BE49-F238E27FC236}">
              <a16:creationId xmlns:a16="http://schemas.microsoft.com/office/drawing/2014/main" xmlns="" id="{00000000-0008-0000-0C00-000016000000}"/>
            </a:ext>
          </a:extLst>
        </xdr:cNvPr>
        <xdr:cNvSpPr/>
      </xdr:nvSpPr>
      <xdr:spPr>
        <a:xfrm>
          <a:off x="11970543" y="10441782"/>
          <a:ext cx="159600" cy="152661"/>
        </a:xfrm>
        <a:prstGeom prst="upArrow">
          <a:avLst/>
        </a:prstGeom>
        <a:solidFill>
          <a:srgbClr val="00B0F0"/>
        </a:solidFill>
        <a:ln w="3175">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178593</xdr:colOff>
      <xdr:row>45</xdr:row>
      <xdr:rowOff>178594</xdr:rowOff>
    </xdr:from>
    <xdr:to>
      <xdr:col>15</xdr:col>
      <xdr:colOff>338193</xdr:colOff>
      <xdr:row>46</xdr:row>
      <xdr:rowOff>69317</xdr:rowOff>
    </xdr:to>
    <xdr:sp macro="" textlink="">
      <xdr:nvSpPr>
        <xdr:cNvPr id="21" name="Flecha arriba 20">
          <a:extLst>
            <a:ext uri="{FF2B5EF4-FFF2-40B4-BE49-F238E27FC236}">
              <a16:creationId xmlns:a16="http://schemas.microsoft.com/office/drawing/2014/main" xmlns="" id="{00000000-0008-0000-0C00-000015000000}"/>
            </a:ext>
          </a:extLst>
        </xdr:cNvPr>
        <xdr:cNvSpPr/>
      </xdr:nvSpPr>
      <xdr:spPr>
        <a:xfrm flipV="1">
          <a:off x="11810999" y="11715750"/>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15</xdr:col>
      <xdr:colOff>180975</xdr:colOff>
      <xdr:row>15</xdr:row>
      <xdr:rowOff>95250</xdr:rowOff>
    </xdr:from>
    <xdr:to>
      <xdr:col>15</xdr:col>
      <xdr:colOff>340575</xdr:colOff>
      <xdr:row>16</xdr:row>
      <xdr:rowOff>57411</xdr:rowOff>
    </xdr:to>
    <xdr:sp macro="" textlink="">
      <xdr:nvSpPr>
        <xdr:cNvPr id="9" name="Flecha arriba 1">
          <a:extLst>
            <a:ext uri="{FF2B5EF4-FFF2-40B4-BE49-F238E27FC236}">
              <a16:creationId xmlns:a16="http://schemas.microsoft.com/office/drawing/2014/main" xmlns="" id="{8443F0BB-98F5-4A73-9A77-E65F57C96F71}"/>
            </a:ext>
            <a:ext uri="{147F2762-F138-4A5C-976F-8EAC2B608ADB}">
              <a16:predDERef xmlns:a16="http://schemas.microsoft.com/office/drawing/2014/main" xmlns="" pred="{00000000-0008-0000-0C00-000015000000}"/>
            </a:ext>
          </a:extLst>
        </xdr:cNvPr>
        <xdr:cNvSpPr/>
      </xdr:nvSpPr>
      <xdr:spPr>
        <a:xfrm flipV="1">
          <a:off x="11820525" y="3486150"/>
          <a:ext cx="159600" cy="152661"/>
        </a:xfrm>
        <a:prstGeom prst="upArrow">
          <a:avLst/>
        </a:prstGeom>
        <a:solidFill>
          <a:srgbClr val="EA6C6C"/>
        </a:solidFill>
        <a:ln w="31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endParaRPr lang="es-CO" sz="1100">
            <a:solidFill>
              <a:schemeClr val="lt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769144</xdr:colOff>
      <xdr:row>19</xdr:row>
      <xdr:rowOff>109537</xdr:rowOff>
    </xdr:from>
    <xdr:to>
      <xdr:col>15</xdr:col>
      <xdr:colOff>297656</xdr:colOff>
      <xdr:row>34</xdr:row>
      <xdr:rowOff>107156</xdr:rowOff>
    </xdr:to>
    <xdr:graphicFrame macro="">
      <xdr:nvGraphicFramePr>
        <xdr:cNvPr id="2" name="Gráfico 1">
          <a:extLst>
            <a:ext uri="{FF2B5EF4-FFF2-40B4-BE49-F238E27FC236}">
              <a16:creationId xmlns:a16="http://schemas.microsoft.com/office/drawing/2014/main" xmlns=""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646904</xdr:colOff>
      <xdr:row>37</xdr:row>
      <xdr:rowOff>174625</xdr:rowOff>
    </xdr:from>
    <xdr:to>
      <xdr:col>15</xdr:col>
      <xdr:colOff>758030</xdr:colOff>
      <xdr:row>52</xdr:row>
      <xdr:rowOff>178594</xdr:rowOff>
    </xdr:to>
    <xdr:graphicFrame macro="">
      <xdr:nvGraphicFramePr>
        <xdr:cNvPr id="3" name="Gráfico 2">
          <a:extLst>
            <a:ext uri="{FF2B5EF4-FFF2-40B4-BE49-F238E27FC236}">
              <a16:creationId xmlns:a16="http://schemas.microsoft.com/office/drawing/2014/main" xmlns=""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351461</xdr:colOff>
      <xdr:row>55</xdr:row>
      <xdr:rowOff>184944</xdr:rowOff>
    </xdr:from>
    <xdr:to>
      <xdr:col>16</xdr:col>
      <xdr:colOff>350931</xdr:colOff>
      <xdr:row>71</xdr:row>
      <xdr:rowOff>145257</xdr:rowOff>
    </xdr:to>
    <xdr:graphicFrame macro="">
      <xdr:nvGraphicFramePr>
        <xdr:cNvPr id="8" name="Gráfico 7">
          <a:extLst>
            <a:ext uri="{FF2B5EF4-FFF2-40B4-BE49-F238E27FC236}">
              <a16:creationId xmlns:a16="http://schemas.microsoft.com/office/drawing/2014/main" xmlns="" id="{00000000-0008-0000-0D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494242</xdr:colOff>
      <xdr:row>73</xdr:row>
      <xdr:rowOff>117739</xdr:rowOff>
    </xdr:from>
    <xdr:to>
      <xdr:col>16</xdr:col>
      <xdr:colOff>757767</xdr:colOff>
      <xdr:row>88</xdr:row>
      <xdr:rowOff>185737</xdr:rowOff>
    </xdr:to>
    <xdr:graphicFrame macro="">
      <xdr:nvGraphicFramePr>
        <xdr:cNvPr id="11" name="Gráfico 10">
          <a:extLst>
            <a:ext uri="{FF2B5EF4-FFF2-40B4-BE49-F238E27FC236}">
              <a16:creationId xmlns:a16="http://schemas.microsoft.com/office/drawing/2014/main" xmlns="" id="{00000000-0008-0000-0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355600</xdr:colOff>
      <xdr:row>4</xdr:row>
      <xdr:rowOff>26458</xdr:rowOff>
    </xdr:from>
    <xdr:to>
      <xdr:col>15</xdr:col>
      <xdr:colOff>736600</xdr:colOff>
      <xdr:row>19</xdr:row>
      <xdr:rowOff>59795</xdr:rowOff>
    </xdr:to>
    <xdr:graphicFrame macro="">
      <xdr:nvGraphicFramePr>
        <xdr:cNvPr id="9" name="Gráfico 8">
          <a:extLst>
            <a:ext uri="{FF2B5EF4-FFF2-40B4-BE49-F238E27FC236}">
              <a16:creationId xmlns:a16="http://schemas.microsoft.com/office/drawing/2014/main" xmlns=""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1012658</xdr:colOff>
      <xdr:row>91</xdr:row>
      <xdr:rowOff>169446</xdr:rowOff>
    </xdr:from>
    <xdr:to>
      <xdr:col>15</xdr:col>
      <xdr:colOff>550946</xdr:colOff>
      <xdr:row>107</xdr:row>
      <xdr:rowOff>78957</xdr:rowOff>
    </xdr:to>
    <xdr:graphicFrame macro="">
      <xdr:nvGraphicFramePr>
        <xdr:cNvPr id="6" name="Gráfico 5">
          <a:extLst>
            <a:ext uri="{FF2B5EF4-FFF2-40B4-BE49-F238E27FC236}">
              <a16:creationId xmlns:a16="http://schemas.microsoft.com/office/drawing/2014/main" xmlns="" id="{00000000-0008-0000-0D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74084</xdr:colOff>
      <xdr:row>0</xdr:row>
      <xdr:rowOff>52917</xdr:rowOff>
    </xdr:from>
    <xdr:to>
      <xdr:col>1</xdr:col>
      <xdr:colOff>994834</xdr:colOff>
      <xdr:row>1</xdr:row>
      <xdr:rowOff>148167</xdr:rowOff>
    </xdr:to>
    <xdr:sp macro="" textlink="">
      <xdr:nvSpPr>
        <xdr:cNvPr id="10" name="Rectángulo redondeado 9">
          <a:hlinkClick xmlns:r="http://schemas.openxmlformats.org/officeDocument/2006/relationships" r:id="rId7"/>
          <a:extLst>
            <a:ext uri="{FF2B5EF4-FFF2-40B4-BE49-F238E27FC236}">
              <a16:creationId xmlns:a16="http://schemas.microsoft.com/office/drawing/2014/main" xmlns="" id="{00000000-0008-0000-0D00-00000A000000}"/>
            </a:ext>
          </a:extLst>
        </xdr:cNvPr>
        <xdr:cNvSpPr/>
      </xdr:nvSpPr>
      <xdr:spPr>
        <a:xfrm>
          <a:off x="201084" y="52917"/>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705970</xdr:colOff>
      <xdr:row>0</xdr:row>
      <xdr:rowOff>33618</xdr:rowOff>
    </xdr:from>
    <xdr:to>
      <xdr:col>15</xdr:col>
      <xdr:colOff>227671</xdr:colOff>
      <xdr:row>1</xdr:row>
      <xdr:rowOff>156746</xdr:rowOff>
    </xdr:to>
    <xdr:sp macro="" textlink="">
      <xdr:nvSpPr>
        <xdr:cNvPr id="12" name="Flecha izquierda 11">
          <a:hlinkClick xmlns:r="http://schemas.openxmlformats.org/officeDocument/2006/relationships" r:id="rId8"/>
          <a:extLst>
            <a:ext uri="{FF2B5EF4-FFF2-40B4-BE49-F238E27FC236}">
              <a16:creationId xmlns:a16="http://schemas.microsoft.com/office/drawing/2014/main" xmlns="" id="{00000000-0008-0000-0D00-00000C000000}"/>
            </a:ext>
          </a:extLst>
        </xdr:cNvPr>
        <xdr:cNvSpPr/>
      </xdr:nvSpPr>
      <xdr:spPr>
        <a:xfrm>
          <a:off x="12248029" y="33618"/>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426533</xdr:colOff>
      <xdr:row>0</xdr:row>
      <xdr:rowOff>35012</xdr:rowOff>
    </xdr:from>
    <xdr:to>
      <xdr:col>15</xdr:col>
      <xdr:colOff>844704</xdr:colOff>
      <xdr:row>1</xdr:row>
      <xdr:rowOff>158140</xdr:rowOff>
    </xdr:to>
    <xdr:sp macro="" textlink="">
      <xdr:nvSpPr>
        <xdr:cNvPr id="13" name="Flecha izquierda 12">
          <a:hlinkClick xmlns:r="http://schemas.openxmlformats.org/officeDocument/2006/relationships" r:id="rId9"/>
          <a:extLst>
            <a:ext uri="{FF2B5EF4-FFF2-40B4-BE49-F238E27FC236}">
              <a16:creationId xmlns:a16="http://schemas.microsoft.com/office/drawing/2014/main" xmlns="" id="{00000000-0008-0000-0D00-00000D000000}"/>
            </a:ext>
          </a:extLst>
        </xdr:cNvPr>
        <xdr:cNvSpPr/>
      </xdr:nvSpPr>
      <xdr:spPr>
        <a:xfrm flipH="1">
          <a:off x="12865062" y="350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xdr:col>
      <xdr:colOff>74084</xdr:colOff>
      <xdr:row>132</xdr:row>
      <xdr:rowOff>52917</xdr:rowOff>
    </xdr:from>
    <xdr:to>
      <xdr:col>1</xdr:col>
      <xdr:colOff>994834</xdr:colOff>
      <xdr:row>133</xdr:row>
      <xdr:rowOff>148167</xdr:rowOff>
    </xdr:to>
    <xdr:sp macro="" textlink="">
      <xdr:nvSpPr>
        <xdr:cNvPr id="17" name="Rectángulo redondeado 16">
          <a:hlinkClick xmlns:r="http://schemas.openxmlformats.org/officeDocument/2006/relationships" r:id="rId7"/>
          <a:extLst>
            <a:ext uri="{FF2B5EF4-FFF2-40B4-BE49-F238E27FC236}">
              <a16:creationId xmlns:a16="http://schemas.microsoft.com/office/drawing/2014/main" xmlns="" id="{00000000-0008-0000-0D00-000011000000}"/>
            </a:ext>
          </a:extLst>
        </xdr:cNvPr>
        <xdr:cNvSpPr/>
      </xdr:nvSpPr>
      <xdr:spPr>
        <a:xfrm>
          <a:off x="197349" y="52917"/>
          <a:ext cx="920750" cy="285750"/>
        </a:xfrm>
        <a:prstGeom prst="roundRect">
          <a:avLst/>
        </a:prstGeom>
        <a:solidFill>
          <a:schemeClr val="accent5">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a:solidFill>
                <a:schemeClr val="bg1"/>
              </a:solidFill>
              <a:latin typeface="Trebuchet MS" panose="020B0603020202020204" pitchFamily="34" charset="0"/>
            </a:rPr>
            <a:t>INICIO</a:t>
          </a:r>
        </a:p>
      </xdr:txBody>
    </xdr:sp>
    <xdr:clientData/>
  </xdr:twoCellAnchor>
  <xdr:twoCellAnchor>
    <xdr:from>
      <xdr:col>14</xdr:col>
      <xdr:colOff>705970</xdr:colOff>
      <xdr:row>132</xdr:row>
      <xdr:rowOff>33618</xdr:rowOff>
    </xdr:from>
    <xdr:to>
      <xdr:col>15</xdr:col>
      <xdr:colOff>227671</xdr:colOff>
      <xdr:row>133</xdr:row>
      <xdr:rowOff>156746</xdr:rowOff>
    </xdr:to>
    <xdr:sp macro="" textlink="">
      <xdr:nvSpPr>
        <xdr:cNvPr id="18" name="Flecha izquierda 17">
          <a:hlinkClick xmlns:r="http://schemas.openxmlformats.org/officeDocument/2006/relationships" r:id="rId8"/>
          <a:extLst>
            <a:ext uri="{FF2B5EF4-FFF2-40B4-BE49-F238E27FC236}">
              <a16:creationId xmlns:a16="http://schemas.microsoft.com/office/drawing/2014/main" xmlns="" id="{00000000-0008-0000-0D00-000012000000}"/>
            </a:ext>
          </a:extLst>
        </xdr:cNvPr>
        <xdr:cNvSpPr/>
      </xdr:nvSpPr>
      <xdr:spPr>
        <a:xfrm>
          <a:off x="12248029" y="33618"/>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twoCellAnchor>
    <xdr:from>
      <xdr:col>15</xdr:col>
      <xdr:colOff>426533</xdr:colOff>
      <xdr:row>132</xdr:row>
      <xdr:rowOff>35012</xdr:rowOff>
    </xdr:from>
    <xdr:to>
      <xdr:col>15</xdr:col>
      <xdr:colOff>844704</xdr:colOff>
      <xdr:row>133</xdr:row>
      <xdr:rowOff>158140</xdr:rowOff>
    </xdr:to>
    <xdr:sp macro="" textlink="">
      <xdr:nvSpPr>
        <xdr:cNvPr id="19" name="Flecha izquierda 18">
          <a:hlinkClick xmlns:r="http://schemas.openxmlformats.org/officeDocument/2006/relationships" r:id="rId9"/>
          <a:extLst>
            <a:ext uri="{FF2B5EF4-FFF2-40B4-BE49-F238E27FC236}">
              <a16:creationId xmlns:a16="http://schemas.microsoft.com/office/drawing/2014/main" xmlns="" id="{00000000-0008-0000-0D00-000013000000}"/>
            </a:ext>
          </a:extLst>
        </xdr:cNvPr>
        <xdr:cNvSpPr/>
      </xdr:nvSpPr>
      <xdr:spPr>
        <a:xfrm flipH="1">
          <a:off x="12865062" y="35012"/>
          <a:ext cx="418171" cy="313628"/>
        </a:xfrm>
        <a:prstGeom prst="leftArrow">
          <a:avLst/>
        </a:prstGeom>
        <a:solidFill>
          <a:srgbClr val="FFC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s-CO" sz="1100" b="1">
            <a:solidFill>
              <a:schemeClr val="bg1"/>
            </a:solidFill>
            <a:latin typeface="Trebuchet MS" panose="020B0603020202020204" pitchFamily="34" charset="0"/>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supertransporte.gov.co/index.php/superintendencia-delegada-de-puertos/estadisticas-trafico-portuario-en-colombia/"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8.bin"/><Relationship Id="rId1" Type="http://schemas.openxmlformats.org/officeDocument/2006/relationships/hyperlink" Target="http://www.sipg.gov.co/Sipg/Inicio/SectorHidrocarburos/Precios/PreciosCiudades/tabid/113/language/es-CO/Default.aspx"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sinergox.xm.com.co/infms/Paginas/Informe-mensules-de-analisis-del-mercado.aspx?RootFolder=%2Finfms%2FInformes%20Mensuales%2F2022&amp;FolderCTID=0x012000C6B40FAEE443284C93541A299035CDAF&amp;View=%7B2F6EFE74%2D3DEB%2D4A58%2D96C8%2D157223B1A373%7D" TargetMode="External"/><Relationship Id="rId1" Type="http://schemas.openxmlformats.org/officeDocument/2006/relationships/hyperlink" Target="https://www.xm.com.co/nuestra-empresa/informes/informes-de-la-operacion-y-el-mercado/informes-mensuales-de-analisis-del-mercado" TargetMode="External"/><Relationship Id="rId4" Type="http://schemas.openxmlformats.org/officeDocument/2006/relationships/drawing" Target="../drawings/drawing16.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0.bin"/><Relationship Id="rId1" Type="http://schemas.openxmlformats.org/officeDocument/2006/relationships/hyperlink" Target="https://www.policia.gov.co/grupo-informacion-criminalidad/estadistica-delictiva"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76"/>
  <sheetViews>
    <sheetView tabSelected="1" zoomScale="130" zoomScaleNormal="130" workbookViewId="0">
      <selection activeCell="CQ8" sqref="CQ8"/>
    </sheetView>
  </sheetViews>
  <sheetFormatPr baseColWidth="10" defaultColWidth="2.7109375" defaultRowHeight="14.45" customHeight="1" x14ac:dyDescent="0.25"/>
  <cols>
    <col min="1" max="16384" width="2.7109375" style="1"/>
  </cols>
  <sheetData>
    <row r="76" spans="15:15" ht="14.45" customHeight="1" x14ac:dyDescent="0.25">
      <c r="O76" s="1" t="s">
        <v>0</v>
      </c>
    </row>
  </sheetData>
  <sheetProtection algorithmName="SHA-512" hashValue="+BUj7YQU//eRPG2aYW0DfUeGcm4CcgKhxhaYEru1UxinywigOsHpfh/ifLnP8+1YLJmTuTjiAYWHmuinq6CpzQ==" saltValue="V+Nyk7iSFqABjH+xf5FeiA=="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T198"/>
  <sheetViews>
    <sheetView showGridLines="0" topLeftCell="B19" zoomScale="80" zoomScaleNormal="80" workbookViewId="0">
      <selection activeCell="H64" sqref="H64"/>
    </sheetView>
  </sheetViews>
  <sheetFormatPr baseColWidth="10" defaultColWidth="11.42578125" defaultRowHeight="14.25" x14ac:dyDescent="0.2"/>
  <cols>
    <col min="1" max="1" width="1.28515625" style="216" customWidth="1"/>
    <col min="2" max="2" width="27.42578125" style="216" customWidth="1"/>
    <col min="3" max="5" width="11.140625" style="216" customWidth="1"/>
    <col min="6" max="6" width="13.42578125" style="216" customWidth="1"/>
    <col min="7" max="14" width="8.7109375" style="216" customWidth="1"/>
    <col min="15" max="15" width="33.5703125" style="216" customWidth="1"/>
    <col min="16" max="16" width="22.7109375" style="216" bestFit="1" customWidth="1"/>
    <col min="17" max="17" width="15.140625" style="216" customWidth="1"/>
    <col min="18" max="18" width="17.28515625" style="216" customWidth="1"/>
    <col min="19" max="20" width="11.42578125" style="216"/>
    <col min="21" max="21" width="13.28515625" style="216" customWidth="1"/>
    <col min="22" max="16384" width="11.42578125" style="216"/>
  </cols>
  <sheetData>
    <row r="1" spans="1:18" ht="15" customHeight="1" x14ac:dyDescent="0.2">
      <c r="A1" s="730" t="s">
        <v>169</v>
      </c>
      <c r="B1" s="731"/>
      <c r="C1" s="731"/>
      <c r="D1" s="731"/>
      <c r="E1" s="731"/>
      <c r="F1" s="731"/>
      <c r="G1" s="731"/>
      <c r="H1" s="731"/>
      <c r="I1" s="731"/>
      <c r="J1" s="731"/>
      <c r="K1" s="731"/>
      <c r="L1" s="731"/>
      <c r="M1" s="731"/>
      <c r="N1" s="731"/>
      <c r="O1" s="731"/>
      <c r="P1" s="731"/>
      <c r="Q1" s="731"/>
      <c r="R1" s="732"/>
    </row>
    <row r="2" spans="1:18" ht="15" customHeight="1" x14ac:dyDescent="0.2">
      <c r="A2" s="733"/>
      <c r="B2" s="664"/>
      <c r="C2" s="664"/>
      <c r="D2" s="664"/>
      <c r="E2" s="664"/>
      <c r="F2" s="664"/>
      <c r="G2" s="664"/>
      <c r="H2" s="664"/>
      <c r="I2" s="664"/>
      <c r="J2" s="664"/>
      <c r="K2" s="664"/>
      <c r="L2" s="664"/>
      <c r="M2" s="664"/>
      <c r="N2" s="664"/>
      <c r="O2" s="664"/>
      <c r="P2" s="664"/>
      <c r="Q2" s="664"/>
      <c r="R2" s="734"/>
    </row>
    <row r="3" spans="1:18" x14ac:dyDescent="0.2">
      <c r="B3" s="218"/>
      <c r="O3" s="393" t="s">
        <v>3</v>
      </c>
      <c r="P3" s="393" t="s">
        <v>1039</v>
      </c>
    </row>
    <row r="4" spans="1:18" x14ac:dyDescent="0.2">
      <c r="B4" s="222"/>
      <c r="I4" s="216" t="s">
        <v>17</v>
      </c>
      <c r="O4" s="219"/>
      <c r="P4" s="219"/>
      <c r="Q4" s="219"/>
    </row>
    <row r="5" spans="1:18" ht="9" customHeight="1" x14ac:dyDescent="0.2">
      <c r="B5" s="222"/>
      <c r="O5" s="219"/>
      <c r="P5" s="219"/>
      <c r="Q5" s="219"/>
    </row>
    <row r="6" spans="1:18" ht="26.25" customHeight="1" x14ac:dyDescent="0.2">
      <c r="B6" s="222"/>
      <c r="O6" s="683" t="s">
        <v>1038</v>
      </c>
      <c r="P6" s="683">
        <v>2023</v>
      </c>
      <c r="Q6" s="665" t="s">
        <v>171</v>
      </c>
      <c r="R6" s="735" t="s">
        <v>172</v>
      </c>
    </row>
    <row r="7" spans="1:18" ht="16.5" customHeight="1" thickBot="1" x14ac:dyDescent="0.25">
      <c r="B7" s="222"/>
      <c r="O7" s="715"/>
      <c r="P7" s="715"/>
      <c r="Q7" s="725"/>
      <c r="R7" s="736"/>
    </row>
    <row r="8" spans="1:18" ht="14.25" customHeight="1" x14ac:dyDescent="0.2">
      <c r="B8" s="222"/>
      <c r="O8" s="722" t="s">
        <v>173</v>
      </c>
      <c r="P8" s="728">
        <f>SUM(P10:P17)</f>
        <v>45097412.456349991</v>
      </c>
      <c r="Q8" s="726">
        <v>-0.13718973923414099</v>
      </c>
      <c r="R8" s="711">
        <f>+R10+R12+R14+R16</f>
        <v>1</v>
      </c>
    </row>
    <row r="9" spans="1:18" ht="17.45" customHeight="1" x14ac:dyDescent="0.2">
      <c r="B9" s="222"/>
      <c r="O9" s="723"/>
      <c r="P9" s="729"/>
      <c r="Q9" s="727"/>
      <c r="R9" s="712"/>
    </row>
    <row r="10" spans="1:18" x14ac:dyDescent="0.2">
      <c r="B10" s="222"/>
      <c r="O10" s="718" t="s">
        <v>174</v>
      </c>
      <c r="P10" s="720">
        <v>23531254.296739999</v>
      </c>
      <c r="Q10" s="716">
        <v>-0.19687110132256999</v>
      </c>
      <c r="R10" s="709">
        <f>+P10/$P$8</f>
        <v>0.52178723822605155</v>
      </c>
    </row>
    <row r="11" spans="1:18" ht="15" customHeight="1" x14ac:dyDescent="0.2">
      <c r="B11" s="222"/>
      <c r="O11" s="719"/>
      <c r="P11" s="721"/>
      <c r="Q11" s="717"/>
      <c r="R11" s="710"/>
    </row>
    <row r="12" spans="1:18" ht="15" customHeight="1" x14ac:dyDescent="0.2">
      <c r="B12" s="222"/>
      <c r="O12" s="718" t="s">
        <v>175</v>
      </c>
      <c r="P12" s="720">
        <v>9285717.4297999907</v>
      </c>
      <c r="Q12" s="716">
        <v>-3.8835852521240402E-2</v>
      </c>
      <c r="R12" s="709">
        <f>+P12/$P$8</f>
        <v>0.20590355242194178</v>
      </c>
    </row>
    <row r="13" spans="1:18" ht="15" customHeight="1" x14ac:dyDescent="0.2">
      <c r="B13" s="222"/>
      <c r="O13" s="719"/>
      <c r="P13" s="721"/>
      <c r="Q13" s="717"/>
      <c r="R13" s="710"/>
    </row>
    <row r="14" spans="1:18" ht="15" customHeight="1" x14ac:dyDescent="0.2">
      <c r="B14" s="222"/>
      <c r="O14" s="718" t="s">
        <v>176</v>
      </c>
      <c r="P14" s="720">
        <v>9168345.1836799998</v>
      </c>
      <c r="Q14" s="716">
        <v>-0.13700460534200101</v>
      </c>
      <c r="R14" s="709">
        <f>+P14/$P$8</f>
        <v>0.20330091427205688</v>
      </c>
    </row>
    <row r="15" spans="1:18" ht="15" customHeight="1" x14ac:dyDescent="0.2">
      <c r="B15" s="222"/>
      <c r="O15" s="719"/>
      <c r="P15" s="721"/>
      <c r="Q15" s="717"/>
      <c r="R15" s="710"/>
    </row>
    <row r="16" spans="1:18" ht="15" customHeight="1" x14ac:dyDescent="0.2">
      <c r="B16" s="222"/>
      <c r="O16" s="718" t="s">
        <v>177</v>
      </c>
      <c r="P16" s="720">
        <v>3112095.5461300001</v>
      </c>
      <c r="Q16" s="716">
        <v>0.15958176761968099</v>
      </c>
      <c r="R16" s="709">
        <f>+P16/$P$8</f>
        <v>6.9008295079949711E-2</v>
      </c>
    </row>
    <row r="17" spans="2:20" ht="15" customHeight="1" x14ac:dyDescent="0.2">
      <c r="B17" s="222"/>
      <c r="O17" s="719"/>
      <c r="P17" s="721"/>
      <c r="Q17" s="717"/>
      <c r="R17" s="710"/>
    </row>
    <row r="18" spans="2:20" x14ac:dyDescent="0.2">
      <c r="B18" s="222"/>
      <c r="O18" s="229" t="s">
        <v>178</v>
      </c>
      <c r="P18" s="219"/>
      <c r="Q18" s="219"/>
    </row>
    <row r="19" spans="2:20" ht="5.25" customHeight="1" x14ac:dyDescent="0.2">
      <c r="B19" s="222"/>
      <c r="O19" s="241"/>
      <c r="P19" s="268"/>
      <c r="Q19" s="268"/>
      <c r="R19" s="268"/>
    </row>
    <row r="20" spans="2:20" ht="27" customHeight="1" x14ac:dyDescent="0.2">
      <c r="B20" s="222"/>
      <c r="O20" s="724" t="s">
        <v>1042</v>
      </c>
      <c r="P20" s="724"/>
      <c r="Q20" s="724"/>
      <c r="R20" s="724"/>
    </row>
    <row r="21" spans="2:20" ht="27" customHeight="1" x14ac:dyDescent="0.2">
      <c r="B21" s="222"/>
      <c r="O21" s="724"/>
      <c r="P21" s="724"/>
      <c r="Q21" s="724"/>
      <c r="R21" s="724"/>
      <c r="S21" s="569" t="s">
        <v>179</v>
      </c>
      <c r="T21" s="350"/>
    </row>
    <row r="22" spans="2:20" ht="27" customHeight="1" x14ac:dyDescent="0.2">
      <c r="B22" s="222"/>
      <c r="O22" s="724"/>
      <c r="P22" s="724"/>
      <c r="Q22" s="724"/>
      <c r="R22" s="724"/>
    </row>
    <row r="23" spans="2:20" ht="31.5" customHeight="1" x14ac:dyDescent="0.2">
      <c r="B23" s="222"/>
      <c r="O23" s="724"/>
      <c r="P23" s="724"/>
      <c r="Q23" s="724"/>
      <c r="R23" s="724"/>
    </row>
    <row r="24" spans="2:20" ht="60.6" customHeight="1" x14ac:dyDescent="0.2">
      <c r="O24" s="724"/>
      <c r="P24" s="724"/>
      <c r="Q24" s="724"/>
      <c r="R24" s="724"/>
    </row>
    <row r="25" spans="2:20" ht="27" customHeight="1" x14ac:dyDescent="0.2">
      <c r="B25" s="269" t="s">
        <v>180</v>
      </c>
      <c r="C25" s="270"/>
      <c r="D25" s="270"/>
      <c r="E25" s="270"/>
      <c r="F25" s="270"/>
      <c r="G25" s="270"/>
      <c r="H25" s="270"/>
      <c r="I25" s="270"/>
      <c r="J25" s="270"/>
      <c r="O25" s="724"/>
      <c r="P25" s="724"/>
      <c r="Q25" s="724"/>
      <c r="R25" s="724"/>
    </row>
    <row r="26" spans="2:20" x14ac:dyDescent="0.2">
      <c r="B26" s="271"/>
      <c r="C26" s="270"/>
      <c r="D26" s="270"/>
      <c r="E26" s="270"/>
      <c r="F26" s="270"/>
      <c r="G26" s="270"/>
      <c r="H26" s="270"/>
      <c r="I26" s="270"/>
      <c r="J26" s="270"/>
      <c r="O26" s="724"/>
      <c r="P26" s="724"/>
      <c r="Q26" s="724"/>
      <c r="R26" s="724"/>
    </row>
    <row r="27" spans="2:20" x14ac:dyDescent="0.2">
      <c r="B27" s="271"/>
      <c r="C27" s="270"/>
      <c r="D27" s="270"/>
      <c r="E27" s="270"/>
      <c r="F27" s="270"/>
      <c r="G27" s="270"/>
      <c r="H27" s="270"/>
      <c r="I27" s="270"/>
      <c r="J27" s="270"/>
      <c r="O27" s="724"/>
      <c r="P27" s="724"/>
      <c r="Q27" s="724"/>
      <c r="R27" s="724"/>
    </row>
    <row r="28" spans="2:20" ht="41.45" customHeight="1" x14ac:dyDescent="0.2">
      <c r="B28" s="270"/>
      <c r="C28" s="270"/>
      <c r="D28" s="270"/>
      <c r="E28" s="270"/>
      <c r="F28" s="270"/>
      <c r="G28" s="270"/>
      <c r="H28" s="270"/>
      <c r="I28" s="270"/>
      <c r="J28" s="270"/>
      <c r="O28" s="724"/>
      <c r="P28" s="724"/>
      <c r="Q28" s="724"/>
      <c r="R28" s="724"/>
    </row>
    <row r="29" spans="2:20" x14ac:dyDescent="0.2">
      <c r="B29" s="270"/>
      <c r="C29" s="270"/>
      <c r="D29" s="270"/>
      <c r="E29" s="270"/>
      <c r="F29" s="270"/>
      <c r="G29" s="270"/>
      <c r="H29" s="270"/>
      <c r="I29" s="270"/>
      <c r="J29" s="270"/>
      <c r="O29" s="724"/>
      <c r="P29" s="724"/>
      <c r="Q29" s="724"/>
      <c r="R29" s="724"/>
    </row>
    <row r="30" spans="2:20" ht="67.5" customHeight="1" x14ac:dyDescent="0.2">
      <c r="B30" s="270"/>
      <c r="C30" s="270"/>
      <c r="D30" s="270"/>
      <c r="E30" s="270"/>
      <c r="F30" s="270"/>
      <c r="G30" s="270"/>
      <c r="H30" s="270"/>
      <c r="I30" s="270"/>
      <c r="J30" s="270"/>
      <c r="O30" s="724"/>
      <c r="P30" s="724"/>
      <c r="Q30" s="724"/>
      <c r="R30" s="724"/>
    </row>
    <row r="31" spans="2:20" ht="67.5" customHeight="1" x14ac:dyDescent="0.2">
      <c r="B31" s="270"/>
      <c r="C31" s="270"/>
      <c r="D31" s="270"/>
      <c r="E31" s="270"/>
      <c r="F31" s="270"/>
      <c r="G31" s="270"/>
      <c r="H31" s="270"/>
      <c r="I31" s="270"/>
      <c r="J31" s="270"/>
      <c r="O31" s="724"/>
      <c r="P31" s="724"/>
      <c r="Q31" s="724"/>
      <c r="R31" s="724"/>
    </row>
    <row r="32" spans="2:20" ht="16.5" customHeight="1" x14ac:dyDescent="0.2">
      <c r="B32" s="222"/>
    </row>
    <row r="33" spans="2:18" ht="25.5" customHeight="1" x14ac:dyDescent="0.2">
      <c r="B33" s="222"/>
      <c r="O33" s="683" t="s">
        <v>1040</v>
      </c>
      <c r="P33" s="683">
        <v>2023</v>
      </c>
      <c r="Q33" s="665" t="s">
        <v>171</v>
      </c>
      <c r="R33" s="665" t="s">
        <v>172</v>
      </c>
    </row>
    <row r="34" spans="2:18" ht="25.5" customHeight="1" thickBot="1" x14ac:dyDescent="0.25">
      <c r="B34" s="222"/>
      <c r="O34" s="715"/>
      <c r="P34" s="715"/>
      <c r="Q34" s="725"/>
      <c r="R34" s="725"/>
    </row>
    <row r="35" spans="2:18" ht="15" customHeight="1" x14ac:dyDescent="0.2">
      <c r="B35" s="222"/>
      <c r="O35" s="722" t="s">
        <v>173</v>
      </c>
      <c r="P35" s="728">
        <f>+P37+P39+P41+P43</f>
        <v>92318774.542859986</v>
      </c>
      <c r="Q35" s="726">
        <v>-6.8670706821123704E-3</v>
      </c>
      <c r="R35" s="711">
        <f>+R37+R39+R41+R43</f>
        <v>1</v>
      </c>
    </row>
    <row r="36" spans="2:18" ht="15" customHeight="1" x14ac:dyDescent="0.2">
      <c r="B36" s="222"/>
      <c r="O36" s="723"/>
      <c r="P36" s="729"/>
      <c r="Q36" s="727"/>
      <c r="R36" s="712"/>
    </row>
    <row r="37" spans="2:18" ht="23.45" customHeight="1" x14ac:dyDescent="0.2">
      <c r="B37" s="222"/>
      <c r="O37" s="718" t="s">
        <v>174</v>
      </c>
      <c r="P37" s="720">
        <v>84548055.316269994</v>
      </c>
      <c r="Q37" s="716">
        <v>-2.0558007261300298E-3</v>
      </c>
      <c r="R37" s="709">
        <f>+P37/$P$35</f>
        <v>0.91582731394487527</v>
      </c>
    </row>
    <row r="38" spans="2:18" ht="23.45" customHeight="1" x14ac:dyDescent="0.2">
      <c r="B38" s="222"/>
      <c r="O38" s="719"/>
      <c r="P38" s="721">
        <v>85114742.435929999</v>
      </c>
      <c r="Q38" s="717">
        <v>4.4153881821484058</v>
      </c>
      <c r="R38" s="710"/>
    </row>
    <row r="39" spans="2:18" ht="15" customHeight="1" x14ac:dyDescent="0.2">
      <c r="B39" s="222"/>
      <c r="O39" s="718" t="s">
        <v>176</v>
      </c>
      <c r="P39" s="720">
        <v>4785185.1301800003</v>
      </c>
      <c r="Q39" s="716">
        <v>-9.4400626411441604E-2</v>
      </c>
      <c r="R39" s="709">
        <f>+P39/$P$35</f>
        <v>5.1833282600154386E-2</v>
      </c>
    </row>
    <row r="40" spans="2:18" ht="15" customHeight="1" x14ac:dyDescent="0.2">
      <c r="B40" s="222"/>
      <c r="O40" s="719"/>
      <c r="P40" s="721">
        <v>5283997.8358399989</v>
      </c>
      <c r="Q40" s="717">
        <v>2.7445549385060115</v>
      </c>
      <c r="R40" s="710"/>
    </row>
    <row r="41" spans="2:18" ht="15" customHeight="1" x14ac:dyDescent="0.2">
      <c r="B41" s="271" t="s">
        <v>182</v>
      </c>
      <c r="O41" s="718" t="s">
        <v>175</v>
      </c>
      <c r="P41" s="720">
        <v>2981909.5471800002</v>
      </c>
      <c r="Q41" s="716">
        <v>1.16874935144342E-2</v>
      </c>
      <c r="R41" s="709">
        <f>+P41/$P$35</f>
        <v>3.23001422185865E-2</v>
      </c>
    </row>
    <row r="42" spans="2:18" ht="15" customHeight="1" x14ac:dyDescent="0.2">
      <c r="B42" s="222"/>
      <c r="O42" s="719"/>
      <c r="P42" s="721">
        <v>2947460.2705199993</v>
      </c>
      <c r="Q42" s="717">
        <v>4.999385608733399</v>
      </c>
      <c r="R42" s="710"/>
    </row>
    <row r="43" spans="2:18" ht="15" customHeight="1" x14ac:dyDescent="0.2">
      <c r="B43" s="222"/>
      <c r="M43" s="219"/>
      <c r="N43" s="219"/>
      <c r="O43" s="718" t="s">
        <v>177</v>
      </c>
      <c r="P43" s="713">
        <v>3624.5492300000001</v>
      </c>
      <c r="Q43" s="716">
        <v>5.6301990728449498E-2</v>
      </c>
      <c r="R43" s="709">
        <f>+P43/$P$35</f>
        <v>3.9261236383908713E-5</v>
      </c>
    </row>
    <row r="44" spans="2:18" ht="15" customHeight="1" x14ac:dyDescent="0.2">
      <c r="B44" s="222"/>
      <c r="O44" s="719"/>
      <c r="P44" s="714">
        <v>3431.357</v>
      </c>
      <c r="Q44" s="717">
        <v>1.6540335244888928</v>
      </c>
      <c r="R44" s="710"/>
    </row>
    <row r="45" spans="2:18" x14ac:dyDescent="0.2">
      <c r="B45" s="222"/>
      <c r="O45" s="219"/>
      <c r="P45" s="219"/>
      <c r="Q45" s="219"/>
    </row>
    <row r="46" spans="2:18" x14ac:dyDescent="0.2">
      <c r="O46" s="219"/>
      <c r="P46" s="219"/>
      <c r="Q46" s="219"/>
    </row>
    <row r="47" spans="2:18" x14ac:dyDescent="0.2">
      <c r="O47" s="219"/>
      <c r="P47" s="219"/>
      <c r="Q47" s="219"/>
    </row>
    <row r="48" spans="2:18" x14ac:dyDescent="0.2">
      <c r="O48" s="219"/>
      <c r="P48" s="219"/>
      <c r="Q48" s="219"/>
    </row>
    <row r="54" ht="15" customHeight="1" x14ac:dyDescent="0.2"/>
    <row r="55" ht="15" customHeight="1" x14ac:dyDescent="0.2"/>
    <row r="64" ht="15" customHeight="1" x14ac:dyDescent="0.2"/>
    <row r="65" spans="2:6" ht="15" customHeight="1" x14ac:dyDescent="0.2"/>
    <row r="66" spans="2:6" ht="15" customHeight="1" x14ac:dyDescent="0.2">
      <c r="B66" s="272"/>
      <c r="F66" s="273"/>
    </row>
    <row r="67" spans="2:6" ht="15" customHeight="1" x14ac:dyDescent="0.2"/>
    <row r="90" spans="1:18" x14ac:dyDescent="0.2">
      <c r="A90" s="664"/>
      <c r="B90" s="664"/>
      <c r="C90" s="664"/>
      <c r="D90" s="664"/>
      <c r="E90" s="664"/>
      <c r="F90" s="664"/>
      <c r="G90" s="664"/>
      <c r="H90" s="664"/>
      <c r="I90" s="664"/>
      <c r="J90" s="664"/>
      <c r="K90" s="664"/>
      <c r="L90" s="664"/>
      <c r="M90" s="664"/>
      <c r="N90" s="664"/>
      <c r="O90" s="664"/>
      <c r="P90" s="664"/>
      <c r="Q90" s="664"/>
      <c r="R90" s="664"/>
    </row>
    <row r="91" spans="1:18" x14ac:dyDescent="0.2">
      <c r="A91" s="664"/>
      <c r="B91" s="664"/>
      <c r="C91" s="664"/>
      <c r="D91" s="664"/>
      <c r="E91" s="664"/>
      <c r="F91" s="664"/>
      <c r="G91" s="664"/>
      <c r="H91" s="664"/>
      <c r="I91" s="664"/>
      <c r="J91" s="664"/>
      <c r="K91" s="664"/>
      <c r="L91" s="664"/>
      <c r="M91" s="664"/>
      <c r="N91" s="664"/>
      <c r="O91" s="664"/>
      <c r="P91" s="664"/>
      <c r="Q91" s="664"/>
      <c r="R91" s="664"/>
    </row>
    <row r="198" spans="2:2" x14ac:dyDescent="0.2">
      <c r="B198" s="216" t="s">
        <v>183</v>
      </c>
    </row>
  </sheetData>
  <sheetProtection algorithmName="SHA-512" hashValue="rMp6Z6LZBRnKG5FMIGNxIAtInOXnIeyz+mViv+Qu7aS8z4g+0JpfI5KG758XJko5nuFEHpFuPl5yHADi8eeVVA==" saltValue="jVoXw6HA8XMThxhYDoHHHA==" spinCount="100000" sheet="1" objects="1" scenarios="1"/>
  <mergeCells count="51">
    <mergeCell ref="R41:R42"/>
    <mergeCell ref="R43:R44"/>
    <mergeCell ref="A1:R2"/>
    <mergeCell ref="O6:O7"/>
    <mergeCell ref="O8:O9"/>
    <mergeCell ref="O10:O11"/>
    <mergeCell ref="O12:O13"/>
    <mergeCell ref="P6:P7"/>
    <mergeCell ref="Q6:Q7"/>
    <mergeCell ref="R6:R7"/>
    <mergeCell ref="P8:P9"/>
    <mergeCell ref="Q8:Q9"/>
    <mergeCell ref="R8:R9"/>
    <mergeCell ref="O16:O17"/>
    <mergeCell ref="O14:O15"/>
    <mergeCell ref="P10:P11"/>
    <mergeCell ref="Q10:Q11"/>
    <mergeCell ref="R10:R11"/>
    <mergeCell ref="P12:P13"/>
    <mergeCell ref="Q12:Q13"/>
    <mergeCell ref="R12:R13"/>
    <mergeCell ref="R14:R15"/>
    <mergeCell ref="P14:P15"/>
    <mergeCell ref="Q14:Q15"/>
    <mergeCell ref="R16:R17"/>
    <mergeCell ref="P16:P17"/>
    <mergeCell ref="Q16:Q17"/>
    <mergeCell ref="O20:R31"/>
    <mergeCell ref="O39:O40"/>
    <mergeCell ref="P33:P34"/>
    <mergeCell ref="Q33:Q34"/>
    <mergeCell ref="R33:R34"/>
    <mergeCell ref="Q35:Q36"/>
    <mergeCell ref="P35:P36"/>
    <mergeCell ref="R39:R40"/>
    <mergeCell ref="A90:R91"/>
    <mergeCell ref="R37:R38"/>
    <mergeCell ref="R35:R36"/>
    <mergeCell ref="P43:P44"/>
    <mergeCell ref="O33:O34"/>
    <mergeCell ref="Q41:Q42"/>
    <mergeCell ref="Q43:Q44"/>
    <mergeCell ref="O41:O42"/>
    <mergeCell ref="O43:O44"/>
    <mergeCell ref="P41:P42"/>
    <mergeCell ref="Q37:Q38"/>
    <mergeCell ref="Q39:Q40"/>
    <mergeCell ref="P37:P38"/>
    <mergeCell ref="P39:P40"/>
    <mergeCell ref="O35:O36"/>
    <mergeCell ref="O37:O38"/>
  </mergeCells>
  <conditionalFormatting sqref="Q8">
    <cfRule type="cellIs" dxfId="7996" priority="3" operator="lessThan">
      <formula>0</formula>
    </cfRule>
  </conditionalFormatting>
  <conditionalFormatting sqref="Q10 Q12 Q14 Q16">
    <cfRule type="cellIs" dxfId="7995" priority="4" operator="lessThan">
      <formula>0</formula>
    </cfRule>
  </conditionalFormatting>
  <conditionalFormatting sqref="Q35">
    <cfRule type="cellIs" dxfId="7994" priority="2" operator="lessThan">
      <formula>0</formula>
    </cfRule>
  </conditionalFormatting>
  <conditionalFormatting sqref="Q37 Q39 Q41 Q43">
    <cfRule type="cellIs" dxfId="7993"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Q98"/>
  <sheetViews>
    <sheetView topLeftCell="B1" zoomScale="85" zoomScaleNormal="85" workbookViewId="0">
      <selection activeCell="F73" sqref="F73"/>
    </sheetView>
  </sheetViews>
  <sheetFormatPr baseColWidth="10" defaultColWidth="11.42578125" defaultRowHeight="15" x14ac:dyDescent="0.25"/>
  <cols>
    <col min="1" max="1" width="1.7109375" style="1" customWidth="1"/>
    <col min="2" max="2" width="52.7109375" style="1" customWidth="1"/>
    <col min="3" max="3" width="9.85546875" style="15" customWidth="1"/>
    <col min="4" max="11" width="11.42578125" style="1"/>
    <col min="12" max="12" width="13.140625" style="1" customWidth="1"/>
    <col min="13" max="13" width="11.42578125" style="1"/>
    <col min="14" max="14" width="13.5703125" style="1" customWidth="1"/>
    <col min="15" max="16384" width="11.42578125" style="1"/>
  </cols>
  <sheetData>
    <row r="1" spans="1:17" ht="15" customHeight="1" x14ac:dyDescent="0.25">
      <c r="A1" s="737" t="s">
        <v>184</v>
      </c>
      <c r="B1" s="737"/>
      <c r="C1" s="737"/>
      <c r="D1" s="737"/>
      <c r="E1" s="737"/>
      <c r="F1" s="737"/>
      <c r="G1" s="737"/>
      <c r="H1" s="737"/>
      <c r="I1" s="737"/>
      <c r="J1" s="737"/>
      <c r="K1" s="737"/>
      <c r="L1" s="737"/>
      <c r="M1" s="737"/>
      <c r="N1" s="737"/>
      <c r="O1" s="737"/>
      <c r="P1" s="737"/>
      <c r="Q1" s="737"/>
    </row>
    <row r="2" spans="1:17" ht="15" customHeight="1" x14ac:dyDescent="0.25">
      <c r="A2" s="737"/>
      <c r="B2" s="737"/>
      <c r="C2" s="737"/>
      <c r="D2" s="737"/>
      <c r="E2" s="737"/>
      <c r="F2" s="737"/>
      <c r="G2" s="737"/>
      <c r="H2" s="737"/>
      <c r="I2" s="737"/>
      <c r="J2" s="737"/>
      <c r="K2" s="737"/>
      <c r="L2" s="737"/>
      <c r="M2" s="737"/>
      <c r="N2" s="737"/>
      <c r="O2" s="737"/>
      <c r="P2" s="737"/>
      <c r="Q2" s="737"/>
    </row>
    <row r="3" spans="1:17" ht="15" customHeight="1" x14ac:dyDescent="0.25">
      <c r="A3" s="737"/>
      <c r="B3" s="737"/>
      <c r="C3" s="737"/>
      <c r="D3" s="737"/>
      <c r="E3" s="737"/>
      <c r="F3" s="737"/>
      <c r="G3" s="737"/>
      <c r="H3" s="737"/>
      <c r="I3" s="737"/>
      <c r="J3" s="737"/>
      <c r="K3" s="737"/>
      <c r="L3" s="737"/>
      <c r="M3" s="737"/>
      <c r="N3" s="737"/>
      <c r="O3" s="737"/>
      <c r="P3" s="737"/>
      <c r="Q3" s="737"/>
    </row>
    <row r="4" spans="1:17" x14ac:dyDescent="0.25">
      <c r="B4" s="59" t="s">
        <v>185</v>
      </c>
      <c r="M4" s="18" t="s">
        <v>186</v>
      </c>
      <c r="N4" s="18"/>
      <c r="O4" s="18" t="s">
        <v>187</v>
      </c>
    </row>
    <row r="5" spans="1:17" x14ac:dyDescent="0.25">
      <c r="B5" s="27"/>
      <c r="K5" s="18"/>
      <c r="L5" s="18"/>
      <c r="M5" s="18"/>
      <c r="N5" s="18"/>
    </row>
    <row r="6" spans="1:17" x14ac:dyDescent="0.25">
      <c r="B6" s="27"/>
      <c r="K6" s="18"/>
      <c r="L6" s="18"/>
      <c r="M6" s="18"/>
      <c r="N6" s="18"/>
    </row>
    <row r="7" spans="1:17" x14ac:dyDescent="0.25">
      <c r="B7" s="27"/>
      <c r="K7" s="18"/>
      <c r="L7" s="18"/>
      <c r="M7" s="18"/>
      <c r="N7" s="18"/>
    </row>
    <row r="8" spans="1:17" x14ac:dyDescent="0.25">
      <c r="B8" s="27"/>
      <c r="K8" s="18"/>
      <c r="L8" s="18"/>
      <c r="M8" s="18"/>
      <c r="N8" s="18"/>
    </row>
    <row r="9" spans="1:17" ht="23.25" x14ac:dyDescent="0.35">
      <c r="B9" s="57" t="s">
        <v>188</v>
      </c>
      <c r="C9" s="43">
        <v>1.7999999999999999E-2</v>
      </c>
      <c r="K9" s="18"/>
      <c r="L9" s="18"/>
      <c r="M9" s="18"/>
      <c r="N9" s="18"/>
    </row>
    <row r="10" spans="1:17" ht="36" x14ac:dyDescent="0.35">
      <c r="B10" s="20" t="s">
        <v>189</v>
      </c>
      <c r="C10" s="48">
        <v>-1E-3</v>
      </c>
      <c r="K10" s="18"/>
      <c r="L10" s="18"/>
      <c r="M10" s="18"/>
      <c r="N10" s="18"/>
    </row>
    <row r="11" spans="1:17" ht="18" x14ac:dyDescent="0.25">
      <c r="B11" s="21" t="s">
        <v>190</v>
      </c>
      <c r="C11" s="44">
        <v>-2E-3</v>
      </c>
      <c r="K11" s="18"/>
      <c r="L11" s="18"/>
      <c r="M11" s="18"/>
      <c r="N11" s="18"/>
    </row>
    <row r="12" spans="1:17" ht="18" x14ac:dyDescent="0.25">
      <c r="B12" s="21" t="s">
        <v>191</v>
      </c>
      <c r="C12" s="45">
        <v>1.7000000000000001E-2</v>
      </c>
      <c r="K12" s="18"/>
      <c r="L12" s="18"/>
      <c r="M12" s="18"/>
      <c r="N12" s="18"/>
    </row>
    <row r="13" spans="1:17" ht="18" x14ac:dyDescent="0.25">
      <c r="B13" s="21" t="s">
        <v>192</v>
      </c>
      <c r="C13" s="45">
        <v>1.4999999999999999E-2</v>
      </c>
      <c r="K13" s="18"/>
      <c r="L13" s="18"/>
      <c r="M13" s="18"/>
      <c r="N13" s="18"/>
    </row>
    <row r="14" spans="1:17" ht="18" x14ac:dyDescent="0.25">
      <c r="B14" s="21" t="s">
        <v>193</v>
      </c>
      <c r="C14" s="45">
        <v>-8.9999999999999993E-3</v>
      </c>
      <c r="K14" s="18"/>
      <c r="L14" s="18"/>
      <c r="M14" s="18"/>
      <c r="N14" s="18"/>
    </row>
    <row r="15" spans="1:17" x14ac:dyDescent="0.25">
      <c r="B15" s="27"/>
      <c r="K15" s="18"/>
      <c r="L15" s="18"/>
      <c r="M15" s="18"/>
      <c r="N15" s="18"/>
    </row>
    <row r="16" spans="1:17" x14ac:dyDescent="0.25">
      <c r="B16" s="27"/>
      <c r="K16" s="18"/>
      <c r="L16" s="18"/>
      <c r="M16" s="18"/>
      <c r="N16" s="18"/>
    </row>
    <row r="17" spans="2:14" x14ac:dyDescent="0.25">
      <c r="B17" s="27"/>
      <c r="K17" s="18"/>
      <c r="L17" s="18"/>
      <c r="M17" s="18"/>
      <c r="N17" s="18"/>
    </row>
    <row r="18" spans="2:14" ht="16.5" customHeight="1" x14ac:dyDescent="0.25">
      <c r="B18" s="738" t="s">
        <v>194</v>
      </c>
      <c r="K18" s="18"/>
      <c r="L18" s="18"/>
      <c r="M18" s="18"/>
      <c r="N18" s="18"/>
    </row>
    <row r="19" spans="2:14" ht="15" customHeight="1" x14ac:dyDescent="0.25">
      <c r="B19" s="739"/>
      <c r="K19" s="18"/>
      <c r="L19" s="18"/>
      <c r="M19" s="18"/>
      <c r="N19" s="18"/>
    </row>
    <row r="20" spans="2:14" ht="15" customHeight="1" x14ac:dyDescent="0.25">
      <c r="B20" s="739"/>
      <c r="K20" s="18"/>
      <c r="L20" s="18"/>
      <c r="M20" s="18"/>
      <c r="N20" s="18"/>
    </row>
    <row r="21" spans="2:14" ht="15" customHeight="1" x14ac:dyDescent="0.25">
      <c r="B21" s="739"/>
      <c r="K21" s="18"/>
      <c r="L21" s="18"/>
      <c r="M21" s="18"/>
      <c r="N21" s="18"/>
    </row>
    <row r="22" spans="2:14" ht="15" customHeight="1" x14ac:dyDescent="0.25">
      <c r="B22" s="739"/>
      <c r="K22" s="18"/>
      <c r="L22" s="18"/>
      <c r="M22" s="18"/>
      <c r="N22" s="18"/>
    </row>
    <row r="23" spans="2:14" ht="15" customHeight="1" x14ac:dyDescent="0.25">
      <c r="B23" s="739"/>
      <c r="K23" s="18"/>
      <c r="L23" s="18"/>
      <c r="M23" s="18"/>
      <c r="N23" s="18"/>
    </row>
    <row r="24" spans="2:14" ht="15" customHeight="1" x14ac:dyDescent="0.25">
      <c r="B24" s="739"/>
      <c r="C24" s="46"/>
      <c r="K24" s="18"/>
      <c r="L24" s="18"/>
      <c r="M24" s="18"/>
      <c r="N24" s="18"/>
    </row>
    <row r="25" spans="2:14" x14ac:dyDescent="0.25">
      <c r="B25" s="739"/>
      <c r="K25" s="18"/>
      <c r="L25" s="18"/>
      <c r="M25" s="18"/>
      <c r="N25" s="18"/>
    </row>
    <row r="26" spans="2:14" x14ac:dyDescent="0.25">
      <c r="B26" s="740"/>
      <c r="K26" s="18"/>
      <c r="L26" s="18"/>
      <c r="M26" s="18"/>
      <c r="N26" s="18"/>
    </row>
    <row r="27" spans="2:14" x14ac:dyDescent="0.25">
      <c r="B27" s="27"/>
      <c r="K27" s="18"/>
      <c r="L27" s="18"/>
      <c r="M27" s="18"/>
      <c r="N27" s="18"/>
    </row>
    <row r="28" spans="2:14" x14ac:dyDescent="0.25">
      <c r="B28" s="27"/>
      <c r="K28" s="18"/>
      <c r="L28" s="18"/>
      <c r="M28" s="18"/>
      <c r="N28" s="18"/>
    </row>
    <row r="29" spans="2:14" x14ac:dyDescent="0.25">
      <c r="B29" s="27"/>
      <c r="K29" s="18"/>
      <c r="L29" s="18"/>
      <c r="M29" s="18"/>
      <c r="N29" s="18"/>
    </row>
    <row r="30" spans="2:14" x14ac:dyDescent="0.25">
      <c r="B30" s="9"/>
    </row>
    <row r="35" spans="2:3" x14ac:dyDescent="0.25">
      <c r="B35" s="19"/>
      <c r="C35" s="47"/>
    </row>
    <row r="36" spans="2:3" ht="23.25" x14ac:dyDescent="0.35">
      <c r="B36" s="20" t="s">
        <v>195</v>
      </c>
      <c r="C36" s="43">
        <v>1.2E-2</v>
      </c>
    </row>
    <row r="37" spans="2:3" ht="18" x14ac:dyDescent="0.25">
      <c r="B37" s="21" t="s">
        <v>196</v>
      </c>
      <c r="C37" s="44">
        <v>8.9999999999999993E-3</v>
      </c>
    </row>
    <row r="38" spans="2:3" ht="18" x14ac:dyDescent="0.25">
      <c r="B38" s="21" t="s">
        <v>197</v>
      </c>
      <c r="C38" s="45">
        <v>2.1000000000000001E-2</v>
      </c>
    </row>
    <row r="39" spans="2:3" ht="18" x14ac:dyDescent="0.25">
      <c r="B39" s="21" t="s">
        <v>198</v>
      </c>
      <c r="C39" s="45">
        <v>1.6E-2</v>
      </c>
    </row>
    <row r="40" spans="2:3" x14ac:dyDescent="0.25">
      <c r="B40" s="19"/>
      <c r="C40" s="47"/>
    </row>
    <row r="42" spans="2:3" ht="23.25" x14ac:dyDescent="0.25">
      <c r="B42" s="23" t="s">
        <v>199</v>
      </c>
      <c r="C42" s="43">
        <v>-0.01</v>
      </c>
    </row>
    <row r="43" spans="2:3" ht="18" x14ac:dyDescent="0.25">
      <c r="B43" s="21" t="s">
        <v>200</v>
      </c>
      <c r="C43" s="44">
        <v>-6.8000000000000005E-2</v>
      </c>
    </row>
    <row r="44" spans="2:3" ht="18" x14ac:dyDescent="0.25">
      <c r="B44" s="21" t="s">
        <v>201</v>
      </c>
      <c r="C44" s="45">
        <v>-0.04</v>
      </c>
    </row>
    <row r="45" spans="2:3" ht="18" x14ac:dyDescent="0.25">
      <c r="B45" s="21" t="s">
        <v>22</v>
      </c>
      <c r="C45" s="45">
        <v>-7.1999999999999995E-2</v>
      </c>
    </row>
    <row r="46" spans="2:3" ht="18" x14ac:dyDescent="0.25">
      <c r="B46" s="21" t="s">
        <v>202</v>
      </c>
      <c r="C46" s="45">
        <v>4.9000000000000002E-2</v>
      </c>
    </row>
    <row r="47" spans="2:3" ht="18" x14ac:dyDescent="0.25">
      <c r="B47" s="21" t="s">
        <v>203</v>
      </c>
      <c r="C47" s="45">
        <v>2.3E-2</v>
      </c>
    </row>
    <row r="48" spans="2:3" ht="18" x14ac:dyDescent="0.25">
      <c r="B48" s="21" t="s">
        <v>204</v>
      </c>
      <c r="C48" s="45">
        <v>4.1000000000000002E-2</v>
      </c>
    </row>
    <row r="49" spans="2:3" x14ac:dyDescent="0.25">
      <c r="B49" s="19"/>
      <c r="C49" s="47"/>
    </row>
    <row r="53" spans="2:3" ht="36" x14ac:dyDescent="0.35">
      <c r="B53" s="20" t="s">
        <v>205</v>
      </c>
      <c r="C53" s="43">
        <v>4.9000000000000002E-2</v>
      </c>
    </row>
    <row r="54" spans="2:3" ht="18" x14ac:dyDescent="0.25">
      <c r="B54" s="21" t="s">
        <v>206</v>
      </c>
      <c r="C54" s="44">
        <v>-1.7000000000000001E-2</v>
      </c>
    </row>
    <row r="55" spans="2:3" ht="18" x14ac:dyDescent="0.25">
      <c r="B55" s="21" t="s">
        <v>207</v>
      </c>
      <c r="C55" s="45">
        <v>4.1000000000000002E-2</v>
      </c>
    </row>
    <row r="56" spans="2:3" ht="18" x14ac:dyDescent="0.25">
      <c r="B56" s="21" t="s">
        <v>208</v>
      </c>
      <c r="C56" s="45">
        <v>-3.5000000000000003E-2</v>
      </c>
    </row>
    <row r="58" spans="2:3" ht="23.25" x14ac:dyDescent="0.25">
      <c r="B58" s="23" t="s">
        <v>209</v>
      </c>
      <c r="C58" s="43">
        <v>-7.0000000000000001E-3</v>
      </c>
    </row>
    <row r="59" spans="2:3" ht="18" x14ac:dyDescent="0.25">
      <c r="B59" s="21" t="s">
        <v>210</v>
      </c>
      <c r="C59" s="44">
        <v>7.0999999999999994E-2</v>
      </c>
    </row>
    <row r="60" spans="2:3" ht="30" x14ac:dyDescent="0.25">
      <c r="B60" s="21" t="s">
        <v>211</v>
      </c>
      <c r="C60" s="45">
        <v>-0.104</v>
      </c>
    </row>
    <row r="61" spans="2:3" x14ac:dyDescent="0.25">
      <c r="B61" s="19"/>
      <c r="C61" s="47"/>
    </row>
    <row r="62" spans="2:3" x14ac:dyDescent="0.25">
      <c r="B62" s="19"/>
      <c r="C62" s="47"/>
    </row>
    <row r="63" spans="2:3" ht="23.25" x14ac:dyDescent="0.25">
      <c r="B63" s="23" t="s">
        <v>212</v>
      </c>
      <c r="C63" s="43">
        <v>-3.5999999999999997E-2</v>
      </c>
    </row>
    <row r="64" spans="2:3" ht="18" x14ac:dyDescent="0.25">
      <c r="B64" s="21" t="s">
        <v>213</v>
      </c>
      <c r="C64" s="44">
        <v>-4.0000000000000001E-3</v>
      </c>
    </row>
    <row r="65" spans="2:3" ht="18" x14ac:dyDescent="0.25">
      <c r="B65" s="21" t="s">
        <v>214</v>
      </c>
      <c r="C65" s="45">
        <v>-3.9E-2</v>
      </c>
    </row>
    <row r="66" spans="2:3" ht="18" x14ac:dyDescent="0.25">
      <c r="B66" s="21" t="s">
        <v>215</v>
      </c>
      <c r="C66" s="45">
        <v>-0.16</v>
      </c>
    </row>
    <row r="67" spans="2:3" ht="18" x14ac:dyDescent="0.25">
      <c r="B67" s="21" t="s">
        <v>216</v>
      </c>
      <c r="C67" s="45">
        <v>-1.9E-2</v>
      </c>
    </row>
    <row r="68" spans="2:3" x14ac:dyDescent="0.25">
      <c r="B68" s="19"/>
      <c r="C68" s="47"/>
    </row>
    <row r="69" spans="2:3" x14ac:dyDescent="0.25">
      <c r="B69" s="19"/>
      <c r="C69" s="47"/>
    </row>
    <row r="70" spans="2:3" x14ac:dyDescent="0.25">
      <c r="B70" s="19"/>
      <c r="C70" s="47"/>
    </row>
    <row r="71" spans="2:3" ht="54" x14ac:dyDescent="0.35">
      <c r="B71" s="20" t="s">
        <v>217</v>
      </c>
      <c r="C71" s="43">
        <v>3.7999999999999999E-2</v>
      </c>
    </row>
    <row r="72" spans="2:3" ht="18" x14ac:dyDescent="0.3">
      <c r="B72" s="41" t="s">
        <v>218</v>
      </c>
      <c r="C72" s="44">
        <v>6.7000000000000004E-2</v>
      </c>
    </row>
    <row r="73" spans="2:3" ht="18" x14ac:dyDescent="0.3">
      <c r="B73" s="22" t="s">
        <v>219</v>
      </c>
      <c r="C73" s="45">
        <v>2.8000000000000001E-2</v>
      </c>
    </row>
    <row r="74" spans="2:3" ht="18" x14ac:dyDescent="0.25">
      <c r="B74" s="21" t="s">
        <v>220</v>
      </c>
      <c r="C74" s="45">
        <v>2.4E-2</v>
      </c>
    </row>
    <row r="75" spans="2:3" x14ac:dyDescent="0.25">
      <c r="C75" s="47"/>
    </row>
    <row r="76" spans="2:3" x14ac:dyDescent="0.25">
      <c r="C76" s="47"/>
    </row>
    <row r="77" spans="2:3" ht="36" x14ac:dyDescent="0.35">
      <c r="B77" s="20" t="s">
        <v>221</v>
      </c>
      <c r="C77" s="43">
        <v>3.4000000000000002E-2</v>
      </c>
    </row>
    <row r="78" spans="2:3" ht="18" x14ac:dyDescent="0.25">
      <c r="B78" s="21" t="s">
        <v>222</v>
      </c>
      <c r="C78" s="44">
        <v>4.2000000000000003E-2</v>
      </c>
    </row>
    <row r="79" spans="2:3" ht="18" x14ac:dyDescent="0.25">
      <c r="B79" s="21" t="s">
        <v>223</v>
      </c>
      <c r="C79" s="45">
        <v>4.1000000000000002E-2</v>
      </c>
    </row>
    <row r="80" spans="2:3" ht="18" x14ac:dyDescent="0.25">
      <c r="B80" s="21" t="s">
        <v>224</v>
      </c>
      <c r="C80" s="45">
        <v>1.2E-2</v>
      </c>
    </row>
    <row r="81" spans="2:3" ht="18" x14ac:dyDescent="0.25">
      <c r="B81" s="21" t="s">
        <v>225</v>
      </c>
      <c r="C81" s="45">
        <v>3.1E-2</v>
      </c>
    </row>
    <row r="82" spans="2:3" x14ac:dyDescent="0.25">
      <c r="C82" s="47"/>
    </row>
    <row r="83" spans="2:3" x14ac:dyDescent="0.25">
      <c r="C83" s="47"/>
    </row>
    <row r="84" spans="2:3" ht="36" x14ac:dyDescent="0.35">
      <c r="B84" s="20" t="s">
        <v>226</v>
      </c>
      <c r="C84" s="43">
        <v>1.0999999999999999E-2</v>
      </c>
    </row>
    <row r="85" spans="2:3" ht="18" x14ac:dyDescent="0.25">
      <c r="B85" s="21" t="s">
        <v>227</v>
      </c>
      <c r="C85" s="44">
        <v>0.01</v>
      </c>
    </row>
    <row r="86" spans="2:3" ht="18" x14ac:dyDescent="0.25">
      <c r="B86" s="21" t="s">
        <v>228</v>
      </c>
      <c r="C86" s="45">
        <v>7.0000000000000001E-3</v>
      </c>
    </row>
    <row r="87" spans="2:3" ht="30" x14ac:dyDescent="0.25">
      <c r="B87" s="21" t="s">
        <v>229</v>
      </c>
      <c r="C87" s="45">
        <v>1.4999999999999999E-2</v>
      </c>
    </row>
    <row r="98" spans="2:2" ht="15.75" x14ac:dyDescent="0.3">
      <c r="B98" s="5"/>
    </row>
  </sheetData>
  <sheetProtection algorithmName="SHA-512" hashValue="TYDAMNQ907mxXgvdRKA3J3vTJ6W1WBT3N0fruSuGWl24Y0em7aWEIPz/DDYhNRG9ExFBr2tb9H5kWCR3EJHDeA==" saltValue="G4oPmVgE636YmWkWuLFxXg==" spinCount="100000" sheet="1" objects="1" scenarios="1"/>
  <mergeCells count="2">
    <mergeCell ref="A1:Q3"/>
    <mergeCell ref="B18:B26"/>
  </mergeCells>
  <conditionalFormatting sqref="C9:C14">
    <cfRule type="cellIs" dxfId="7992" priority="9" operator="lessThan">
      <formula>0</formula>
    </cfRule>
  </conditionalFormatting>
  <conditionalFormatting sqref="C36:C39">
    <cfRule type="cellIs" dxfId="7991" priority="3" operator="lessThan">
      <formula>0</formula>
    </cfRule>
  </conditionalFormatting>
  <conditionalFormatting sqref="C42:C48">
    <cfRule type="cellIs" dxfId="7990" priority="6" operator="lessThan">
      <formula>0</formula>
    </cfRule>
  </conditionalFormatting>
  <conditionalFormatting sqref="C53:C56">
    <cfRule type="cellIs" dxfId="7989" priority="8" operator="lessThan">
      <formula>0</formula>
    </cfRule>
  </conditionalFormatting>
  <conditionalFormatting sqref="C58:C60">
    <cfRule type="cellIs" dxfId="7988" priority="4" operator="lessThan">
      <formula>0</formula>
    </cfRule>
  </conditionalFormatting>
  <conditionalFormatting sqref="C63:C67">
    <cfRule type="cellIs" dxfId="7987" priority="7" operator="lessThan">
      <formula>0</formula>
    </cfRule>
  </conditionalFormatting>
  <conditionalFormatting sqref="C71:C74">
    <cfRule type="cellIs" dxfId="7986" priority="2" operator="lessThan">
      <formula>0</formula>
    </cfRule>
  </conditionalFormatting>
  <conditionalFormatting sqref="C77:C81">
    <cfRule type="cellIs" dxfId="7985" priority="1" operator="lessThan">
      <formula>0</formula>
    </cfRule>
  </conditionalFormatting>
  <conditionalFormatting sqref="C84:C87">
    <cfRule type="cellIs" dxfId="7984" priority="5" operator="lessThan">
      <formula>0</formula>
    </cfRule>
  </conditionalFormatting>
  <hyperlinks>
    <hyperlink ref="B4" location="Portada!A1" display="Volver al Inicio"/>
  </hyperlink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O182"/>
  <sheetViews>
    <sheetView zoomScale="80" zoomScaleNormal="80" workbookViewId="0">
      <pane ySplit="2" topLeftCell="A152" activePane="bottomLeft" state="frozen"/>
      <selection activeCell="P19" sqref="P19"/>
      <selection pane="bottomLeft" activeCell="O162" sqref="O162"/>
    </sheetView>
  </sheetViews>
  <sheetFormatPr baseColWidth="10" defaultColWidth="11.42578125" defaultRowHeight="15" x14ac:dyDescent="0.25"/>
  <cols>
    <col min="2" max="2" width="16.140625" customWidth="1"/>
    <col min="3" max="3" width="14.5703125" customWidth="1"/>
    <col min="4" max="4" width="14.7109375" customWidth="1"/>
    <col min="5" max="5" width="12.140625" customWidth="1"/>
    <col min="6" max="6" width="15.140625" bestFit="1" customWidth="1"/>
    <col min="7" max="7" width="14" customWidth="1"/>
    <col min="10" max="10" width="17.7109375" customWidth="1"/>
    <col min="11" max="11" width="17.140625" customWidth="1"/>
    <col min="12" max="12" width="16.42578125" customWidth="1"/>
    <col min="14" max="14" width="13.7109375" bestFit="1" customWidth="1"/>
    <col min="15" max="15" width="13.42578125" bestFit="1" customWidth="1"/>
  </cols>
  <sheetData>
    <row r="1" spans="1:15" ht="15.75" x14ac:dyDescent="0.25">
      <c r="A1" s="742" t="s">
        <v>230</v>
      </c>
      <c r="B1" s="742"/>
      <c r="C1" s="742"/>
      <c r="E1" s="741" t="s">
        <v>231</v>
      </c>
      <c r="F1" s="741"/>
      <c r="G1" s="741"/>
      <c r="I1" s="741" t="s">
        <v>232</v>
      </c>
      <c r="J1" s="741"/>
      <c r="K1" s="741"/>
      <c r="M1" s="741" t="s">
        <v>233</v>
      </c>
      <c r="N1" s="741"/>
      <c r="O1" s="741"/>
    </row>
    <row r="2" spans="1:15" x14ac:dyDescent="0.25">
      <c r="A2" s="34"/>
      <c r="B2" s="34" t="s">
        <v>234</v>
      </c>
      <c r="C2" s="34" t="s">
        <v>235</v>
      </c>
      <c r="E2" s="34"/>
      <c r="F2" s="34" t="s">
        <v>236</v>
      </c>
      <c r="G2" s="34" t="s">
        <v>237</v>
      </c>
      <c r="I2" s="34" t="s">
        <v>238</v>
      </c>
      <c r="J2" s="34" t="s">
        <v>230</v>
      </c>
      <c r="K2" s="34" t="s">
        <v>231</v>
      </c>
      <c r="M2" s="34" t="s">
        <v>239</v>
      </c>
      <c r="N2" s="34" t="s">
        <v>231</v>
      </c>
      <c r="O2" s="34" t="s">
        <v>230</v>
      </c>
    </row>
    <row r="3" spans="1:15" ht="18" x14ac:dyDescent="0.35">
      <c r="A3" s="32">
        <v>40544</v>
      </c>
      <c r="B3" s="29">
        <v>3782</v>
      </c>
      <c r="C3" s="30"/>
      <c r="E3" s="33">
        <v>40544</v>
      </c>
      <c r="F3" s="29">
        <v>3769.1</v>
      </c>
      <c r="G3" s="30">
        <v>2137142.5144500001</v>
      </c>
      <c r="I3" s="32">
        <v>40544</v>
      </c>
      <c r="J3" s="29">
        <f>B3</f>
        <v>3782</v>
      </c>
      <c r="K3" s="29">
        <f>F3</f>
        <v>3769.1</v>
      </c>
    </row>
    <row r="4" spans="1:15" ht="18" x14ac:dyDescent="0.35">
      <c r="A4" s="32">
        <v>40575</v>
      </c>
      <c r="B4" s="29">
        <v>3948</v>
      </c>
      <c r="C4" s="30"/>
      <c r="E4" s="33">
        <v>40575</v>
      </c>
      <c r="F4" s="29">
        <v>3775.6</v>
      </c>
      <c r="G4" s="30">
        <v>2114293.4286599993</v>
      </c>
      <c r="I4" s="32">
        <v>40575</v>
      </c>
      <c r="J4" s="29">
        <f t="shared" ref="J4:J67" si="0">B4</f>
        <v>3948</v>
      </c>
      <c r="K4" s="29">
        <f t="shared" ref="K4:K67" si="1">F4</f>
        <v>3775.6</v>
      </c>
    </row>
    <row r="5" spans="1:15" ht="18" x14ac:dyDescent="0.35">
      <c r="A5" s="32">
        <v>40603</v>
      </c>
      <c r="B5" s="29">
        <v>4899.3999999999996</v>
      </c>
      <c r="C5" s="30"/>
      <c r="E5" s="33">
        <v>40603</v>
      </c>
      <c r="F5" s="29">
        <v>4644.7</v>
      </c>
      <c r="G5" s="30">
        <v>2086261.4125599999</v>
      </c>
      <c r="I5" s="32">
        <v>40603</v>
      </c>
      <c r="J5" s="29">
        <f t="shared" si="0"/>
        <v>4899.3999999999996</v>
      </c>
      <c r="K5" s="29">
        <f t="shared" si="1"/>
        <v>4644.7</v>
      </c>
    </row>
    <row r="6" spans="1:15" ht="18" x14ac:dyDescent="0.35">
      <c r="A6" s="32">
        <v>40634</v>
      </c>
      <c r="B6" s="29">
        <v>4697.3</v>
      </c>
      <c r="C6" s="30"/>
      <c r="E6" s="33">
        <v>40634</v>
      </c>
      <c r="F6" s="29">
        <v>4206.2</v>
      </c>
      <c r="G6" s="30">
        <v>2142440.9476899956</v>
      </c>
      <c r="I6" s="32">
        <v>40634</v>
      </c>
      <c r="J6" s="29">
        <f t="shared" si="0"/>
        <v>4697.3</v>
      </c>
      <c r="K6" s="29">
        <f t="shared" si="1"/>
        <v>4206.2</v>
      </c>
    </row>
    <row r="7" spans="1:15" ht="18" x14ac:dyDescent="0.35">
      <c r="A7" s="32">
        <v>40664</v>
      </c>
      <c r="B7" s="29">
        <v>4703.8999999999996</v>
      </c>
      <c r="C7" s="30">
        <v>12631260.342510002</v>
      </c>
      <c r="E7" s="33">
        <v>40664</v>
      </c>
      <c r="F7" s="29">
        <v>4931.3</v>
      </c>
      <c r="G7" s="30">
        <v>2401241.06299</v>
      </c>
      <c r="I7" s="32">
        <v>40664</v>
      </c>
      <c r="J7" s="29">
        <f t="shared" si="0"/>
        <v>4703.8999999999996</v>
      </c>
      <c r="K7" s="29">
        <f t="shared" si="1"/>
        <v>4931.3</v>
      </c>
    </row>
    <row r="8" spans="1:15" ht="18" x14ac:dyDescent="0.35">
      <c r="A8" s="32">
        <v>40695</v>
      </c>
      <c r="B8" s="29">
        <v>4709.1000000000004</v>
      </c>
      <c r="C8" s="30">
        <v>9907656.9263499938</v>
      </c>
      <c r="E8" s="33">
        <v>40695</v>
      </c>
      <c r="F8" s="29">
        <v>4552.7</v>
      </c>
      <c r="G8" s="30">
        <v>2358460.5881700004</v>
      </c>
      <c r="I8" s="32">
        <v>40695</v>
      </c>
      <c r="J8" s="29">
        <f t="shared" si="0"/>
        <v>4709.1000000000004</v>
      </c>
      <c r="K8" s="29">
        <f t="shared" si="1"/>
        <v>4552.7</v>
      </c>
    </row>
    <row r="9" spans="1:15" ht="18" x14ac:dyDescent="0.35">
      <c r="A9" s="32">
        <v>40725</v>
      </c>
      <c r="B9" s="29">
        <v>4890.3999999999996</v>
      </c>
      <c r="C9" s="30">
        <v>11343536.707210012</v>
      </c>
      <c r="E9" s="33">
        <v>40725</v>
      </c>
      <c r="F9" s="29">
        <v>4564.3</v>
      </c>
      <c r="G9" s="30">
        <v>2204827.8136400008</v>
      </c>
      <c r="I9" s="32">
        <v>40725</v>
      </c>
      <c r="J9" s="29">
        <f t="shared" si="0"/>
        <v>4890.3999999999996</v>
      </c>
      <c r="K9" s="29">
        <f t="shared" si="1"/>
        <v>4564.3</v>
      </c>
    </row>
    <row r="10" spans="1:15" ht="18" x14ac:dyDescent="0.35">
      <c r="A10" s="32">
        <v>40756</v>
      </c>
      <c r="B10" s="29">
        <v>4965.2</v>
      </c>
      <c r="C10" s="30">
        <v>12687795.156339997</v>
      </c>
      <c r="E10" s="33">
        <v>40756</v>
      </c>
      <c r="F10" s="29">
        <v>4756.8</v>
      </c>
      <c r="G10" s="30">
        <v>2113372.4028999982</v>
      </c>
      <c r="I10" s="32">
        <v>40756</v>
      </c>
      <c r="J10" s="29">
        <f t="shared" si="0"/>
        <v>4965.2</v>
      </c>
      <c r="K10" s="29">
        <f t="shared" si="1"/>
        <v>4756.8</v>
      </c>
    </row>
    <row r="11" spans="1:15" ht="18" x14ac:dyDescent="0.35">
      <c r="A11" s="32">
        <v>40787</v>
      </c>
      <c r="B11" s="29">
        <v>4544.2</v>
      </c>
      <c r="C11" s="30">
        <v>10974443.245379999</v>
      </c>
      <c r="E11" s="33">
        <v>40787</v>
      </c>
      <c r="F11" s="29">
        <v>5067.1000000000004</v>
      </c>
      <c r="G11" s="30">
        <v>2378522.1223500003</v>
      </c>
      <c r="I11" s="32">
        <v>40787</v>
      </c>
      <c r="J11" s="29">
        <f t="shared" si="0"/>
        <v>4544.2</v>
      </c>
      <c r="K11" s="29">
        <f t="shared" si="1"/>
        <v>5067.1000000000004</v>
      </c>
    </row>
    <row r="12" spans="1:15" ht="18" x14ac:dyDescent="0.35">
      <c r="A12" s="32">
        <v>40817</v>
      </c>
      <c r="B12" s="29">
        <v>4713.5</v>
      </c>
      <c r="C12" s="30">
        <v>9907646.4583800025</v>
      </c>
      <c r="E12" s="33">
        <v>40817</v>
      </c>
      <c r="F12" s="29">
        <v>4842</v>
      </c>
      <c r="G12" s="30">
        <v>2226270.2341800015</v>
      </c>
      <c r="I12" s="32">
        <v>40817</v>
      </c>
      <c r="J12" s="29">
        <f t="shared" si="0"/>
        <v>4713.5</v>
      </c>
      <c r="K12" s="29">
        <f t="shared" si="1"/>
        <v>4842</v>
      </c>
    </row>
    <row r="13" spans="1:15" ht="18" x14ac:dyDescent="0.35">
      <c r="A13" s="32">
        <v>40848</v>
      </c>
      <c r="B13" s="29">
        <v>5154.8</v>
      </c>
      <c r="C13" s="30">
        <v>10324646.905509999</v>
      </c>
      <c r="E13" s="33">
        <v>40848</v>
      </c>
      <c r="F13" s="29">
        <v>5060.5</v>
      </c>
      <c r="G13" s="30">
        <v>2389732.327959999</v>
      </c>
      <c r="I13" s="32">
        <v>40848</v>
      </c>
      <c r="J13" s="29">
        <f t="shared" si="0"/>
        <v>5154.8</v>
      </c>
      <c r="K13" s="29">
        <f t="shared" si="1"/>
        <v>5060.5</v>
      </c>
      <c r="M13" s="741" t="s">
        <v>233</v>
      </c>
      <c r="N13" s="741"/>
      <c r="O13" s="741"/>
    </row>
    <row r="14" spans="1:15" ht="18" x14ac:dyDescent="0.35">
      <c r="A14" s="32">
        <v>40878</v>
      </c>
      <c r="B14" s="29">
        <v>5554.4</v>
      </c>
      <c r="C14" s="30">
        <v>11962863.17305724</v>
      </c>
      <c r="E14" s="33">
        <v>40878</v>
      </c>
      <c r="F14" s="29">
        <v>4504.6000000000004</v>
      </c>
      <c r="G14" s="30">
        <v>1731914.6399299987</v>
      </c>
      <c r="I14" s="32">
        <v>40878</v>
      </c>
      <c r="J14" s="29">
        <f t="shared" si="0"/>
        <v>5554.4</v>
      </c>
      <c r="K14" s="29">
        <f t="shared" si="1"/>
        <v>4504.6000000000004</v>
      </c>
      <c r="M14" s="34" t="s">
        <v>239</v>
      </c>
      <c r="N14" s="34" t="s">
        <v>231</v>
      </c>
      <c r="O14" s="34" t="s">
        <v>230</v>
      </c>
    </row>
    <row r="15" spans="1:15" ht="18" x14ac:dyDescent="0.35">
      <c r="A15" s="32">
        <v>40909</v>
      </c>
      <c r="B15" s="29">
        <v>4691</v>
      </c>
      <c r="C15" s="30">
        <v>10492721.66014</v>
      </c>
      <c r="E15" s="33">
        <v>40909</v>
      </c>
      <c r="F15" s="29">
        <v>4446.1000000000004</v>
      </c>
      <c r="G15" s="30">
        <v>2331712.4000199977</v>
      </c>
      <c r="I15" s="32">
        <v>40909</v>
      </c>
      <c r="J15" s="29">
        <f t="shared" si="0"/>
        <v>4691</v>
      </c>
      <c r="K15" s="29">
        <f t="shared" si="1"/>
        <v>4446.1000000000004</v>
      </c>
      <c r="M15" s="32">
        <v>40909</v>
      </c>
      <c r="N15" s="30">
        <f>G15</f>
        <v>2331712.4000199977</v>
      </c>
      <c r="O15" s="30">
        <f>C15</f>
        <v>10492721.66014</v>
      </c>
    </row>
    <row r="16" spans="1:15" ht="18" x14ac:dyDescent="0.35">
      <c r="A16" s="32">
        <v>40940</v>
      </c>
      <c r="B16" s="29">
        <v>4836</v>
      </c>
      <c r="C16" s="30">
        <v>10478575.516790003</v>
      </c>
      <c r="E16" s="33">
        <v>40940</v>
      </c>
      <c r="F16" s="29">
        <v>4596</v>
      </c>
      <c r="G16" s="30">
        <v>2520232.3332300005</v>
      </c>
      <c r="I16" s="32">
        <v>40940</v>
      </c>
      <c r="J16" s="29">
        <f t="shared" si="0"/>
        <v>4836</v>
      </c>
      <c r="K16" s="29">
        <f t="shared" si="1"/>
        <v>4596</v>
      </c>
      <c r="M16" s="32">
        <v>40940</v>
      </c>
      <c r="N16" s="30">
        <f t="shared" ref="N16:N79" si="2">G16</f>
        <v>2520232.3332300005</v>
      </c>
      <c r="O16" s="30">
        <f t="shared" ref="O16:O79" si="3">C16</f>
        <v>10478575.516790003</v>
      </c>
    </row>
    <row r="17" spans="1:15" ht="18" x14ac:dyDescent="0.35">
      <c r="A17" s="32">
        <v>40969</v>
      </c>
      <c r="B17" s="29">
        <v>5687.4</v>
      </c>
      <c r="C17" s="30">
        <v>12001380.775509998</v>
      </c>
      <c r="E17" s="33">
        <v>40969</v>
      </c>
      <c r="F17" s="29">
        <v>5001.5</v>
      </c>
      <c r="G17" s="30">
        <v>2566410.2872199998</v>
      </c>
      <c r="I17" s="32">
        <v>40969</v>
      </c>
      <c r="J17" s="29">
        <f t="shared" si="0"/>
        <v>5687.4</v>
      </c>
      <c r="K17" s="29">
        <f t="shared" si="1"/>
        <v>5001.5</v>
      </c>
      <c r="M17" s="32">
        <v>40969</v>
      </c>
      <c r="N17" s="30">
        <f t="shared" si="2"/>
        <v>2566410.2872199998</v>
      </c>
      <c r="O17" s="30">
        <f t="shared" si="3"/>
        <v>12001380.775509998</v>
      </c>
    </row>
    <row r="18" spans="1:15" ht="18" x14ac:dyDescent="0.35">
      <c r="A18" s="32">
        <v>41000</v>
      </c>
      <c r="B18" s="29">
        <v>4885.8999999999996</v>
      </c>
      <c r="C18" s="30">
        <v>9038290.6236899998</v>
      </c>
      <c r="E18" s="33">
        <v>41000</v>
      </c>
      <c r="F18" s="29">
        <v>4434.3999999999996</v>
      </c>
      <c r="G18" s="30">
        <v>2032252.3425300005</v>
      </c>
      <c r="I18" s="32">
        <v>41000</v>
      </c>
      <c r="J18" s="29">
        <f t="shared" si="0"/>
        <v>4885.8999999999996</v>
      </c>
      <c r="K18" s="29">
        <f t="shared" si="1"/>
        <v>4434.3999999999996</v>
      </c>
      <c r="M18" s="32">
        <v>41000</v>
      </c>
      <c r="N18" s="30">
        <f t="shared" si="2"/>
        <v>2032252.3425300005</v>
      </c>
      <c r="O18" s="30">
        <f t="shared" si="3"/>
        <v>9038290.6236899998</v>
      </c>
    </row>
    <row r="19" spans="1:15" ht="18" x14ac:dyDescent="0.35">
      <c r="A19" s="32">
        <v>41030</v>
      </c>
      <c r="B19" s="29">
        <v>5208.2</v>
      </c>
      <c r="C19" s="30">
        <v>12363532.164359991</v>
      </c>
      <c r="E19" s="33">
        <v>41030</v>
      </c>
      <c r="F19" s="29">
        <v>5547.3</v>
      </c>
      <c r="G19" s="30">
        <v>2815334.6180099985</v>
      </c>
      <c r="I19" s="32">
        <v>41030</v>
      </c>
      <c r="J19" s="29">
        <f t="shared" si="0"/>
        <v>5208.2</v>
      </c>
      <c r="K19" s="29">
        <f t="shared" si="1"/>
        <v>5547.3</v>
      </c>
      <c r="M19" s="32">
        <v>41030</v>
      </c>
      <c r="N19" s="30">
        <f t="shared" si="2"/>
        <v>2815334.6180099985</v>
      </c>
      <c r="O19" s="30">
        <f t="shared" si="3"/>
        <v>12363532.164359991</v>
      </c>
    </row>
    <row r="20" spans="1:15" ht="18" x14ac:dyDescent="0.35">
      <c r="A20" s="32">
        <v>41061</v>
      </c>
      <c r="B20" s="29">
        <v>4621.8999999999996</v>
      </c>
      <c r="C20" s="30">
        <v>11823018.960260008</v>
      </c>
      <c r="E20" s="33">
        <v>41061</v>
      </c>
      <c r="F20" s="29">
        <v>5100.2</v>
      </c>
      <c r="G20" s="30">
        <v>2845776.3441099981</v>
      </c>
      <c r="I20" s="32">
        <v>41061</v>
      </c>
      <c r="J20" s="29">
        <f t="shared" si="0"/>
        <v>4621.8999999999996</v>
      </c>
      <c r="K20" s="29">
        <f t="shared" si="1"/>
        <v>5100.2</v>
      </c>
      <c r="M20" s="32">
        <v>41061</v>
      </c>
      <c r="N20" s="30">
        <f t="shared" si="2"/>
        <v>2845776.3441099981</v>
      </c>
      <c r="O20" s="30">
        <f t="shared" si="3"/>
        <v>11823018.960260008</v>
      </c>
    </row>
    <row r="21" spans="1:15" ht="18" x14ac:dyDescent="0.35">
      <c r="A21" s="32">
        <v>41091</v>
      </c>
      <c r="B21" s="29">
        <v>4693.5</v>
      </c>
      <c r="C21" s="30">
        <v>12162830.562860005</v>
      </c>
      <c r="E21" s="33">
        <v>41091</v>
      </c>
      <c r="F21" s="29">
        <v>5193.8999999999996</v>
      </c>
      <c r="G21" s="30">
        <v>2680779.6459899978</v>
      </c>
      <c r="I21" s="32">
        <v>41091</v>
      </c>
      <c r="J21" s="29">
        <f t="shared" si="0"/>
        <v>4693.5</v>
      </c>
      <c r="K21" s="29">
        <f t="shared" si="1"/>
        <v>5193.8999999999996</v>
      </c>
      <c r="M21" s="32">
        <v>41091</v>
      </c>
      <c r="N21" s="30">
        <f t="shared" si="2"/>
        <v>2680779.6459899978</v>
      </c>
      <c r="O21" s="30">
        <f t="shared" si="3"/>
        <v>12162830.562860005</v>
      </c>
    </row>
    <row r="22" spans="1:15" ht="18" x14ac:dyDescent="0.35">
      <c r="A22" s="32">
        <v>41122</v>
      </c>
      <c r="B22" s="29">
        <v>4589.1000000000004</v>
      </c>
      <c r="C22" s="31">
        <v>7629976.000310001</v>
      </c>
      <c r="E22" s="33">
        <v>41122</v>
      </c>
      <c r="F22" s="29">
        <v>5239.2</v>
      </c>
      <c r="G22" s="30">
        <v>2717991.7460999982</v>
      </c>
      <c r="I22" s="32">
        <v>41122</v>
      </c>
      <c r="J22" s="29">
        <f t="shared" si="0"/>
        <v>4589.1000000000004</v>
      </c>
      <c r="K22" s="29">
        <f t="shared" si="1"/>
        <v>5239.2</v>
      </c>
      <c r="M22" s="32">
        <v>41122</v>
      </c>
      <c r="N22" s="30">
        <f t="shared" si="2"/>
        <v>2717991.7460999982</v>
      </c>
      <c r="O22" s="30">
        <f t="shared" si="3"/>
        <v>7629976.000310001</v>
      </c>
    </row>
    <row r="23" spans="1:15" ht="18" x14ac:dyDescent="0.35">
      <c r="A23" s="32">
        <v>41153</v>
      </c>
      <c r="B23" s="29">
        <v>4823.2</v>
      </c>
      <c r="C23" s="31">
        <v>8261707.0312100006</v>
      </c>
      <c r="E23" s="33">
        <v>41153</v>
      </c>
      <c r="F23" s="29">
        <v>4679.1000000000004</v>
      </c>
      <c r="G23" s="30">
        <v>2393957.5697300015</v>
      </c>
      <c r="I23" s="32">
        <v>41153</v>
      </c>
      <c r="J23" s="29">
        <f t="shared" si="0"/>
        <v>4823.2</v>
      </c>
      <c r="K23" s="29">
        <f t="shared" si="1"/>
        <v>4679.1000000000004</v>
      </c>
      <c r="M23" s="32">
        <v>41153</v>
      </c>
      <c r="N23" s="30">
        <f t="shared" si="2"/>
        <v>2393957.5697300015</v>
      </c>
      <c r="O23" s="30">
        <f t="shared" si="3"/>
        <v>8261707.0312100006</v>
      </c>
    </row>
    <row r="24" spans="1:15" ht="18" x14ac:dyDescent="0.35">
      <c r="A24" s="32">
        <v>41183</v>
      </c>
      <c r="B24" s="29">
        <v>4985.3</v>
      </c>
      <c r="C24" s="30">
        <v>12374269.477310002</v>
      </c>
      <c r="E24" s="33">
        <v>41183</v>
      </c>
      <c r="F24" s="29">
        <v>5205.8</v>
      </c>
      <c r="G24" s="30">
        <v>2486834.4635500005</v>
      </c>
      <c r="I24" s="32">
        <v>41183</v>
      </c>
      <c r="J24" s="29">
        <f t="shared" si="0"/>
        <v>4985.3</v>
      </c>
      <c r="K24" s="29">
        <f t="shared" si="1"/>
        <v>5205.8</v>
      </c>
      <c r="M24" s="32">
        <v>41183</v>
      </c>
      <c r="N24" s="30">
        <f t="shared" si="2"/>
        <v>2486834.4635500005</v>
      </c>
      <c r="O24" s="30">
        <f t="shared" si="3"/>
        <v>12374269.477310002</v>
      </c>
    </row>
    <row r="25" spans="1:15" ht="18" x14ac:dyDescent="0.35">
      <c r="A25" s="32">
        <v>41214</v>
      </c>
      <c r="B25" s="29">
        <v>4732.3999999999996</v>
      </c>
      <c r="C25" s="30">
        <v>10060113.647039998</v>
      </c>
      <c r="E25" s="33">
        <v>41214</v>
      </c>
      <c r="F25" s="29">
        <v>5125.5</v>
      </c>
      <c r="G25" s="30">
        <v>2555691.8995800014</v>
      </c>
      <c r="I25" s="32">
        <v>41214</v>
      </c>
      <c r="J25" s="29">
        <f t="shared" si="0"/>
        <v>4732.3999999999996</v>
      </c>
      <c r="K25" s="29">
        <f t="shared" si="1"/>
        <v>5125.5</v>
      </c>
      <c r="M25" s="32">
        <v>41214</v>
      </c>
      <c r="N25" s="30">
        <f t="shared" si="2"/>
        <v>2555691.8995800014</v>
      </c>
      <c r="O25" s="30">
        <f t="shared" si="3"/>
        <v>10060113.647039998</v>
      </c>
    </row>
    <row r="26" spans="1:15" ht="18" x14ac:dyDescent="0.35">
      <c r="A26" s="32">
        <v>41244</v>
      </c>
      <c r="B26" s="29">
        <v>4932.7</v>
      </c>
      <c r="C26" s="30">
        <v>10384380.921197699</v>
      </c>
      <c r="E26" s="33">
        <v>41244</v>
      </c>
      <c r="F26" s="29">
        <v>4542.3</v>
      </c>
      <c r="G26" s="30">
        <v>2200105.745589999</v>
      </c>
      <c r="I26" s="32">
        <v>41244</v>
      </c>
      <c r="J26" s="29">
        <f t="shared" si="0"/>
        <v>4932.7</v>
      </c>
      <c r="K26" s="29">
        <f t="shared" si="1"/>
        <v>4542.3</v>
      </c>
      <c r="M26" s="32">
        <v>41244</v>
      </c>
      <c r="N26" s="30">
        <f t="shared" si="2"/>
        <v>2200105.745589999</v>
      </c>
      <c r="O26" s="30">
        <f t="shared" si="3"/>
        <v>10384380.921197699</v>
      </c>
    </row>
    <row r="27" spans="1:15" ht="18" x14ac:dyDescent="0.35">
      <c r="A27" s="32">
        <v>41275</v>
      </c>
      <c r="B27" s="29">
        <v>4849.2</v>
      </c>
      <c r="C27" s="30">
        <v>10983451.97144</v>
      </c>
      <c r="E27" s="33">
        <v>41275</v>
      </c>
      <c r="F27" s="29">
        <v>5185.1000000000004</v>
      </c>
      <c r="G27" s="30">
        <v>2920297.6861400008</v>
      </c>
      <c r="I27" s="32">
        <v>41275</v>
      </c>
      <c r="J27" s="29">
        <f t="shared" si="0"/>
        <v>4849.2</v>
      </c>
      <c r="K27" s="29">
        <f t="shared" si="1"/>
        <v>5185.1000000000004</v>
      </c>
      <c r="M27" s="32">
        <v>41275</v>
      </c>
      <c r="N27" s="30">
        <f t="shared" si="2"/>
        <v>2920297.6861400008</v>
      </c>
      <c r="O27" s="30">
        <f t="shared" si="3"/>
        <v>10983451.97144</v>
      </c>
    </row>
    <row r="28" spans="1:15" ht="18" x14ac:dyDescent="0.35">
      <c r="A28" s="32">
        <v>41306</v>
      </c>
      <c r="B28" s="29">
        <v>4667.8</v>
      </c>
      <c r="C28" s="31">
        <v>7732369.6401700005</v>
      </c>
      <c r="E28" s="33">
        <v>41306</v>
      </c>
      <c r="F28" s="29">
        <v>4497.5</v>
      </c>
      <c r="G28" s="30">
        <v>2307475.2263399968</v>
      </c>
      <c r="I28" s="32">
        <v>41306</v>
      </c>
      <c r="J28" s="29">
        <f t="shared" si="0"/>
        <v>4667.8</v>
      </c>
      <c r="K28" s="29">
        <f t="shared" si="1"/>
        <v>4497.5</v>
      </c>
      <c r="M28" s="32">
        <v>41306</v>
      </c>
      <c r="N28" s="30">
        <f t="shared" si="2"/>
        <v>2307475.2263399968</v>
      </c>
      <c r="O28" s="30">
        <f t="shared" si="3"/>
        <v>7732369.6401700005</v>
      </c>
    </row>
    <row r="29" spans="1:15" ht="18" x14ac:dyDescent="0.35">
      <c r="A29" s="32">
        <v>41334</v>
      </c>
      <c r="B29" s="29">
        <v>4617.8</v>
      </c>
      <c r="C29" s="31">
        <v>6701351.3108900003</v>
      </c>
      <c r="E29" s="33">
        <v>41334</v>
      </c>
      <c r="F29" s="29">
        <v>4488.1000000000004</v>
      </c>
      <c r="G29" s="30">
        <v>2146268.5233299984</v>
      </c>
      <c r="I29" s="32">
        <v>41334</v>
      </c>
      <c r="J29" s="29">
        <f t="shared" si="0"/>
        <v>4617.8</v>
      </c>
      <c r="K29" s="29">
        <f t="shared" si="1"/>
        <v>4488.1000000000004</v>
      </c>
      <c r="M29" s="32">
        <v>41334</v>
      </c>
      <c r="N29" s="30">
        <f t="shared" si="2"/>
        <v>2146268.5233299984</v>
      </c>
      <c r="O29" s="30">
        <f t="shared" si="3"/>
        <v>6701351.3108900003</v>
      </c>
    </row>
    <row r="30" spans="1:15" ht="18" x14ac:dyDescent="0.35">
      <c r="A30" s="32">
        <v>41365</v>
      </c>
      <c r="B30" s="29">
        <v>4949.5</v>
      </c>
      <c r="C30" s="30">
        <v>10584228.034859998</v>
      </c>
      <c r="E30" s="33">
        <v>41365</v>
      </c>
      <c r="F30" s="29">
        <v>5167.1000000000004</v>
      </c>
      <c r="G30" s="30">
        <v>2725993.1200100002</v>
      </c>
      <c r="I30" s="32">
        <v>41365</v>
      </c>
      <c r="J30" s="29">
        <f t="shared" si="0"/>
        <v>4949.5</v>
      </c>
      <c r="K30" s="29">
        <f t="shared" si="1"/>
        <v>5167.1000000000004</v>
      </c>
      <c r="M30" s="32">
        <v>41365</v>
      </c>
      <c r="N30" s="30">
        <f t="shared" si="2"/>
        <v>2725993.1200100002</v>
      </c>
      <c r="O30" s="30">
        <f t="shared" si="3"/>
        <v>10584228.034859998</v>
      </c>
    </row>
    <row r="31" spans="1:15" ht="18" x14ac:dyDescent="0.35">
      <c r="A31" s="32">
        <v>41395</v>
      </c>
      <c r="B31" s="29">
        <v>5332.5</v>
      </c>
      <c r="C31" s="30">
        <v>12865722.622410001</v>
      </c>
      <c r="E31" s="33">
        <v>41395</v>
      </c>
      <c r="F31" s="29">
        <v>5181.3</v>
      </c>
      <c r="G31" s="30">
        <v>2677349.0564099993</v>
      </c>
      <c r="I31" s="32">
        <v>41395</v>
      </c>
      <c r="J31" s="29">
        <f t="shared" si="0"/>
        <v>5332.5</v>
      </c>
      <c r="K31" s="29">
        <f t="shared" si="1"/>
        <v>5181.3</v>
      </c>
      <c r="M31" s="32">
        <v>41395</v>
      </c>
      <c r="N31" s="30">
        <f t="shared" si="2"/>
        <v>2677349.0564099993</v>
      </c>
      <c r="O31" s="30">
        <f t="shared" si="3"/>
        <v>12865722.622410001</v>
      </c>
    </row>
    <row r="32" spans="1:15" ht="18" x14ac:dyDescent="0.35">
      <c r="A32" s="32">
        <v>41426</v>
      </c>
      <c r="B32" s="29">
        <v>4870.8</v>
      </c>
      <c r="C32" s="30">
        <v>11068973.442530001</v>
      </c>
      <c r="E32" s="33">
        <v>41426</v>
      </c>
      <c r="F32" s="29">
        <v>4311.1000000000004</v>
      </c>
      <c r="G32" s="30">
        <v>2307496.3511699997</v>
      </c>
      <c r="I32" s="32">
        <v>41426</v>
      </c>
      <c r="J32" s="29">
        <f t="shared" si="0"/>
        <v>4870.8</v>
      </c>
      <c r="K32" s="29">
        <f t="shared" si="1"/>
        <v>4311.1000000000004</v>
      </c>
      <c r="M32" s="32">
        <v>41426</v>
      </c>
      <c r="N32" s="30">
        <f t="shared" si="2"/>
        <v>2307496.3511699997</v>
      </c>
      <c r="O32" s="30">
        <f t="shared" si="3"/>
        <v>11068973.442530001</v>
      </c>
    </row>
    <row r="33" spans="1:15" ht="18" x14ac:dyDescent="0.35">
      <c r="A33" s="32">
        <v>41456</v>
      </c>
      <c r="B33" s="29">
        <v>4652.3</v>
      </c>
      <c r="C33" s="30">
        <v>10497510.477440001</v>
      </c>
      <c r="E33" s="33">
        <v>41456</v>
      </c>
      <c r="F33" s="29">
        <v>5111.8</v>
      </c>
      <c r="G33" s="30">
        <v>2944188.1241699997</v>
      </c>
      <c r="I33" s="32">
        <v>41456</v>
      </c>
      <c r="J33" s="29">
        <f t="shared" si="0"/>
        <v>4652.3</v>
      </c>
      <c r="K33" s="29">
        <f t="shared" si="1"/>
        <v>5111.8</v>
      </c>
      <c r="M33" s="32">
        <v>41456</v>
      </c>
      <c r="N33" s="30">
        <f t="shared" si="2"/>
        <v>2944188.1241699997</v>
      </c>
      <c r="O33" s="30">
        <f t="shared" si="3"/>
        <v>10497510.477440001</v>
      </c>
    </row>
    <row r="34" spans="1:15" ht="18" x14ac:dyDescent="0.35">
      <c r="A34" s="32">
        <v>41487</v>
      </c>
      <c r="B34" s="29">
        <v>4977.7</v>
      </c>
      <c r="C34" s="30">
        <v>12133517.295449998</v>
      </c>
      <c r="E34" s="33">
        <v>41487</v>
      </c>
      <c r="F34" s="29">
        <v>4974.8999999999996</v>
      </c>
      <c r="G34" s="30">
        <v>2689959.8372300002</v>
      </c>
      <c r="I34" s="32">
        <v>41487</v>
      </c>
      <c r="J34" s="29">
        <f t="shared" si="0"/>
        <v>4977.7</v>
      </c>
      <c r="K34" s="29">
        <f t="shared" si="1"/>
        <v>4974.8999999999996</v>
      </c>
      <c r="M34" s="32">
        <v>41487</v>
      </c>
      <c r="N34" s="30">
        <f t="shared" si="2"/>
        <v>2689959.8372300002</v>
      </c>
      <c r="O34" s="30">
        <f t="shared" si="3"/>
        <v>12133517.295449998</v>
      </c>
    </row>
    <row r="35" spans="1:15" ht="18" x14ac:dyDescent="0.35">
      <c r="A35" s="32">
        <v>41518</v>
      </c>
      <c r="B35" s="29">
        <v>4850</v>
      </c>
      <c r="C35" s="30">
        <v>12753296.44565</v>
      </c>
      <c r="E35" s="33">
        <v>41518</v>
      </c>
      <c r="F35" s="29">
        <v>5147.7</v>
      </c>
      <c r="G35" s="30">
        <v>2829731.8335200013</v>
      </c>
      <c r="I35" s="32">
        <v>41518</v>
      </c>
      <c r="J35" s="29">
        <f t="shared" si="0"/>
        <v>4850</v>
      </c>
      <c r="K35" s="29">
        <f t="shared" si="1"/>
        <v>5147.7</v>
      </c>
      <c r="M35" s="32">
        <v>41518</v>
      </c>
      <c r="N35" s="30">
        <f t="shared" si="2"/>
        <v>2829731.8335200013</v>
      </c>
      <c r="O35" s="30">
        <f t="shared" si="3"/>
        <v>12753296.44565</v>
      </c>
    </row>
    <row r="36" spans="1:15" ht="18" x14ac:dyDescent="0.35">
      <c r="A36" s="32">
        <v>41548</v>
      </c>
      <c r="B36" s="29">
        <v>4838</v>
      </c>
      <c r="C36" s="30">
        <v>10961853.38143</v>
      </c>
      <c r="E36" s="33">
        <v>41548</v>
      </c>
      <c r="F36" s="29">
        <v>5348.2</v>
      </c>
      <c r="G36" s="30">
        <v>2880351.576359997</v>
      </c>
      <c r="I36" s="32">
        <v>41548</v>
      </c>
      <c r="J36" s="29">
        <f t="shared" si="0"/>
        <v>4838</v>
      </c>
      <c r="K36" s="29">
        <f t="shared" si="1"/>
        <v>5348.2</v>
      </c>
      <c r="M36" s="32">
        <v>41548</v>
      </c>
      <c r="N36" s="30">
        <f t="shared" si="2"/>
        <v>2880351.576359997</v>
      </c>
      <c r="O36" s="30">
        <f t="shared" si="3"/>
        <v>10961853.38143</v>
      </c>
    </row>
    <row r="37" spans="1:15" ht="18" x14ac:dyDescent="0.35">
      <c r="A37" s="32">
        <v>41579</v>
      </c>
      <c r="B37" s="29">
        <v>4946</v>
      </c>
      <c r="C37" s="30">
        <v>11597135.440529998</v>
      </c>
      <c r="E37" s="33">
        <v>41579</v>
      </c>
      <c r="F37" s="29">
        <v>5033.1000000000004</v>
      </c>
      <c r="G37" s="30">
        <v>2571833.5447299988</v>
      </c>
      <c r="I37" s="32">
        <v>41579</v>
      </c>
      <c r="J37" s="29">
        <f t="shared" si="0"/>
        <v>4946</v>
      </c>
      <c r="K37" s="29">
        <f t="shared" si="1"/>
        <v>5033.1000000000004</v>
      </c>
      <c r="M37" s="32">
        <v>41579</v>
      </c>
      <c r="N37" s="30">
        <f t="shared" si="2"/>
        <v>2571833.5447299988</v>
      </c>
      <c r="O37" s="30">
        <f t="shared" si="3"/>
        <v>11597135.440529998</v>
      </c>
    </row>
    <row r="38" spans="1:15" ht="18" x14ac:dyDescent="0.35">
      <c r="A38" s="32">
        <v>41609</v>
      </c>
      <c r="B38" s="29">
        <v>5272.1</v>
      </c>
      <c r="C38" s="30">
        <v>14087437.863950003</v>
      </c>
      <c r="E38" s="33">
        <v>41609</v>
      </c>
      <c r="F38" s="29">
        <v>4935.2</v>
      </c>
      <c r="G38" s="30">
        <v>2310444.9309999989</v>
      </c>
      <c r="I38" s="32">
        <v>41609</v>
      </c>
      <c r="J38" s="29">
        <f t="shared" si="0"/>
        <v>5272.1</v>
      </c>
      <c r="K38" s="29">
        <f t="shared" si="1"/>
        <v>4935.2</v>
      </c>
      <c r="M38" s="32">
        <v>41609</v>
      </c>
      <c r="N38" s="30">
        <f t="shared" si="2"/>
        <v>2310444.9309999989</v>
      </c>
      <c r="O38" s="30">
        <f t="shared" si="3"/>
        <v>14087437.863950003</v>
      </c>
    </row>
    <row r="39" spans="1:15" ht="18" x14ac:dyDescent="0.35">
      <c r="A39" s="32">
        <v>41640</v>
      </c>
      <c r="B39" s="29">
        <v>4775.2</v>
      </c>
      <c r="C39" s="30">
        <v>12315564.005689999</v>
      </c>
      <c r="E39" s="33">
        <v>41640</v>
      </c>
      <c r="F39" s="29">
        <v>4844.1000000000004</v>
      </c>
      <c r="G39" s="30">
        <v>2759652.8917299998</v>
      </c>
      <c r="I39" s="32">
        <v>41640</v>
      </c>
      <c r="J39" s="29">
        <f t="shared" si="0"/>
        <v>4775.2</v>
      </c>
      <c r="K39" s="29">
        <f t="shared" si="1"/>
        <v>4844.1000000000004</v>
      </c>
      <c r="M39" s="32">
        <v>41640</v>
      </c>
      <c r="N39" s="30">
        <f t="shared" si="2"/>
        <v>2759652.8917299998</v>
      </c>
      <c r="O39" s="30">
        <f t="shared" si="3"/>
        <v>12315564.005689999</v>
      </c>
    </row>
    <row r="40" spans="1:15" ht="18" x14ac:dyDescent="0.35">
      <c r="A40" s="32">
        <v>41671</v>
      </c>
      <c r="B40" s="29">
        <v>4271.3999999999996</v>
      </c>
      <c r="C40" s="30">
        <v>8393497.0769599993</v>
      </c>
      <c r="E40" s="33">
        <v>41671</v>
      </c>
      <c r="F40" s="29">
        <v>5003.5</v>
      </c>
      <c r="G40" s="30">
        <v>2896345.0460500009</v>
      </c>
      <c r="I40" s="32">
        <v>41671</v>
      </c>
      <c r="J40" s="29">
        <f t="shared" si="0"/>
        <v>4271.3999999999996</v>
      </c>
      <c r="K40" s="29">
        <f t="shared" si="1"/>
        <v>5003.5</v>
      </c>
      <c r="M40" s="32">
        <v>41671</v>
      </c>
      <c r="N40" s="30">
        <f t="shared" si="2"/>
        <v>2896345.0460500009</v>
      </c>
      <c r="O40" s="30">
        <f t="shared" si="3"/>
        <v>8393497.0769599993</v>
      </c>
    </row>
    <row r="41" spans="1:15" ht="18" x14ac:dyDescent="0.35">
      <c r="A41" s="32">
        <v>41699</v>
      </c>
      <c r="B41" s="29">
        <v>4407.8999999999996</v>
      </c>
      <c r="C41" s="30">
        <v>7961343.1581000006</v>
      </c>
      <c r="E41" s="33">
        <v>41699</v>
      </c>
      <c r="F41" s="29">
        <v>4911.8999999999996</v>
      </c>
      <c r="G41" s="30">
        <v>2935342.2562000002</v>
      </c>
      <c r="I41" s="32">
        <v>41699</v>
      </c>
      <c r="J41" s="29">
        <f t="shared" si="0"/>
        <v>4407.8999999999996</v>
      </c>
      <c r="K41" s="29">
        <f t="shared" si="1"/>
        <v>4911.8999999999996</v>
      </c>
      <c r="M41" s="32">
        <v>41699</v>
      </c>
      <c r="N41" s="30">
        <f t="shared" si="2"/>
        <v>2935342.2562000002</v>
      </c>
      <c r="O41" s="30">
        <f t="shared" si="3"/>
        <v>7961343.1581000006</v>
      </c>
    </row>
    <row r="42" spans="1:15" ht="18" x14ac:dyDescent="0.35">
      <c r="A42" s="32">
        <v>41730</v>
      </c>
      <c r="B42" s="29">
        <v>4302.6000000000004</v>
      </c>
      <c r="C42" s="30">
        <v>9740665.473009998</v>
      </c>
      <c r="E42" s="33">
        <v>41730</v>
      </c>
      <c r="F42" s="29">
        <v>5454.8</v>
      </c>
      <c r="G42" s="30">
        <v>3325011.9569399995</v>
      </c>
      <c r="I42" s="32">
        <v>41730</v>
      </c>
      <c r="J42" s="29">
        <f t="shared" si="0"/>
        <v>4302.6000000000004</v>
      </c>
      <c r="K42" s="29">
        <f t="shared" si="1"/>
        <v>5454.8</v>
      </c>
      <c r="M42" s="32">
        <v>41730</v>
      </c>
      <c r="N42" s="30">
        <f t="shared" si="2"/>
        <v>3325011.9569399995</v>
      </c>
      <c r="O42" s="30">
        <f t="shared" si="3"/>
        <v>9740665.473009998</v>
      </c>
    </row>
    <row r="43" spans="1:15" ht="18" x14ac:dyDescent="0.35">
      <c r="A43" s="32">
        <v>41760</v>
      </c>
      <c r="B43" s="29">
        <v>5486.1</v>
      </c>
      <c r="C43" s="30">
        <v>17700332.708269998</v>
      </c>
      <c r="E43" s="33">
        <v>41760</v>
      </c>
      <c r="F43" s="29">
        <v>5423.4</v>
      </c>
      <c r="G43" s="30">
        <v>3246027.5841599996</v>
      </c>
      <c r="I43" s="32">
        <v>41760</v>
      </c>
      <c r="J43" s="29">
        <f t="shared" si="0"/>
        <v>5486.1</v>
      </c>
      <c r="K43" s="29">
        <f t="shared" si="1"/>
        <v>5423.4</v>
      </c>
      <c r="M43" s="32">
        <v>41760</v>
      </c>
      <c r="N43" s="30">
        <f t="shared" si="2"/>
        <v>3246027.5841599996</v>
      </c>
      <c r="O43" s="30">
        <f t="shared" si="3"/>
        <v>17700332.708269998</v>
      </c>
    </row>
    <row r="44" spans="1:15" ht="18" x14ac:dyDescent="0.35">
      <c r="A44" s="32">
        <v>41791</v>
      </c>
      <c r="B44" s="29">
        <v>4672.5</v>
      </c>
      <c r="C44" s="30">
        <v>11355113.048199998</v>
      </c>
      <c r="E44" s="33">
        <v>41791</v>
      </c>
      <c r="F44" s="29">
        <v>4923.5</v>
      </c>
      <c r="G44" s="30">
        <v>3072070.1353399991</v>
      </c>
      <c r="I44" s="32">
        <v>41791</v>
      </c>
      <c r="J44" s="29">
        <f t="shared" si="0"/>
        <v>4672.5</v>
      </c>
      <c r="K44" s="29">
        <f t="shared" si="1"/>
        <v>4923.5</v>
      </c>
      <c r="M44" s="32">
        <v>41791</v>
      </c>
      <c r="N44" s="30">
        <f t="shared" si="2"/>
        <v>3072070.1353399991</v>
      </c>
      <c r="O44" s="30">
        <f t="shared" si="3"/>
        <v>11355113.048199998</v>
      </c>
    </row>
    <row r="45" spans="1:15" ht="18" x14ac:dyDescent="0.35">
      <c r="A45" s="32">
        <v>41821</v>
      </c>
      <c r="B45" s="29">
        <v>5048.8</v>
      </c>
      <c r="C45" s="30">
        <v>13710922.336530002</v>
      </c>
      <c r="E45" s="33">
        <v>41821</v>
      </c>
      <c r="F45" s="29">
        <v>6084.2</v>
      </c>
      <c r="G45" s="31">
        <v>2974997.889349998</v>
      </c>
      <c r="I45" s="32">
        <v>41821</v>
      </c>
      <c r="J45" s="29">
        <f t="shared" si="0"/>
        <v>5048.8</v>
      </c>
      <c r="K45" s="29">
        <f t="shared" si="1"/>
        <v>6084.2</v>
      </c>
      <c r="M45" s="32">
        <v>41821</v>
      </c>
      <c r="N45" s="30">
        <f t="shared" si="2"/>
        <v>2974997.889349998</v>
      </c>
      <c r="O45" s="30">
        <f t="shared" si="3"/>
        <v>13710922.336530002</v>
      </c>
    </row>
    <row r="46" spans="1:15" ht="18" x14ac:dyDescent="0.35">
      <c r="A46" s="32">
        <v>41852</v>
      </c>
      <c r="B46" s="29">
        <v>4829.5</v>
      </c>
      <c r="C46" s="30">
        <v>13467714.336480001</v>
      </c>
      <c r="E46" s="33">
        <v>41852</v>
      </c>
      <c r="F46" s="29">
        <v>4901.8999999999996</v>
      </c>
      <c r="G46" s="30">
        <v>2547925.863559999</v>
      </c>
      <c r="I46" s="32">
        <v>41852</v>
      </c>
      <c r="J46" s="29">
        <f t="shared" si="0"/>
        <v>4829.5</v>
      </c>
      <c r="K46" s="29">
        <f t="shared" si="1"/>
        <v>4901.8999999999996</v>
      </c>
      <c r="M46" s="32">
        <v>41852</v>
      </c>
      <c r="N46" s="30">
        <f t="shared" si="2"/>
        <v>2547925.863559999</v>
      </c>
      <c r="O46" s="30">
        <f t="shared" si="3"/>
        <v>13467714.336480001</v>
      </c>
    </row>
    <row r="47" spans="1:15" ht="18" x14ac:dyDescent="0.35">
      <c r="A47" s="32">
        <v>41883</v>
      </c>
      <c r="B47" s="29">
        <v>5088.7</v>
      </c>
      <c r="C47" s="30">
        <v>15648389.547769997</v>
      </c>
      <c r="E47" s="33">
        <v>41883</v>
      </c>
      <c r="F47" s="29">
        <v>5791.3</v>
      </c>
      <c r="G47" s="30">
        <v>3204842.4492599997</v>
      </c>
      <c r="I47" s="32">
        <v>41883</v>
      </c>
      <c r="J47" s="29">
        <f t="shared" si="0"/>
        <v>5088.7</v>
      </c>
      <c r="K47" s="29">
        <f t="shared" si="1"/>
        <v>5791.3</v>
      </c>
      <c r="M47" s="32">
        <v>41883</v>
      </c>
      <c r="N47" s="30">
        <f t="shared" si="2"/>
        <v>3204842.4492599997</v>
      </c>
      <c r="O47" s="30">
        <f t="shared" si="3"/>
        <v>15648389.547769997</v>
      </c>
    </row>
    <row r="48" spans="1:15" ht="18" x14ac:dyDescent="0.35">
      <c r="A48" s="32">
        <v>41913</v>
      </c>
      <c r="B48" s="29">
        <v>4227.3999999999996</v>
      </c>
      <c r="C48" s="30">
        <v>12659315.05133</v>
      </c>
      <c r="E48" s="33">
        <v>41913</v>
      </c>
      <c r="F48" s="29">
        <v>5847.1</v>
      </c>
      <c r="G48" s="30">
        <v>3123576.6788699999</v>
      </c>
      <c r="I48" s="32">
        <v>41913</v>
      </c>
      <c r="J48" s="29">
        <f t="shared" si="0"/>
        <v>4227.3999999999996</v>
      </c>
      <c r="K48" s="29">
        <f t="shared" si="1"/>
        <v>5847.1</v>
      </c>
      <c r="M48" s="32">
        <v>41913</v>
      </c>
      <c r="N48" s="30">
        <f t="shared" si="2"/>
        <v>3123576.6788699999</v>
      </c>
      <c r="O48" s="30">
        <f t="shared" si="3"/>
        <v>12659315.05133</v>
      </c>
    </row>
    <row r="49" spans="1:15" ht="18" x14ac:dyDescent="0.35">
      <c r="A49" s="32">
        <v>41944</v>
      </c>
      <c r="B49" s="29">
        <v>3828</v>
      </c>
      <c r="C49" s="30">
        <v>9642942.7942400016</v>
      </c>
      <c r="E49" s="33">
        <v>41944</v>
      </c>
      <c r="F49" s="29">
        <v>5354.3</v>
      </c>
      <c r="G49" s="30">
        <v>2525305.1042699991</v>
      </c>
      <c r="I49" s="32">
        <v>41944</v>
      </c>
      <c r="J49" s="29">
        <f t="shared" si="0"/>
        <v>3828</v>
      </c>
      <c r="K49" s="29">
        <f t="shared" si="1"/>
        <v>5354.3</v>
      </c>
      <c r="M49" s="32">
        <v>41944</v>
      </c>
      <c r="N49" s="30">
        <f t="shared" si="2"/>
        <v>2525305.1042699991</v>
      </c>
      <c r="O49" s="30">
        <f t="shared" si="3"/>
        <v>9642942.7942400016</v>
      </c>
    </row>
    <row r="50" spans="1:15" ht="18" x14ac:dyDescent="0.35">
      <c r="A50" s="32">
        <v>41974</v>
      </c>
      <c r="B50" s="29">
        <v>3767.6</v>
      </c>
      <c r="C50" s="30">
        <v>13331819.024540002</v>
      </c>
      <c r="E50" s="33">
        <v>41974</v>
      </c>
      <c r="F50" s="29">
        <v>5488.8</v>
      </c>
      <c r="G50" s="30">
        <v>2819498.6777600013</v>
      </c>
      <c r="I50" s="32">
        <v>41974</v>
      </c>
      <c r="J50" s="29">
        <f t="shared" si="0"/>
        <v>3767.6</v>
      </c>
      <c r="K50" s="29">
        <f t="shared" si="1"/>
        <v>5488.8</v>
      </c>
      <c r="M50" s="32">
        <v>41974</v>
      </c>
      <c r="N50" s="30">
        <f t="shared" si="2"/>
        <v>2819498.6777600013</v>
      </c>
      <c r="O50" s="30">
        <f t="shared" si="3"/>
        <v>13331819.024540002</v>
      </c>
    </row>
    <row r="51" spans="1:15" ht="18" x14ac:dyDescent="0.35">
      <c r="A51" s="32">
        <v>42005</v>
      </c>
      <c r="B51" s="29">
        <v>2902.8</v>
      </c>
      <c r="C51" s="30">
        <v>10501382.214089999</v>
      </c>
      <c r="E51" s="33">
        <v>42005</v>
      </c>
      <c r="F51" s="29">
        <v>4885</v>
      </c>
      <c r="G51" s="30">
        <v>3158707.3077799981</v>
      </c>
      <c r="I51" s="32">
        <v>42005</v>
      </c>
      <c r="J51" s="29">
        <f t="shared" si="0"/>
        <v>2902.8</v>
      </c>
      <c r="K51" s="29">
        <f t="shared" si="1"/>
        <v>4885</v>
      </c>
      <c r="M51" s="32">
        <v>42005</v>
      </c>
      <c r="N51" s="30">
        <f t="shared" si="2"/>
        <v>3158707.3077799981</v>
      </c>
      <c r="O51" s="30">
        <f t="shared" si="3"/>
        <v>10501382.214089999</v>
      </c>
    </row>
    <row r="52" spans="1:15" ht="18" x14ac:dyDescent="0.35">
      <c r="A52" s="32">
        <v>42036</v>
      </c>
      <c r="B52" s="29">
        <v>3133.1</v>
      </c>
      <c r="C52" s="30">
        <v>10939870.49034</v>
      </c>
      <c r="E52" s="33">
        <v>42036</v>
      </c>
      <c r="F52" s="29">
        <v>4587.1000000000004</v>
      </c>
      <c r="G52" s="30">
        <v>2739000.7752700001</v>
      </c>
      <c r="I52" s="32">
        <v>42036</v>
      </c>
      <c r="J52" s="29">
        <f t="shared" si="0"/>
        <v>3133.1</v>
      </c>
      <c r="K52" s="29">
        <f t="shared" si="1"/>
        <v>4587.1000000000004</v>
      </c>
      <c r="M52" s="32">
        <v>42036</v>
      </c>
      <c r="N52" s="30">
        <f t="shared" si="2"/>
        <v>2739000.7752700001</v>
      </c>
      <c r="O52" s="30">
        <f t="shared" si="3"/>
        <v>10939870.49034</v>
      </c>
    </row>
    <row r="53" spans="1:15" ht="18" x14ac:dyDescent="0.35">
      <c r="A53" s="32">
        <v>42064</v>
      </c>
      <c r="B53" s="29">
        <v>3457.4</v>
      </c>
      <c r="C53" s="30">
        <v>12808860.753700001</v>
      </c>
      <c r="E53" s="33">
        <v>42064</v>
      </c>
      <c r="F53" s="29">
        <v>4641.2</v>
      </c>
      <c r="G53" s="30">
        <v>3382299.812599998</v>
      </c>
      <c r="I53" s="32">
        <v>42064</v>
      </c>
      <c r="J53" s="29">
        <f t="shared" si="0"/>
        <v>3457.4</v>
      </c>
      <c r="K53" s="29">
        <f t="shared" si="1"/>
        <v>4641.2</v>
      </c>
      <c r="M53" s="32">
        <v>42064</v>
      </c>
      <c r="N53" s="30">
        <f t="shared" si="2"/>
        <v>3382299.812599998</v>
      </c>
      <c r="O53" s="30">
        <f t="shared" si="3"/>
        <v>12808860.753700001</v>
      </c>
    </row>
    <row r="54" spans="1:15" ht="18" x14ac:dyDescent="0.35">
      <c r="A54" s="32">
        <v>42095</v>
      </c>
      <c r="B54" s="29">
        <v>3214.4</v>
      </c>
      <c r="C54" s="30">
        <v>11347461.072009999</v>
      </c>
      <c r="E54" s="33">
        <v>42095</v>
      </c>
      <c r="F54" s="29">
        <v>4461.2</v>
      </c>
      <c r="G54" s="30">
        <v>3078971.4294400001</v>
      </c>
      <c r="I54" s="32">
        <v>42095</v>
      </c>
      <c r="J54" s="29">
        <f t="shared" si="0"/>
        <v>3214.4</v>
      </c>
      <c r="K54" s="29">
        <f t="shared" si="1"/>
        <v>4461.2</v>
      </c>
      <c r="M54" s="32">
        <v>42095</v>
      </c>
      <c r="N54" s="30">
        <f t="shared" si="2"/>
        <v>3078971.4294400001</v>
      </c>
      <c r="O54" s="30">
        <f t="shared" si="3"/>
        <v>11347461.072009999</v>
      </c>
    </row>
    <row r="55" spans="1:15" ht="18" x14ac:dyDescent="0.35">
      <c r="A55" s="32">
        <v>42125</v>
      </c>
      <c r="B55" s="29">
        <v>3355.7</v>
      </c>
      <c r="C55" s="30">
        <v>9867664.8292100001</v>
      </c>
      <c r="E55" s="33">
        <v>42125</v>
      </c>
      <c r="F55" s="29">
        <v>4439.6000000000004</v>
      </c>
      <c r="G55" s="30">
        <v>3604711.8382400046</v>
      </c>
      <c r="I55" s="32">
        <v>42125</v>
      </c>
      <c r="J55" s="29">
        <f t="shared" si="0"/>
        <v>3355.7</v>
      </c>
      <c r="K55" s="29">
        <f t="shared" si="1"/>
        <v>4439.6000000000004</v>
      </c>
      <c r="M55" s="32">
        <v>42125</v>
      </c>
      <c r="N55" s="30">
        <f t="shared" si="2"/>
        <v>3604711.8382400046</v>
      </c>
      <c r="O55" s="30">
        <f t="shared" si="3"/>
        <v>9867664.8292100001</v>
      </c>
    </row>
    <row r="56" spans="1:15" ht="18" x14ac:dyDescent="0.35">
      <c r="A56" s="32">
        <v>42156</v>
      </c>
      <c r="B56" s="29">
        <v>3211.2</v>
      </c>
      <c r="C56" s="30">
        <v>10651733.839550002</v>
      </c>
      <c r="E56" s="33">
        <v>42156</v>
      </c>
      <c r="F56" s="29">
        <v>4221.2</v>
      </c>
      <c r="G56" s="30">
        <v>2853597.6056300001</v>
      </c>
      <c r="I56" s="32">
        <v>42156</v>
      </c>
      <c r="J56" s="29">
        <f t="shared" si="0"/>
        <v>3211.2</v>
      </c>
      <c r="K56" s="29">
        <f t="shared" si="1"/>
        <v>4221.2</v>
      </c>
      <c r="M56" s="32">
        <v>42156</v>
      </c>
      <c r="N56" s="30">
        <f t="shared" si="2"/>
        <v>2853597.6056300001</v>
      </c>
      <c r="O56" s="30">
        <f t="shared" si="3"/>
        <v>10651733.839550002</v>
      </c>
    </row>
    <row r="57" spans="1:15" ht="18" x14ac:dyDescent="0.35">
      <c r="A57" s="32">
        <v>42186</v>
      </c>
      <c r="B57" s="29">
        <v>3001.9</v>
      </c>
      <c r="C57" s="30">
        <v>10165970.589649998</v>
      </c>
      <c r="E57" s="33">
        <v>42186</v>
      </c>
      <c r="F57" s="29">
        <v>4967.8</v>
      </c>
      <c r="G57" s="31">
        <v>3288529.7496900004</v>
      </c>
      <c r="I57" s="32">
        <v>42186</v>
      </c>
      <c r="J57" s="29">
        <f t="shared" si="0"/>
        <v>3001.9</v>
      </c>
      <c r="K57" s="29">
        <f t="shared" si="1"/>
        <v>4967.8</v>
      </c>
      <c r="M57" s="32">
        <v>42186</v>
      </c>
      <c r="N57" s="30">
        <f t="shared" si="2"/>
        <v>3288529.7496900004</v>
      </c>
      <c r="O57" s="30">
        <f t="shared" si="3"/>
        <v>10165970.589649998</v>
      </c>
    </row>
    <row r="58" spans="1:15" ht="18" x14ac:dyDescent="0.35">
      <c r="A58" s="32">
        <v>42217</v>
      </c>
      <c r="B58" s="29">
        <v>2809.1</v>
      </c>
      <c r="C58" s="30">
        <v>11401818.667149998</v>
      </c>
      <c r="E58" s="33">
        <v>42217</v>
      </c>
      <c r="F58" s="29">
        <v>4438.3</v>
      </c>
      <c r="G58" s="30">
        <v>3253545.3643300007</v>
      </c>
      <c r="I58" s="32">
        <v>42217</v>
      </c>
      <c r="J58" s="29">
        <f t="shared" si="0"/>
        <v>2809.1</v>
      </c>
      <c r="K58" s="29">
        <f t="shared" si="1"/>
        <v>4438.3</v>
      </c>
      <c r="M58" s="32">
        <v>42217</v>
      </c>
      <c r="N58" s="30">
        <f t="shared" si="2"/>
        <v>3253545.3643300007</v>
      </c>
      <c r="O58" s="30">
        <f t="shared" si="3"/>
        <v>11401818.667149998</v>
      </c>
    </row>
    <row r="59" spans="1:15" ht="18" x14ac:dyDescent="0.35">
      <c r="A59" s="32">
        <v>42248</v>
      </c>
      <c r="B59" s="29">
        <v>2867.1</v>
      </c>
      <c r="C59" s="30">
        <v>10985320.730389999</v>
      </c>
      <c r="E59" s="33">
        <v>42248</v>
      </c>
      <c r="F59" s="29">
        <v>4498.3999999999996</v>
      </c>
      <c r="G59" s="30">
        <v>3420296.1018599984</v>
      </c>
      <c r="I59" s="32">
        <v>42248</v>
      </c>
      <c r="J59" s="29">
        <f t="shared" si="0"/>
        <v>2867.1</v>
      </c>
      <c r="K59" s="29">
        <f t="shared" si="1"/>
        <v>4498.3999999999996</v>
      </c>
      <c r="M59" s="32">
        <v>42248</v>
      </c>
      <c r="N59" s="30">
        <f t="shared" si="2"/>
        <v>3420296.1018599984</v>
      </c>
      <c r="O59" s="30">
        <f t="shared" si="3"/>
        <v>10985320.730389999</v>
      </c>
    </row>
    <row r="60" spans="1:15" ht="18" x14ac:dyDescent="0.35">
      <c r="A60" s="32">
        <v>42278</v>
      </c>
      <c r="B60" s="29">
        <v>2785.8</v>
      </c>
      <c r="C60" s="30">
        <v>9788578</v>
      </c>
      <c r="E60" s="33">
        <v>42278</v>
      </c>
      <c r="F60" s="29">
        <v>4515.3999999999996</v>
      </c>
      <c r="G60" s="30">
        <v>3172009.0223500002</v>
      </c>
      <c r="I60" s="32">
        <v>42278</v>
      </c>
      <c r="J60" s="29">
        <f t="shared" si="0"/>
        <v>2785.8</v>
      </c>
      <c r="K60" s="29">
        <f t="shared" si="1"/>
        <v>4515.3999999999996</v>
      </c>
      <c r="M60" s="32">
        <v>42278</v>
      </c>
      <c r="N60" s="30">
        <f t="shared" si="2"/>
        <v>3172009.0223500002</v>
      </c>
      <c r="O60" s="30">
        <f t="shared" si="3"/>
        <v>9788578</v>
      </c>
    </row>
    <row r="61" spans="1:15" ht="18" x14ac:dyDescent="0.35">
      <c r="A61" s="32">
        <v>42309</v>
      </c>
      <c r="B61" s="29">
        <v>2362.3000000000002</v>
      </c>
      <c r="C61" s="30">
        <v>9770235.7399899997</v>
      </c>
      <c r="E61" s="33">
        <v>42309</v>
      </c>
      <c r="F61" s="29">
        <v>4243</v>
      </c>
      <c r="G61" s="30">
        <v>3231893.8014099998</v>
      </c>
      <c r="I61" s="32">
        <v>42309</v>
      </c>
      <c r="J61" s="29">
        <f t="shared" si="0"/>
        <v>2362.3000000000002</v>
      </c>
      <c r="K61" s="29">
        <f t="shared" si="1"/>
        <v>4243</v>
      </c>
      <c r="M61" s="32">
        <v>42309</v>
      </c>
      <c r="N61" s="30">
        <f t="shared" si="2"/>
        <v>3231893.8014099998</v>
      </c>
      <c r="O61" s="30">
        <f t="shared" si="3"/>
        <v>9770235.7399899997</v>
      </c>
    </row>
    <row r="62" spans="1:15" ht="18" x14ac:dyDescent="0.35">
      <c r="A62" s="32">
        <v>42339</v>
      </c>
      <c r="B62" s="29">
        <v>2543</v>
      </c>
      <c r="C62" s="30">
        <v>11773428.385070002</v>
      </c>
      <c r="E62" s="33">
        <v>42339</v>
      </c>
      <c r="F62" s="29">
        <v>4159.3999999999996</v>
      </c>
      <c r="G62" s="30">
        <v>3511159.6937900018</v>
      </c>
      <c r="I62" s="32">
        <v>42339</v>
      </c>
      <c r="J62" s="29">
        <f t="shared" si="0"/>
        <v>2543</v>
      </c>
      <c r="K62" s="29">
        <f t="shared" si="1"/>
        <v>4159.3999999999996</v>
      </c>
      <c r="M62" s="32">
        <v>42339</v>
      </c>
      <c r="N62" s="30">
        <f t="shared" si="2"/>
        <v>3511159.6937900018</v>
      </c>
      <c r="O62" s="30">
        <f t="shared" si="3"/>
        <v>11773428.385070002</v>
      </c>
    </row>
    <row r="63" spans="1:15" ht="18" x14ac:dyDescent="0.35">
      <c r="A63" s="32">
        <v>42370</v>
      </c>
      <c r="B63" s="29">
        <v>1840.4</v>
      </c>
      <c r="C63" s="30">
        <v>8741019.3508400004</v>
      </c>
      <c r="E63" s="33">
        <v>42370</v>
      </c>
      <c r="F63" s="29">
        <v>3519.6</v>
      </c>
      <c r="G63" s="30">
        <v>3213294.0368300001</v>
      </c>
      <c r="I63" s="32">
        <v>42370</v>
      </c>
      <c r="J63" s="29">
        <f t="shared" si="0"/>
        <v>1840.4</v>
      </c>
      <c r="K63" s="29">
        <f t="shared" si="1"/>
        <v>3519.6</v>
      </c>
      <c r="M63" s="32">
        <v>42370</v>
      </c>
      <c r="N63" s="30">
        <f t="shared" si="2"/>
        <v>3213294.0368300001</v>
      </c>
      <c r="O63" s="30">
        <f t="shared" si="3"/>
        <v>8741019.3508400004</v>
      </c>
    </row>
    <row r="64" spans="1:15" ht="18" x14ac:dyDescent="0.35">
      <c r="A64" s="32">
        <v>42401</v>
      </c>
      <c r="B64" s="29">
        <v>2297.4</v>
      </c>
      <c r="C64" s="30">
        <v>11426808.10313</v>
      </c>
      <c r="E64" s="33">
        <v>42401</v>
      </c>
      <c r="F64" s="29">
        <v>3464.2</v>
      </c>
      <c r="G64" s="30">
        <v>3350618.5140999975</v>
      </c>
      <c r="I64" s="32">
        <v>42401</v>
      </c>
      <c r="J64" s="29">
        <f t="shared" si="0"/>
        <v>2297.4</v>
      </c>
      <c r="K64" s="29">
        <f t="shared" si="1"/>
        <v>3464.2</v>
      </c>
      <c r="M64" s="32">
        <v>42401</v>
      </c>
      <c r="N64" s="30">
        <f t="shared" si="2"/>
        <v>3350618.5140999975</v>
      </c>
      <c r="O64" s="30">
        <f t="shared" si="3"/>
        <v>11426808.10313</v>
      </c>
    </row>
    <row r="65" spans="1:15" ht="18" x14ac:dyDescent="0.35">
      <c r="A65" s="32">
        <v>42430</v>
      </c>
      <c r="B65" s="29">
        <v>2301.3000000000002</v>
      </c>
      <c r="C65" s="30">
        <v>9849170.4982200004</v>
      </c>
      <c r="E65" s="33">
        <v>42430</v>
      </c>
      <c r="F65" s="29">
        <v>3592.3</v>
      </c>
      <c r="G65" s="30">
        <v>3660975.2601399994</v>
      </c>
      <c r="I65" s="32">
        <v>42430</v>
      </c>
      <c r="J65" s="29">
        <f t="shared" si="0"/>
        <v>2301.3000000000002</v>
      </c>
      <c r="K65" s="29">
        <f t="shared" si="1"/>
        <v>3592.3</v>
      </c>
      <c r="M65" s="32">
        <v>42430</v>
      </c>
      <c r="N65" s="30">
        <f t="shared" si="2"/>
        <v>3660975.2601399994</v>
      </c>
      <c r="O65" s="30">
        <f t="shared" si="3"/>
        <v>9849170.4982200004</v>
      </c>
    </row>
    <row r="66" spans="1:15" ht="18" x14ac:dyDescent="0.35">
      <c r="A66" s="32">
        <v>42461</v>
      </c>
      <c r="B66" s="29">
        <v>2418.6</v>
      </c>
      <c r="C66" s="30">
        <v>9444730.0507500004</v>
      </c>
      <c r="E66" s="33">
        <v>42461</v>
      </c>
      <c r="F66" s="29">
        <v>3701.2</v>
      </c>
      <c r="G66" s="30">
        <v>3771438.6241099997</v>
      </c>
      <c r="I66" s="32">
        <v>42461</v>
      </c>
      <c r="J66" s="29">
        <f t="shared" si="0"/>
        <v>2418.6</v>
      </c>
      <c r="K66" s="29">
        <f t="shared" si="1"/>
        <v>3701.2</v>
      </c>
      <c r="M66" s="32">
        <v>42461</v>
      </c>
      <c r="N66" s="30">
        <f t="shared" si="2"/>
        <v>3771438.6241099997</v>
      </c>
      <c r="O66" s="30">
        <f t="shared" si="3"/>
        <v>9444730.0507500004</v>
      </c>
    </row>
    <row r="67" spans="1:15" ht="18" x14ac:dyDescent="0.35">
      <c r="A67" s="32">
        <v>42491</v>
      </c>
      <c r="B67" s="29">
        <v>2683.5</v>
      </c>
      <c r="C67" s="30">
        <v>12106316.923660001</v>
      </c>
      <c r="E67" s="33">
        <v>42491</v>
      </c>
      <c r="F67" s="29">
        <v>3584.4</v>
      </c>
      <c r="G67" s="30">
        <v>3250122.798709997</v>
      </c>
      <c r="I67" s="32">
        <v>42491</v>
      </c>
      <c r="J67" s="29">
        <f t="shared" si="0"/>
        <v>2683.5</v>
      </c>
      <c r="K67" s="29">
        <f t="shared" si="1"/>
        <v>3584.4</v>
      </c>
      <c r="M67" s="32">
        <v>42491</v>
      </c>
      <c r="N67" s="30">
        <f t="shared" si="2"/>
        <v>3250122.798709997</v>
      </c>
      <c r="O67" s="30">
        <f t="shared" si="3"/>
        <v>12106316.923660001</v>
      </c>
    </row>
    <row r="68" spans="1:15" ht="18" x14ac:dyDescent="0.35">
      <c r="A68" s="32">
        <v>42522</v>
      </c>
      <c r="B68" s="29">
        <v>2715.5</v>
      </c>
      <c r="C68" s="30">
        <v>11759420.206149999</v>
      </c>
      <c r="E68" s="33">
        <v>42522</v>
      </c>
      <c r="F68" s="29">
        <v>3686.2</v>
      </c>
      <c r="G68" s="30">
        <v>2972979.3442599992</v>
      </c>
      <c r="I68" s="32">
        <v>42522</v>
      </c>
      <c r="J68" s="29">
        <f t="shared" ref="J68:J131" si="4">B68</f>
        <v>2715.5</v>
      </c>
      <c r="K68" s="29">
        <f t="shared" ref="K68:K131" si="5">F68</f>
        <v>3686.2</v>
      </c>
      <c r="M68" s="32">
        <v>42522</v>
      </c>
      <c r="N68" s="30">
        <f t="shared" si="2"/>
        <v>2972979.3442599992</v>
      </c>
      <c r="O68" s="30">
        <f t="shared" si="3"/>
        <v>11759420.206149999</v>
      </c>
    </row>
    <row r="69" spans="1:15" ht="18" x14ac:dyDescent="0.35">
      <c r="A69" s="32">
        <v>42552</v>
      </c>
      <c r="B69" s="29">
        <v>2188.6999999999998</v>
      </c>
      <c r="C69" s="30">
        <v>10123575.528890001</v>
      </c>
      <c r="E69" s="33">
        <v>42552</v>
      </c>
      <c r="F69" s="29">
        <v>3353.7</v>
      </c>
      <c r="G69" s="30">
        <v>2651390.9291299987</v>
      </c>
      <c r="I69" s="32">
        <v>42552</v>
      </c>
      <c r="J69" s="29">
        <f t="shared" si="4"/>
        <v>2188.6999999999998</v>
      </c>
      <c r="K69" s="29">
        <f t="shared" si="5"/>
        <v>3353.7</v>
      </c>
      <c r="M69" s="32">
        <v>42552</v>
      </c>
      <c r="N69" s="30">
        <f t="shared" si="2"/>
        <v>2651390.9291299987</v>
      </c>
      <c r="O69" s="30">
        <f t="shared" si="3"/>
        <v>10123575.528890001</v>
      </c>
    </row>
    <row r="70" spans="1:15" ht="18" x14ac:dyDescent="0.35">
      <c r="A70" s="32">
        <v>42583</v>
      </c>
      <c r="B70" s="29">
        <v>3004.690794639997</v>
      </c>
      <c r="C70" s="30">
        <v>15790296.593430003</v>
      </c>
      <c r="E70" s="33">
        <v>42583</v>
      </c>
      <c r="F70" s="29">
        <v>4236.5016788199846</v>
      </c>
      <c r="G70" s="30">
        <v>3596823.0452399999</v>
      </c>
      <c r="I70" s="32">
        <v>42583</v>
      </c>
      <c r="J70" s="29">
        <f t="shared" si="4"/>
        <v>3004.690794639997</v>
      </c>
      <c r="K70" s="29">
        <f t="shared" si="5"/>
        <v>4236.5016788199846</v>
      </c>
      <c r="M70" s="32">
        <v>42583</v>
      </c>
      <c r="N70" s="30">
        <f t="shared" si="2"/>
        <v>3596823.0452399999</v>
      </c>
      <c r="O70" s="30">
        <f t="shared" si="3"/>
        <v>15790296.593430003</v>
      </c>
    </row>
    <row r="71" spans="1:15" ht="18" x14ac:dyDescent="0.35">
      <c r="A71" s="32">
        <v>42614</v>
      </c>
      <c r="B71" s="29">
        <v>2708.6</v>
      </c>
      <c r="C71" s="30">
        <v>10602215.17044</v>
      </c>
      <c r="E71" s="33">
        <v>42614</v>
      </c>
      <c r="F71" s="29">
        <v>3952.7</v>
      </c>
      <c r="G71" s="30">
        <v>3228268.8401800003</v>
      </c>
      <c r="I71" s="32">
        <v>42614</v>
      </c>
      <c r="J71" s="29">
        <f t="shared" si="4"/>
        <v>2708.6</v>
      </c>
      <c r="K71" s="29">
        <f t="shared" si="5"/>
        <v>3952.7</v>
      </c>
      <c r="M71" s="32">
        <v>42614</v>
      </c>
      <c r="N71" s="30">
        <f t="shared" si="2"/>
        <v>3228268.8401800003</v>
      </c>
      <c r="O71" s="30">
        <f t="shared" si="3"/>
        <v>10602215.17044</v>
      </c>
    </row>
    <row r="72" spans="1:15" ht="18" x14ac:dyDescent="0.35">
      <c r="A72" s="32">
        <v>42644</v>
      </c>
      <c r="B72" s="29">
        <v>2679.9</v>
      </c>
      <c r="C72" s="30">
        <v>10130017</v>
      </c>
      <c r="E72" s="33">
        <v>42644</v>
      </c>
      <c r="F72" s="29">
        <v>3612.6</v>
      </c>
      <c r="G72" s="30">
        <v>3018826</v>
      </c>
      <c r="I72" s="32">
        <v>42644</v>
      </c>
      <c r="J72" s="29">
        <f t="shared" si="4"/>
        <v>2679.9</v>
      </c>
      <c r="K72" s="29">
        <f t="shared" si="5"/>
        <v>3612.6</v>
      </c>
      <c r="M72" s="32">
        <v>42644</v>
      </c>
      <c r="N72" s="30">
        <f t="shared" si="2"/>
        <v>3018826</v>
      </c>
      <c r="O72" s="30">
        <f t="shared" si="3"/>
        <v>10130017</v>
      </c>
    </row>
    <row r="73" spans="1:15" ht="18" x14ac:dyDescent="0.35">
      <c r="A73" s="32">
        <v>42675</v>
      </c>
      <c r="B73" s="29">
        <v>2697.5</v>
      </c>
      <c r="C73" s="30">
        <v>9338548.4024199992</v>
      </c>
      <c r="E73" s="33">
        <v>42675</v>
      </c>
      <c r="F73" s="29">
        <v>4164.8</v>
      </c>
      <c r="G73" s="30">
        <v>3168900.262970001</v>
      </c>
      <c r="I73" s="32">
        <v>42675</v>
      </c>
      <c r="J73" s="29">
        <f t="shared" si="4"/>
        <v>2697.5</v>
      </c>
      <c r="K73" s="29">
        <f t="shared" si="5"/>
        <v>4164.8</v>
      </c>
      <c r="M73" s="32">
        <v>42675</v>
      </c>
      <c r="N73" s="30">
        <f t="shared" si="2"/>
        <v>3168900.262970001</v>
      </c>
      <c r="O73" s="30">
        <f t="shared" si="3"/>
        <v>9338548.4024199992</v>
      </c>
    </row>
    <row r="74" spans="1:15" ht="18" x14ac:dyDescent="0.35">
      <c r="A74" s="32">
        <v>42705</v>
      </c>
      <c r="B74" s="29">
        <v>3374.3467903999999</v>
      </c>
      <c r="C74" s="30">
        <v>13916809.28534</v>
      </c>
      <c r="E74" s="33">
        <v>42705</v>
      </c>
      <c r="F74" s="29">
        <v>4041.1</v>
      </c>
      <c r="G74" s="30">
        <v>3172047.5</v>
      </c>
      <c r="I74" s="32">
        <v>42705</v>
      </c>
      <c r="J74" s="29">
        <f t="shared" si="4"/>
        <v>3374.3467903999999</v>
      </c>
      <c r="K74" s="29">
        <f t="shared" si="5"/>
        <v>4041.1</v>
      </c>
      <c r="M74" s="32">
        <v>42705</v>
      </c>
      <c r="N74" s="30">
        <f t="shared" si="2"/>
        <v>3172047.5</v>
      </c>
      <c r="O74" s="30">
        <f t="shared" si="3"/>
        <v>13916809.28534</v>
      </c>
    </row>
    <row r="75" spans="1:15" ht="18" x14ac:dyDescent="0.35">
      <c r="A75" s="32">
        <v>42736</v>
      </c>
      <c r="B75" s="29">
        <v>2614.4</v>
      </c>
      <c r="C75" s="30">
        <v>10162136.754169999</v>
      </c>
      <c r="E75" s="33">
        <v>42736</v>
      </c>
      <c r="F75" s="29">
        <v>3530.2</v>
      </c>
      <c r="G75" s="30">
        <v>3081358.8104900005</v>
      </c>
      <c r="I75" s="32">
        <v>42736</v>
      </c>
      <c r="J75" s="29">
        <f t="shared" si="4"/>
        <v>2614.4</v>
      </c>
      <c r="K75" s="29">
        <f t="shared" si="5"/>
        <v>3530.2</v>
      </c>
      <c r="M75" s="32">
        <v>42736</v>
      </c>
      <c r="N75" s="30">
        <f t="shared" si="2"/>
        <v>3081358.8104900005</v>
      </c>
      <c r="O75" s="30">
        <f t="shared" si="3"/>
        <v>10162136.754169999</v>
      </c>
    </row>
    <row r="76" spans="1:15" ht="18" x14ac:dyDescent="0.35">
      <c r="A76" s="32">
        <v>42767</v>
      </c>
      <c r="B76" s="29">
        <v>2659.843280250001</v>
      </c>
      <c r="C76" s="30">
        <v>9598980.5749600008</v>
      </c>
      <c r="E76" s="33">
        <v>42767</v>
      </c>
      <c r="F76" s="29">
        <v>3646.8</v>
      </c>
      <c r="G76" s="30">
        <v>3453065.012409999</v>
      </c>
      <c r="I76" s="32">
        <v>42767</v>
      </c>
      <c r="J76" s="29">
        <f t="shared" si="4"/>
        <v>2659.843280250001</v>
      </c>
      <c r="K76" s="29">
        <f t="shared" si="5"/>
        <v>3646.8</v>
      </c>
      <c r="M76" s="32">
        <v>42767</v>
      </c>
      <c r="N76" s="30">
        <f t="shared" si="2"/>
        <v>3453065.012409999</v>
      </c>
      <c r="O76" s="30">
        <f t="shared" si="3"/>
        <v>9598980.5749600008</v>
      </c>
    </row>
    <row r="77" spans="1:15" ht="18" x14ac:dyDescent="0.35">
      <c r="A77" s="32">
        <v>42795</v>
      </c>
      <c r="B77" s="29">
        <v>3209.6</v>
      </c>
      <c r="C77" s="30">
        <v>12535646.915549999</v>
      </c>
      <c r="E77" s="33">
        <v>42795</v>
      </c>
      <c r="F77" s="29">
        <v>4123.2</v>
      </c>
      <c r="G77" s="30">
        <v>3770752.1298500011</v>
      </c>
      <c r="I77" s="32">
        <v>42795</v>
      </c>
      <c r="J77" s="29">
        <f t="shared" si="4"/>
        <v>3209.6</v>
      </c>
      <c r="K77" s="29">
        <f t="shared" si="5"/>
        <v>4123.2</v>
      </c>
      <c r="M77" s="32">
        <v>42795</v>
      </c>
      <c r="N77" s="30">
        <f t="shared" si="2"/>
        <v>3770752.1298500011</v>
      </c>
      <c r="O77" s="30">
        <f t="shared" si="3"/>
        <v>12535646.915549999</v>
      </c>
    </row>
    <row r="78" spans="1:15" ht="18" x14ac:dyDescent="0.35">
      <c r="A78" s="32">
        <v>42826</v>
      </c>
      <c r="B78" s="29">
        <v>2612.4071004799994</v>
      </c>
      <c r="C78" s="30">
        <v>9266593.2141299993</v>
      </c>
      <c r="E78" s="33">
        <v>42826</v>
      </c>
      <c r="F78" s="29">
        <v>4033.2601433199998</v>
      </c>
      <c r="G78" s="30">
        <v>3763133.2918200009</v>
      </c>
      <c r="I78" s="32">
        <v>42826</v>
      </c>
      <c r="J78" s="29">
        <f t="shared" si="4"/>
        <v>2612.4071004799994</v>
      </c>
      <c r="K78" s="29">
        <f t="shared" si="5"/>
        <v>4033.2601433199998</v>
      </c>
      <c r="M78" s="32">
        <v>42826</v>
      </c>
      <c r="N78" s="30">
        <f t="shared" si="2"/>
        <v>3763133.2918200009</v>
      </c>
      <c r="O78" s="30">
        <f t="shared" si="3"/>
        <v>9266593.2141299993</v>
      </c>
    </row>
    <row r="79" spans="1:15" ht="18" x14ac:dyDescent="0.35">
      <c r="A79" s="32">
        <v>42856</v>
      </c>
      <c r="B79" s="29">
        <v>3385.0641246599994</v>
      </c>
      <c r="C79" s="30">
        <v>16357572.741010001</v>
      </c>
      <c r="E79" s="33">
        <v>42856</v>
      </c>
      <c r="F79" s="29">
        <v>3727.5217405599874</v>
      </c>
      <c r="G79" s="30">
        <v>2863811.2791899997</v>
      </c>
      <c r="I79" s="32">
        <v>42856</v>
      </c>
      <c r="J79" s="29">
        <f t="shared" si="4"/>
        <v>3385.0641246599994</v>
      </c>
      <c r="K79" s="29">
        <f t="shared" si="5"/>
        <v>3727.5217405599874</v>
      </c>
      <c r="M79" s="32">
        <v>42856</v>
      </c>
      <c r="N79" s="30">
        <f t="shared" si="2"/>
        <v>2863811.2791899997</v>
      </c>
      <c r="O79" s="30">
        <f t="shared" si="3"/>
        <v>16357572.741010001</v>
      </c>
    </row>
    <row r="80" spans="1:15" ht="18" x14ac:dyDescent="0.35">
      <c r="A80" s="32">
        <v>42887</v>
      </c>
      <c r="B80" s="29">
        <v>2777.4393596999971</v>
      </c>
      <c r="C80" s="30">
        <v>8892466.7434899993</v>
      </c>
      <c r="E80" s="33">
        <v>42887</v>
      </c>
      <c r="F80" s="29">
        <v>3778.8167153200288</v>
      </c>
      <c r="G80" s="30">
        <v>3392134.9832300008</v>
      </c>
      <c r="I80" s="32">
        <v>42887</v>
      </c>
      <c r="J80" s="29">
        <f t="shared" si="4"/>
        <v>2777.4393596999971</v>
      </c>
      <c r="K80" s="29">
        <f t="shared" si="5"/>
        <v>3778.8167153200288</v>
      </c>
      <c r="M80" s="32">
        <v>42887</v>
      </c>
      <c r="N80" s="30">
        <f t="shared" ref="N80:N139" si="6">G80</f>
        <v>3392134.9832300008</v>
      </c>
      <c r="O80" s="30">
        <f t="shared" ref="O80:O139" si="7">C80</f>
        <v>8892466.7434899993</v>
      </c>
    </row>
    <row r="81" spans="1:15" ht="18" x14ac:dyDescent="0.35">
      <c r="A81" s="32">
        <v>42917</v>
      </c>
      <c r="B81" s="29">
        <v>3064.9624374600012</v>
      </c>
      <c r="C81" s="30">
        <v>14030741.347590001</v>
      </c>
      <c r="E81" s="33">
        <v>42917</v>
      </c>
      <c r="F81" s="29">
        <v>3750.2083089500079</v>
      </c>
      <c r="G81" s="30">
        <v>2886484.8494299999</v>
      </c>
      <c r="I81" s="32">
        <v>42917</v>
      </c>
      <c r="J81" s="29">
        <f t="shared" si="4"/>
        <v>3064.9624374600012</v>
      </c>
      <c r="K81" s="29">
        <f t="shared" si="5"/>
        <v>3750.2083089500079</v>
      </c>
      <c r="M81" s="32">
        <v>42917</v>
      </c>
      <c r="N81" s="30">
        <f t="shared" si="6"/>
        <v>2886484.8494299999</v>
      </c>
      <c r="O81" s="30">
        <f t="shared" si="7"/>
        <v>14030741.347590001</v>
      </c>
    </row>
    <row r="82" spans="1:15" ht="18" x14ac:dyDescent="0.35">
      <c r="A82" s="32">
        <v>42948</v>
      </c>
      <c r="B82" s="29">
        <v>3071.4741263399974</v>
      </c>
      <c r="C82" s="30">
        <v>12501883.33171</v>
      </c>
      <c r="E82" s="33">
        <v>42948</v>
      </c>
      <c r="F82" s="29">
        <v>4191.1028937899846</v>
      </c>
      <c r="G82" s="30">
        <v>3175926.1364399991</v>
      </c>
      <c r="I82" s="32">
        <v>42948</v>
      </c>
      <c r="J82" s="29">
        <f t="shared" si="4"/>
        <v>3071.4741263399974</v>
      </c>
      <c r="K82" s="29">
        <f t="shared" si="5"/>
        <v>4191.1028937899846</v>
      </c>
      <c r="M82" s="32">
        <v>42948</v>
      </c>
      <c r="N82" s="30">
        <f t="shared" si="6"/>
        <v>3175926.1364399991</v>
      </c>
      <c r="O82" s="30">
        <f t="shared" si="7"/>
        <v>12501883.33171</v>
      </c>
    </row>
    <row r="83" spans="1:15" ht="18" x14ac:dyDescent="0.35">
      <c r="A83" s="32">
        <v>42979</v>
      </c>
      <c r="B83" s="29">
        <v>3282.8862867900029</v>
      </c>
      <c r="C83" s="30">
        <v>15811716.231139999</v>
      </c>
      <c r="D83" s="28"/>
      <c r="E83" s="33">
        <v>42979</v>
      </c>
      <c r="F83" s="29">
        <v>3732.5902883399976</v>
      </c>
      <c r="G83" s="30">
        <v>2854484.1520400005</v>
      </c>
      <c r="H83" s="28"/>
      <c r="I83" s="32">
        <v>42979</v>
      </c>
      <c r="J83" s="29">
        <f t="shared" si="4"/>
        <v>3282.8862867900029</v>
      </c>
      <c r="K83" s="29">
        <f t="shared" si="5"/>
        <v>3732.5902883399976</v>
      </c>
      <c r="M83" s="32">
        <v>42979</v>
      </c>
      <c r="N83" s="30">
        <f t="shared" si="6"/>
        <v>2854484.1520400005</v>
      </c>
      <c r="O83" s="30">
        <f t="shared" si="7"/>
        <v>15811716.231139999</v>
      </c>
    </row>
    <row r="84" spans="1:15" ht="18" x14ac:dyDescent="0.35">
      <c r="A84" s="32">
        <v>43009</v>
      </c>
      <c r="B84" s="29">
        <v>3130.7317618399975</v>
      </c>
      <c r="C84" s="30">
        <v>11589018.457279999</v>
      </c>
      <c r="E84" s="33">
        <v>43009</v>
      </c>
      <c r="F84" s="29">
        <v>3940.25863011</v>
      </c>
      <c r="G84" s="30">
        <v>2751247.1943199998</v>
      </c>
      <c r="I84" s="32">
        <v>43009</v>
      </c>
      <c r="J84" s="29">
        <f t="shared" si="4"/>
        <v>3130.7317618399975</v>
      </c>
      <c r="K84" s="29">
        <f t="shared" si="5"/>
        <v>3940.25863011</v>
      </c>
      <c r="M84" s="32">
        <v>43009</v>
      </c>
      <c r="N84" s="30">
        <f t="shared" si="6"/>
        <v>2751247.1943199998</v>
      </c>
      <c r="O84" s="30">
        <f t="shared" si="7"/>
        <v>11589018.457279999</v>
      </c>
    </row>
    <row r="85" spans="1:15" ht="18" x14ac:dyDescent="0.35">
      <c r="A85" s="32">
        <v>43040</v>
      </c>
      <c r="B85" s="29">
        <v>3011.3380010100054</v>
      </c>
      <c r="C85" s="30">
        <v>10395392.110250002</v>
      </c>
      <c r="E85" s="33">
        <v>43040</v>
      </c>
      <c r="F85" s="29">
        <v>3986.2949171899759</v>
      </c>
      <c r="G85" s="30">
        <v>2743959.6616499997</v>
      </c>
      <c r="I85" s="32">
        <v>43040</v>
      </c>
      <c r="J85" s="29">
        <f t="shared" si="4"/>
        <v>3011.3380010100054</v>
      </c>
      <c r="K85" s="29">
        <f t="shared" si="5"/>
        <v>3986.2949171899759</v>
      </c>
      <c r="M85" s="32">
        <v>43040</v>
      </c>
      <c r="N85" s="30">
        <f t="shared" si="6"/>
        <v>2743959.6616499997</v>
      </c>
      <c r="O85" s="30">
        <f t="shared" si="7"/>
        <v>10395392.110250002</v>
      </c>
    </row>
    <row r="86" spans="1:15" ht="18" x14ac:dyDescent="0.35">
      <c r="A86" s="32">
        <v>43070</v>
      </c>
      <c r="B86" s="29">
        <v>3949.1192609799996</v>
      </c>
      <c r="C86" s="30">
        <v>18951712.783910003</v>
      </c>
      <c r="E86" s="33">
        <v>43070</v>
      </c>
      <c r="F86" s="29">
        <v>3635.5441696900011</v>
      </c>
      <c r="G86" s="30">
        <v>2625011.7133399998</v>
      </c>
      <c r="I86" s="32">
        <v>43070</v>
      </c>
      <c r="J86" s="29">
        <f t="shared" si="4"/>
        <v>3949.1192609799996</v>
      </c>
      <c r="K86" s="29">
        <f t="shared" si="5"/>
        <v>3635.5441696900011</v>
      </c>
      <c r="M86" s="32">
        <v>43070</v>
      </c>
      <c r="N86" s="30">
        <f t="shared" si="6"/>
        <v>2625011.7133399998</v>
      </c>
      <c r="O86" s="30">
        <f t="shared" si="7"/>
        <v>18951712.783910003</v>
      </c>
    </row>
    <row r="87" spans="1:15" ht="18" x14ac:dyDescent="0.35">
      <c r="A87" s="32">
        <v>43101</v>
      </c>
      <c r="B87" s="29">
        <v>3192.3085563300001</v>
      </c>
      <c r="C87" s="30">
        <v>11784686.891440002</v>
      </c>
      <c r="E87" s="33">
        <v>43101</v>
      </c>
      <c r="F87" s="29">
        <v>3895.9285525100058</v>
      </c>
      <c r="G87" s="30">
        <v>3277826.8557300004</v>
      </c>
      <c r="I87" s="32">
        <v>43101</v>
      </c>
      <c r="J87" s="29">
        <f t="shared" si="4"/>
        <v>3192.3085563300001</v>
      </c>
      <c r="K87" s="29">
        <f t="shared" si="5"/>
        <v>3895.9285525100058</v>
      </c>
      <c r="M87" s="32">
        <v>43101</v>
      </c>
      <c r="N87" s="30">
        <f t="shared" si="6"/>
        <v>3277826.8557300004</v>
      </c>
      <c r="O87" s="30">
        <f t="shared" si="7"/>
        <v>11784686.891440002</v>
      </c>
    </row>
    <row r="88" spans="1:15" ht="18" x14ac:dyDescent="0.35">
      <c r="A88" s="32">
        <v>43132</v>
      </c>
      <c r="B88" s="29">
        <v>2940.9118770499999</v>
      </c>
      <c r="C88" s="30">
        <v>9720201.3855700009</v>
      </c>
      <c r="E88" s="33">
        <v>43132</v>
      </c>
      <c r="F88" s="29">
        <v>3650.61140251999</v>
      </c>
      <c r="G88" s="30">
        <v>2438226.2553599994</v>
      </c>
      <c r="I88" s="32">
        <v>43132</v>
      </c>
      <c r="J88" s="29">
        <f t="shared" si="4"/>
        <v>2940.9118770499999</v>
      </c>
      <c r="K88" s="29">
        <f t="shared" si="5"/>
        <v>3650.61140251999</v>
      </c>
      <c r="M88" s="32">
        <v>43132</v>
      </c>
      <c r="N88" s="30">
        <f t="shared" si="6"/>
        <v>2438226.2553599994</v>
      </c>
      <c r="O88" s="30">
        <f t="shared" si="7"/>
        <v>9720201.3855700009</v>
      </c>
    </row>
    <row r="89" spans="1:15" ht="18" x14ac:dyDescent="0.35">
      <c r="A89" s="32">
        <v>43160</v>
      </c>
      <c r="B89" s="29">
        <v>3344.3787052399998</v>
      </c>
      <c r="C89" s="30">
        <v>12143134.20806</v>
      </c>
      <c r="E89" s="33">
        <v>43160</v>
      </c>
      <c r="F89" s="29">
        <v>3906.0806666500298</v>
      </c>
      <c r="G89" s="30">
        <v>2952193.5385999992</v>
      </c>
      <c r="I89" s="32">
        <v>43160</v>
      </c>
      <c r="J89" s="29">
        <f t="shared" si="4"/>
        <v>3344.3787052399998</v>
      </c>
      <c r="K89" s="29">
        <f t="shared" si="5"/>
        <v>3906.0806666500298</v>
      </c>
      <c r="M89" s="32">
        <v>43160</v>
      </c>
      <c r="N89" s="30">
        <f t="shared" si="6"/>
        <v>2952193.5385999992</v>
      </c>
      <c r="O89" s="30">
        <f t="shared" si="7"/>
        <v>12143134.20806</v>
      </c>
    </row>
    <row r="90" spans="1:15" ht="18" x14ac:dyDescent="0.35">
      <c r="A90" s="32">
        <v>43191</v>
      </c>
      <c r="B90" s="29">
        <v>3716.9162829299999</v>
      </c>
      <c r="C90" s="30">
        <v>13596742.479579998</v>
      </c>
      <c r="E90" s="33">
        <v>43191</v>
      </c>
      <c r="F90" s="29">
        <v>4238.34201700004</v>
      </c>
      <c r="G90" s="30">
        <v>3120196.6353200008</v>
      </c>
      <c r="I90" s="32">
        <v>43191</v>
      </c>
      <c r="J90" s="29">
        <f t="shared" si="4"/>
        <v>3716.9162829299999</v>
      </c>
      <c r="K90" s="29">
        <f t="shared" si="5"/>
        <v>4238.34201700004</v>
      </c>
      <c r="M90" s="32">
        <v>43191</v>
      </c>
      <c r="N90" s="30">
        <f t="shared" si="6"/>
        <v>3120196.6353200008</v>
      </c>
      <c r="O90" s="30">
        <f t="shared" si="7"/>
        <v>13596742.479579998</v>
      </c>
    </row>
    <row r="91" spans="1:15" ht="18" x14ac:dyDescent="0.35">
      <c r="A91" s="32">
        <v>43221</v>
      </c>
      <c r="B91" s="29">
        <v>3681.6227624500002</v>
      </c>
      <c r="C91" s="30">
        <v>11114909.442799998</v>
      </c>
      <c r="E91" s="33">
        <v>43221</v>
      </c>
      <c r="F91" s="29">
        <v>4513.3457110600002</v>
      </c>
      <c r="G91" s="30">
        <v>3296615.9693900007</v>
      </c>
      <c r="I91" s="32">
        <v>43221</v>
      </c>
      <c r="J91" s="29">
        <f t="shared" si="4"/>
        <v>3681.6227624500002</v>
      </c>
      <c r="K91" s="29">
        <f t="shared" si="5"/>
        <v>4513.3457110600002</v>
      </c>
      <c r="M91" s="32">
        <v>43221</v>
      </c>
      <c r="N91" s="30">
        <f t="shared" si="6"/>
        <v>3296615.9693900007</v>
      </c>
      <c r="O91" s="30">
        <f t="shared" si="7"/>
        <v>11114909.442799998</v>
      </c>
    </row>
    <row r="92" spans="1:15" ht="18" x14ac:dyDescent="0.35">
      <c r="A92" s="32">
        <v>43252</v>
      </c>
      <c r="B92" s="29">
        <v>3330.3644442499999</v>
      </c>
      <c r="C92" s="30">
        <v>9684880.3751599994</v>
      </c>
      <c r="E92" s="33">
        <v>43252</v>
      </c>
      <c r="F92" s="29">
        <v>4228.39545291998</v>
      </c>
      <c r="G92" s="30">
        <v>2903369.4802599992</v>
      </c>
      <c r="I92" s="32">
        <v>43252</v>
      </c>
      <c r="J92" s="29">
        <f t="shared" si="4"/>
        <v>3330.3644442499999</v>
      </c>
      <c r="K92" s="29">
        <f t="shared" si="5"/>
        <v>4228.39545291998</v>
      </c>
      <c r="M92" s="32">
        <v>43252</v>
      </c>
      <c r="N92" s="30">
        <f t="shared" si="6"/>
        <v>2903369.4802599992</v>
      </c>
      <c r="O92" s="30">
        <f t="shared" si="7"/>
        <v>9684880.3751599994</v>
      </c>
    </row>
    <row r="93" spans="1:15" ht="18" x14ac:dyDescent="0.35">
      <c r="A93" s="32">
        <v>43282</v>
      </c>
      <c r="B93" s="29">
        <v>3604.1968114900001</v>
      </c>
      <c r="C93" s="30">
        <v>12221370.24446</v>
      </c>
      <c r="E93" s="33">
        <v>43282</v>
      </c>
      <c r="F93" s="29">
        <v>4347.4364849900303</v>
      </c>
      <c r="G93" s="30">
        <v>2960038.9838099997</v>
      </c>
      <c r="I93" s="32">
        <v>43282</v>
      </c>
      <c r="J93" s="29">
        <f t="shared" si="4"/>
        <v>3604.1968114900001</v>
      </c>
      <c r="K93" s="29">
        <f t="shared" si="5"/>
        <v>4347.4364849900303</v>
      </c>
      <c r="M93" s="32">
        <v>43282</v>
      </c>
      <c r="N93" s="30">
        <f t="shared" si="6"/>
        <v>2960038.9838099997</v>
      </c>
      <c r="O93" s="30">
        <f t="shared" si="7"/>
        <v>12221370.24446</v>
      </c>
    </row>
    <row r="94" spans="1:15" ht="18" x14ac:dyDescent="0.35">
      <c r="A94" s="32">
        <v>43313</v>
      </c>
      <c r="B94" s="29">
        <v>3611.2362850899999</v>
      </c>
      <c r="C94" s="30">
        <v>10239673.741109999</v>
      </c>
      <c r="E94" s="33">
        <v>43313</v>
      </c>
      <c r="F94" s="29">
        <v>4580.7123564599897</v>
      </c>
      <c r="G94" s="30">
        <v>3044859.4203899987</v>
      </c>
      <c r="I94" s="32">
        <v>43313</v>
      </c>
      <c r="J94" s="29">
        <f t="shared" si="4"/>
        <v>3611.2362850899999</v>
      </c>
      <c r="K94" s="29">
        <f t="shared" si="5"/>
        <v>4580.7123564599897</v>
      </c>
      <c r="M94" s="32">
        <v>43313</v>
      </c>
      <c r="N94" s="30">
        <f t="shared" si="6"/>
        <v>3044859.4203899987</v>
      </c>
      <c r="O94" s="30">
        <f t="shared" si="7"/>
        <v>10239673.741109999</v>
      </c>
    </row>
    <row r="95" spans="1:15" ht="18" x14ac:dyDescent="0.35">
      <c r="A95" s="32">
        <v>43344</v>
      </c>
      <c r="B95" s="29">
        <v>3499.3702663399999</v>
      </c>
      <c r="C95" s="30">
        <v>9910703.9997300003</v>
      </c>
      <c r="D95" s="28"/>
      <c r="E95" s="33">
        <v>43344</v>
      </c>
      <c r="F95" s="29">
        <v>4047.7900887200299</v>
      </c>
      <c r="G95" s="30">
        <v>2511250.0086299996</v>
      </c>
      <c r="H95" s="28"/>
      <c r="I95" s="32">
        <v>43344</v>
      </c>
      <c r="J95" s="29">
        <f t="shared" si="4"/>
        <v>3499.3702663399999</v>
      </c>
      <c r="K95" s="29">
        <f t="shared" si="5"/>
        <v>4047.7900887200299</v>
      </c>
      <c r="M95" s="32">
        <v>43344</v>
      </c>
      <c r="N95" s="30">
        <f t="shared" si="6"/>
        <v>2511250.0086299996</v>
      </c>
      <c r="O95" s="30">
        <f t="shared" si="7"/>
        <v>9910703.9997300003</v>
      </c>
    </row>
    <row r="96" spans="1:15" ht="18" x14ac:dyDescent="0.35">
      <c r="A96" s="32">
        <v>43374</v>
      </c>
      <c r="B96" s="29">
        <v>3786.5612725000001</v>
      </c>
      <c r="C96" s="30">
        <v>11730638.158730002</v>
      </c>
      <c r="E96" s="33">
        <v>43374</v>
      </c>
      <c r="F96" s="29">
        <v>5165.5149208000003</v>
      </c>
      <c r="G96" s="30">
        <v>3098445.4825199996</v>
      </c>
      <c r="I96" s="32">
        <v>43374</v>
      </c>
      <c r="J96" s="29">
        <f t="shared" si="4"/>
        <v>3786.5612725000001</v>
      </c>
      <c r="K96" s="29">
        <f t="shared" si="5"/>
        <v>5165.5149208000003</v>
      </c>
      <c r="M96" s="32">
        <v>43374</v>
      </c>
      <c r="N96" s="30">
        <f t="shared" si="6"/>
        <v>3098445.4825199996</v>
      </c>
      <c r="O96" s="30">
        <f t="shared" si="7"/>
        <v>11730638.158730002</v>
      </c>
    </row>
    <row r="97" spans="1:15" ht="18" x14ac:dyDescent="0.35">
      <c r="A97" s="32">
        <v>43405</v>
      </c>
      <c r="B97" s="29">
        <v>3348.9294035200001</v>
      </c>
      <c r="C97" s="30">
        <v>9743966.4024899993</v>
      </c>
      <c r="E97" s="33">
        <v>43405</v>
      </c>
      <c r="F97" s="29">
        <v>4475.7455578700301</v>
      </c>
      <c r="G97" s="30">
        <v>2875676.8532999996</v>
      </c>
      <c r="I97" s="32">
        <v>43405</v>
      </c>
      <c r="J97" s="29">
        <f t="shared" si="4"/>
        <v>3348.9294035200001</v>
      </c>
      <c r="K97" s="29">
        <f t="shared" si="5"/>
        <v>4475.7455578700301</v>
      </c>
      <c r="M97" s="32">
        <v>43405</v>
      </c>
      <c r="N97" s="30">
        <f t="shared" si="6"/>
        <v>2875676.8532999996</v>
      </c>
      <c r="O97" s="30">
        <f t="shared" si="7"/>
        <v>9743966.4024899993</v>
      </c>
    </row>
    <row r="98" spans="1:15" ht="18" x14ac:dyDescent="0.35">
      <c r="A98" s="32">
        <v>43435</v>
      </c>
      <c r="B98" s="29">
        <v>3400.8571335199999</v>
      </c>
      <c r="C98" s="30">
        <v>11928879.021910001</v>
      </c>
      <c r="E98" s="33">
        <v>43435</v>
      </c>
      <c r="F98" s="29">
        <v>4182.9016513899896</v>
      </c>
      <c r="G98" s="30">
        <v>2796362.6555699995</v>
      </c>
      <c r="I98" s="32">
        <v>43435</v>
      </c>
      <c r="J98" s="29">
        <f t="shared" si="4"/>
        <v>3400.8571335199999</v>
      </c>
      <c r="K98" s="29">
        <f t="shared" si="5"/>
        <v>4182.9016513899896</v>
      </c>
      <c r="M98" s="32">
        <v>43435</v>
      </c>
      <c r="N98" s="30">
        <f t="shared" si="6"/>
        <v>2796362.6555699995</v>
      </c>
      <c r="O98" s="30">
        <f t="shared" si="7"/>
        <v>11928879.021910001</v>
      </c>
    </row>
    <row r="99" spans="1:15" ht="18" x14ac:dyDescent="0.35">
      <c r="A99" s="32">
        <v>43466</v>
      </c>
      <c r="B99" s="29">
        <v>3064.1</v>
      </c>
      <c r="C99" s="30">
        <v>9232316</v>
      </c>
      <c r="E99" s="33">
        <v>43466</v>
      </c>
      <c r="F99" s="29">
        <v>4302.1948375600496</v>
      </c>
      <c r="G99" s="30">
        <v>3515915.1344900043</v>
      </c>
      <c r="I99" s="32">
        <v>43466</v>
      </c>
      <c r="J99" s="29">
        <f t="shared" si="4"/>
        <v>3064.1</v>
      </c>
      <c r="K99" s="29">
        <f t="shared" si="5"/>
        <v>4302.1948375600496</v>
      </c>
      <c r="M99" s="32">
        <v>43466</v>
      </c>
      <c r="N99" s="30">
        <f t="shared" si="6"/>
        <v>3515915.1344900043</v>
      </c>
      <c r="O99" s="30">
        <f t="shared" si="7"/>
        <v>9232316</v>
      </c>
    </row>
    <row r="100" spans="1:15" ht="18" x14ac:dyDescent="0.35">
      <c r="A100" s="32">
        <v>43497</v>
      </c>
      <c r="B100" s="29">
        <v>3184.7031743299999</v>
      </c>
      <c r="C100" s="30">
        <v>10289193.767289998</v>
      </c>
      <c r="E100" s="33">
        <v>43497</v>
      </c>
      <c r="F100" s="29">
        <v>3951.25660290005</v>
      </c>
      <c r="G100" s="30">
        <v>2721905.4596899995</v>
      </c>
      <c r="I100" s="32">
        <v>43497</v>
      </c>
      <c r="J100" s="29">
        <f t="shared" si="4"/>
        <v>3184.7031743299999</v>
      </c>
      <c r="K100" s="29">
        <f t="shared" si="5"/>
        <v>3951.25660290005</v>
      </c>
      <c r="M100" s="32">
        <v>43497</v>
      </c>
      <c r="N100" s="30">
        <f t="shared" si="6"/>
        <v>2721905.4596899995</v>
      </c>
      <c r="O100" s="30">
        <f t="shared" si="7"/>
        <v>10289193.767289998</v>
      </c>
    </row>
    <row r="101" spans="1:15" ht="18" x14ac:dyDescent="0.35">
      <c r="A101" s="32">
        <v>43525</v>
      </c>
      <c r="B101" s="29">
        <v>3337.5187763700001</v>
      </c>
      <c r="C101" s="30">
        <v>9764617.3019899987</v>
      </c>
      <c r="E101" s="33">
        <v>43525</v>
      </c>
      <c r="F101" s="29">
        <v>4301.0949784300001</v>
      </c>
      <c r="G101" s="30">
        <v>3149223.8151799995</v>
      </c>
      <c r="I101" s="32">
        <v>43525</v>
      </c>
      <c r="J101" s="29">
        <f t="shared" si="4"/>
        <v>3337.5187763700001</v>
      </c>
      <c r="K101" s="29">
        <f t="shared" si="5"/>
        <v>4301.0949784300001</v>
      </c>
      <c r="M101" s="32">
        <v>43525</v>
      </c>
      <c r="N101" s="30">
        <f t="shared" si="6"/>
        <v>3149223.8151799995</v>
      </c>
      <c r="O101" s="30">
        <f t="shared" si="7"/>
        <v>9764617.3019899987</v>
      </c>
    </row>
    <row r="102" spans="1:15" ht="18" x14ac:dyDescent="0.35">
      <c r="A102" s="32">
        <v>43556</v>
      </c>
      <c r="B102" s="29">
        <v>3866.7040132299999</v>
      </c>
      <c r="C102" s="30">
        <v>11706586.521780001</v>
      </c>
      <c r="E102" s="33">
        <v>43556</v>
      </c>
      <c r="F102" s="29">
        <v>4528.4804482600202</v>
      </c>
      <c r="G102" s="30">
        <v>3408634.0586299994</v>
      </c>
      <c r="I102" s="32">
        <v>43556</v>
      </c>
      <c r="J102" s="29">
        <f t="shared" si="4"/>
        <v>3866.7040132299999</v>
      </c>
      <c r="K102" s="29">
        <f t="shared" si="5"/>
        <v>4528.4804482600202</v>
      </c>
      <c r="M102" s="32">
        <v>43556</v>
      </c>
      <c r="N102" s="30">
        <f t="shared" si="6"/>
        <v>3408634.0586299994</v>
      </c>
      <c r="O102" s="30">
        <f t="shared" si="7"/>
        <v>11706586.521780001</v>
      </c>
    </row>
    <row r="103" spans="1:15" ht="18" x14ac:dyDescent="0.35">
      <c r="A103" s="32">
        <v>43586</v>
      </c>
      <c r="B103" s="29">
        <v>3765.0459534699999</v>
      </c>
      <c r="C103" s="30">
        <v>13573981.6196</v>
      </c>
      <c r="E103" s="33">
        <v>43586</v>
      </c>
      <c r="F103" s="29">
        <v>4788.9211703699903</v>
      </c>
      <c r="G103" s="30">
        <v>3423083.6210000012</v>
      </c>
      <c r="I103" s="32">
        <v>43586</v>
      </c>
      <c r="J103" s="29">
        <f t="shared" si="4"/>
        <v>3765.0459534699999</v>
      </c>
      <c r="K103" s="29">
        <f t="shared" si="5"/>
        <v>4788.9211703699903</v>
      </c>
      <c r="M103" s="32">
        <v>43586</v>
      </c>
      <c r="N103" s="30">
        <f t="shared" si="6"/>
        <v>3423083.6210000012</v>
      </c>
      <c r="O103" s="30">
        <f t="shared" si="7"/>
        <v>13573981.6196</v>
      </c>
    </row>
    <row r="104" spans="1:15" ht="18" x14ac:dyDescent="0.35">
      <c r="A104" s="32">
        <v>43617</v>
      </c>
      <c r="B104" s="29">
        <v>3043.5282944400001</v>
      </c>
      <c r="C104" s="30">
        <v>8718418.3430299982</v>
      </c>
      <c r="E104" s="33">
        <v>43617</v>
      </c>
      <c r="F104" s="29">
        <v>3983.21961173001</v>
      </c>
      <c r="G104" s="30">
        <v>2721312.2032599999</v>
      </c>
      <c r="I104" s="32">
        <v>43617</v>
      </c>
      <c r="J104" s="29">
        <f t="shared" si="4"/>
        <v>3043.5282944400001</v>
      </c>
      <c r="K104" s="29">
        <f t="shared" si="5"/>
        <v>3983.21961173001</v>
      </c>
      <c r="M104" s="32">
        <v>43617</v>
      </c>
      <c r="N104" s="30">
        <f t="shared" si="6"/>
        <v>2721312.2032599999</v>
      </c>
      <c r="O104" s="30">
        <f t="shared" si="7"/>
        <v>8718418.3430299982</v>
      </c>
    </row>
    <row r="105" spans="1:15" ht="18" x14ac:dyDescent="0.35">
      <c r="A105" s="32">
        <v>43647</v>
      </c>
      <c r="B105" s="29">
        <v>3271.1321407199998</v>
      </c>
      <c r="C105" s="30">
        <v>10008474.554079998</v>
      </c>
      <c r="E105" s="33">
        <v>43647</v>
      </c>
      <c r="F105" s="29">
        <v>4565.0190807500003</v>
      </c>
      <c r="G105" s="30">
        <v>3249533.4762199996</v>
      </c>
      <c r="I105" s="32">
        <v>43647</v>
      </c>
      <c r="J105" s="29">
        <f t="shared" si="4"/>
        <v>3271.1321407199998</v>
      </c>
      <c r="K105" s="29">
        <f t="shared" si="5"/>
        <v>4565.0190807500003</v>
      </c>
      <c r="M105" s="32">
        <v>43647</v>
      </c>
      <c r="N105" s="30">
        <f t="shared" si="6"/>
        <v>3249533.4762199996</v>
      </c>
      <c r="O105" s="30">
        <f t="shared" si="7"/>
        <v>10008474.554079998</v>
      </c>
    </row>
    <row r="106" spans="1:15" ht="18" x14ac:dyDescent="0.35">
      <c r="A106" s="32">
        <v>43678</v>
      </c>
      <c r="B106" s="29">
        <v>3256.5881264199902</v>
      </c>
      <c r="C106" s="30">
        <v>9654150.064960001</v>
      </c>
      <c r="E106" s="33">
        <v>43678</v>
      </c>
      <c r="F106" s="29">
        <v>4913.0763786400003</v>
      </c>
      <c r="G106" s="30">
        <v>4057247.9523600005</v>
      </c>
      <c r="I106" s="32">
        <v>43678</v>
      </c>
      <c r="J106" s="29">
        <f t="shared" si="4"/>
        <v>3256.5881264199902</v>
      </c>
      <c r="K106" s="29">
        <f t="shared" si="5"/>
        <v>4913.0763786400003</v>
      </c>
      <c r="M106" s="32">
        <v>43678</v>
      </c>
      <c r="N106" s="30">
        <f t="shared" si="6"/>
        <v>4057247.9523600005</v>
      </c>
      <c r="O106" s="30">
        <f t="shared" si="7"/>
        <v>9654150.064960001</v>
      </c>
    </row>
    <row r="107" spans="1:15" ht="18" x14ac:dyDescent="0.35">
      <c r="A107" s="32">
        <v>43709</v>
      </c>
      <c r="B107" s="29">
        <v>3079.7620382099999</v>
      </c>
      <c r="C107" s="30">
        <v>9948002.6044500005</v>
      </c>
      <c r="D107" s="28"/>
      <c r="E107" s="33">
        <v>43709</v>
      </c>
      <c r="F107" s="29">
        <v>4200.36975866999</v>
      </c>
      <c r="G107" s="30">
        <v>3296591.7450499996</v>
      </c>
      <c r="H107" s="28"/>
      <c r="I107" s="32">
        <v>43709</v>
      </c>
      <c r="J107" s="29">
        <f t="shared" si="4"/>
        <v>3079.7620382099999</v>
      </c>
      <c r="K107" s="29">
        <f t="shared" si="5"/>
        <v>4200.36975866999</v>
      </c>
      <c r="M107" s="32">
        <v>43709</v>
      </c>
      <c r="N107" s="30">
        <f t="shared" si="6"/>
        <v>3296591.7450499996</v>
      </c>
      <c r="O107" s="30">
        <f t="shared" si="7"/>
        <v>9948002.6044500005</v>
      </c>
    </row>
    <row r="108" spans="1:15" ht="18" x14ac:dyDescent="0.35">
      <c r="A108" s="32">
        <v>43739</v>
      </c>
      <c r="B108" s="29">
        <v>3319.5483568</v>
      </c>
      <c r="C108" s="30">
        <v>11070866.381800001</v>
      </c>
      <c r="E108" s="33">
        <v>43739</v>
      </c>
      <c r="F108" s="29">
        <v>4333.34122665003</v>
      </c>
      <c r="G108" s="30">
        <v>2717474.0354299992</v>
      </c>
      <c r="I108" s="32">
        <v>43739</v>
      </c>
      <c r="J108" s="29">
        <f t="shared" si="4"/>
        <v>3319.5483568</v>
      </c>
      <c r="K108" s="29">
        <f t="shared" si="5"/>
        <v>4333.34122665003</v>
      </c>
      <c r="M108" s="32">
        <v>43739</v>
      </c>
      <c r="N108" s="30">
        <f t="shared" si="6"/>
        <v>2717474.0354299992</v>
      </c>
      <c r="O108" s="30">
        <f t="shared" si="7"/>
        <v>11070866.381800001</v>
      </c>
    </row>
    <row r="109" spans="1:15" ht="18" x14ac:dyDescent="0.35">
      <c r="A109" s="32">
        <v>43770</v>
      </c>
      <c r="B109" s="29">
        <v>2887.4081359299998</v>
      </c>
      <c r="C109" s="30">
        <v>8578903.5578000005</v>
      </c>
      <c r="E109" s="33">
        <v>43770</v>
      </c>
      <c r="F109" s="29">
        <v>4757.2802943400002</v>
      </c>
      <c r="G109" s="30">
        <v>3472974.8047500006</v>
      </c>
      <c r="I109" s="32">
        <v>43770</v>
      </c>
      <c r="J109" s="29">
        <f t="shared" si="4"/>
        <v>2887.4081359299998</v>
      </c>
      <c r="K109" s="29">
        <f t="shared" si="5"/>
        <v>4757.2802943400002</v>
      </c>
      <c r="M109" s="32">
        <v>43770</v>
      </c>
      <c r="N109" s="30">
        <f t="shared" si="6"/>
        <v>3472974.8047500006</v>
      </c>
      <c r="O109" s="30">
        <f t="shared" si="7"/>
        <v>8578903.5578000005</v>
      </c>
    </row>
    <row r="110" spans="1:15" ht="18" x14ac:dyDescent="0.35">
      <c r="A110" s="32">
        <v>43800</v>
      </c>
      <c r="B110" s="29">
        <v>3342.7797526899999</v>
      </c>
      <c r="C110" s="30">
        <v>10469623.28033</v>
      </c>
      <c r="E110" s="33">
        <v>43800</v>
      </c>
      <c r="F110" s="29">
        <v>4078.3698837900001</v>
      </c>
      <c r="G110" s="30">
        <v>2713918.9067000006</v>
      </c>
      <c r="I110" s="32">
        <v>43800</v>
      </c>
      <c r="J110" s="29">
        <f t="shared" si="4"/>
        <v>3342.7797526899999</v>
      </c>
      <c r="K110" s="29">
        <f t="shared" si="5"/>
        <v>4078.3698837900001</v>
      </c>
      <c r="M110" s="32">
        <v>43800</v>
      </c>
      <c r="N110" s="30">
        <f t="shared" si="6"/>
        <v>2713918.9067000006</v>
      </c>
      <c r="O110" s="30">
        <f t="shared" si="7"/>
        <v>10469623.28033</v>
      </c>
    </row>
    <row r="111" spans="1:15" ht="18" x14ac:dyDescent="0.35">
      <c r="A111" s="32">
        <v>43831</v>
      </c>
      <c r="B111" s="29">
        <v>3423.6541016000001</v>
      </c>
      <c r="C111" s="30">
        <v>17948367.376519997</v>
      </c>
      <c r="E111" s="33">
        <v>43831</v>
      </c>
      <c r="F111" s="29">
        <v>4329.6182983600202</v>
      </c>
      <c r="G111" s="30">
        <v>3498415.4909700011</v>
      </c>
      <c r="I111" s="32">
        <v>43831</v>
      </c>
      <c r="J111" s="29">
        <f t="shared" si="4"/>
        <v>3423.6541016000001</v>
      </c>
      <c r="K111" s="29">
        <f t="shared" si="5"/>
        <v>4329.6182983600202</v>
      </c>
      <c r="M111" s="32">
        <v>43831</v>
      </c>
      <c r="N111" s="30">
        <f t="shared" si="6"/>
        <v>3498415.4909700011</v>
      </c>
      <c r="O111" s="30">
        <f t="shared" si="7"/>
        <v>17948367.376519997</v>
      </c>
    </row>
    <row r="112" spans="1:15" ht="18" x14ac:dyDescent="0.35">
      <c r="A112" s="32">
        <v>43862</v>
      </c>
      <c r="B112" s="29">
        <v>3018.6792912000001</v>
      </c>
      <c r="C112" s="30">
        <v>11063861.165469998</v>
      </c>
      <c r="E112" s="33">
        <v>43862</v>
      </c>
      <c r="F112" s="29">
        <v>3968.4381801099698</v>
      </c>
      <c r="G112" s="30">
        <v>3214460.8916499992</v>
      </c>
      <c r="I112" s="32">
        <v>43862</v>
      </c>
      <c r="J112" s="29">
        <f t="shared" si="4"/>
        <v>3018.6792912000001</v>
      </c>
      <c r="K112" s="29">
        <f t="shared" si="5"/>
        <v>3968.4381801099698</v>
      </c>
      <c r="M112" s="32">
        <v>43862</v>
      </c>
      <c r="N112" s="30">
        <f t="shared" si="6"/>
        <v>3214460.8916499992</v>
      </c>
      <c r="O112" s="30">
        <f t="shared" si="7"/>
        <v>11063861.165469998</v>
      </c>
    </row>
    <row r="113" spans="1:15" ht="18" x14ac:dyDescent="0.35">
      <c r="A113" s="32">
        <v>43891</v>
      </c>
      <c r="B113" s="29">
        <v>2393.1371409100002</v>
      </c>
      <c r="C113" s="30">
        <v>9813518.8485700022</v>
      </c>
      <c r="E113" s="33">
        <v>43891</v>
      </c>
      <c r="F113" s="29">
        <v>3587.70008371003</v>
      </c>
      <c r="G113" s="30">
        <v>2739590.4040399999</v>
      </c>
      <c r="I113" s="32">
        <v>43891</v>
      </c>
      <c r="J113" s="29">
        <f t="shared" si="4"/>
        <v>2393.1371409100002</v>
      </c>
      <c r="K113" s="29">
        <f t="shared" si="5"/>
        <v>3587.70008371003</v>
      </c>
      <c r="M113" s="32">
        <v>43891</v>
      </c>
      <c r="N113" s="30">
        <f t="shared" si="6"/>
        <v>2739590.4040399999</v>
      </c>
      <c r="O113" s="30">
        <f t="shared" si="7"/>
        <v>9813518.8485700022</v>
      </c>
    </row>
    <row r="114" spans="1:15" ht="18" x14ac:dyDescent="0.35">
      <c r="A114" s="32">
        <v>43922</v>
      </c>
      <c r="B114" s="29">
        <v>1843.9390247700001</v>
      </c>
      <c r="C114" s="30">
        <v>7825092.6866600001</v>
      </c>
      <c r="E114" s="33">
        <v>43922</v>
      </c>
      <c r="F114" s="29">
        <v>3096.7674764400099</v>
      </c>
      <c r="G114" s="30">
        <v>3080089.2428000001</v>
      </c>
      <c r="I114" s="32">
        <v>43922</v>
      </c>
      <c r="J114" s="29">
        <f t="shared" si="4"/>
        <v>1843.9390247700001</v>
      </c>
      <c r="K114" s="29">
        <f t="shared" si="5"/>
        <v>3096.7674764400099</v>
      </c>
      <c r="M114" s="32">
        <v>43922</v>
      </c>
      <c r="N114" s="30">
        <f t="shared" si="6"/>
        <v>3080089.2428000001</v>
      </c>
      <c r="O114" s="30">
        <f t="shared" si="7"/>
        <v>7825092.6866600001</v>
      </c>
    </row>
    <row r="115" spans="1:15" ht="18" x14ac:dyDescent="0.35">
      <c r="A115" s="32">
        <v>43952</v>
      </c>
      <c r="B115" s="29">
        <v>2237.33153722</v>
      </c>
      <c r="C115" s="30">
        <v>11341445.916110003</v>
      </c>
      <c r="E115" s="33">
        <v>43952</v>
      </c>
      <c r="F115" s="29">
        <v>2877.3259832499998</v>
      </c>
      <c r="G115" s="30">
        <v>2705890.5354999998</v>
      </c>
      <c r="I115" s="32">
        <v>43952</v>
      </c>
      <c r="J115" s="29">
        <f t="shared" si="4"/>
        <v>2237.33153722</v>
      </c>
      <c r="K115" s="29">
        <f t="shared" si="5"/>
        <v>2877.3259832499998</v>
      </c>
      <c r="M115" s="32">
        <v>43952</v>
      </c>
      <c r="N115" s="30">
        <f t="shared" si="6"/>
        <v>2705890.5354999998</v>
      </c>
      <c r="O115" s="30">
        <f t="shared" si="7"/>
        <v>11341445.916110003</v>
      </c>
    </row>
    <row r="116" spans="1:15" ht="18" x14ac:dyDescent="0.35">
      <c r="A116" s="32">
        <v>43983</v>
      </c>
      <c r="B116" s="29">
        <v>2278.1198597100001</v>
      </c>
      <c r="C116" s="30">
        <v>10030653.584019998</v>
      </c>
      <c r="E116" s="33">
        <v>43983</v>
      </c>
      <c r="F116" s="29">
        <v>2898.6506791199999</v>
      </c>
      <c r="G116" s="30">
        <v>2265781</v>
      </c>
      <c r="I116" s="32">
        <v>43983</v>
      </c>
      <c r="J116" s="29">
        <f t="shared" si="4"/>
        <v>2278.1198597100001</v>
      </c>
      <c r="K116" s="29">
        <f t="shared" si="5"/>
        <v>2898.6506791199999</v>
      </c>
      <c r="M116" s="32">
        <v>43983</v>
      </c>
      <c r="N116" s="30">
        <f t="shared" si="6"/>
        <v>2265781</v>
      </c>
      <c r="O116" s="30">
        <f t="shared" si="7"/>
        <v>10030653.584019998</v>
      </c>
    </row>
    <row r="117" spans="1:15" ht="18" x14ac:dyDescent="0.35">
      <c r="A117" s="32">
        <v>44013</v>
      </c>
      <c r="B117" s="29">
        <v>2548.92</v>
      </c>
      <c r="C117" s="30">
        <v>9127072.2770499997</v>
      </c>
      <c r="E117" s="33">
        <v>44013</v>
      </c>
      <c r="F117" s="29">
        <v>3646.1370000000002</v>
      </c>
      <c r="G117" s="30">
        <v>2657798</v>
      </c>
      <c r="I117" s="32">
        <v>44013</v>
      </c>
      <c r="J117" s="29">
        <f t="shared" si="4"/>
        <v>2548.92</v>
      </c>
      <c r="K117" s="29">
        <f t="shared" si="5"/>
        <v>3646.1370000000002</v>
      </c>
      <c r="M117" s="32">
        <v>44013</v>
      </c>
      <c r="N117" s="30">
        <f t="shared" si="6"/>
        <v>2657798</v>
      </c>
      <c r="O117" s="30">
        <f t="shared" si="7"/>
        <v>9127072.2770499997</v>
      </c>
    </row>
    <row r="118" spans="1:15" ht="18" x14ac:dyDescent="0.35">
      <c r="A118" s="32">
        <v>44044</v>
      </c>
      <c r="B118" s="29">
        <v>2569.9638877500001</v>
      </c>
      <c r="C118" s="30">
        <v>8840423.4154700004</v>
      </c>
      <c r="E118" s="33">
        <v>44044</v>
      </c>
      <c r="F118" s="29">
        <v>3571.2405941400102</v>
      </c>
      <c r="G118" s="30">
        <v>2788475.7976500001</v>
      </c>
      <c r="I118" s="32">
        <v>44044</v>
      </c>
      <c r="J118" s="29">
        <f t="shared" si="4"/>
        <v>2569.9638877500001</v>
      </c>
      <c r="K118" s="29">
        <f t="shared" si="5"/>
        <v>3571.2405941400102</v>
      </c>
      <c r="M118" s="32">
        <v>44044</v>
      </c>
      <c r="N118" s="30">
        <f t="shared" si="6"/>
        <v>2788475.7976500001</v>
      </c>
      <c r="O118" s="30">
        <f t="shared" si="7"/>
        <v>8840423.4154700004</v>
      </c>
    </row>
    <row r="119" spans="1:15" ht="18" x14ac:dyDescent="0.35">
      <c r="A119" s="32">
        <v>44075</v>
      </c>
      <c r="B119" s="29">
        <v>2531.5363750699998</v>
      </c>
      <c r="C119" s="30">
        <v>7860048.4208899997</v>
      </c>
      <c r="D119" s="28"/>
      <c r="E119" s="33">
        <v>44075</v>
      </c>
      <c r="F119" s="29">
        <v>3475.8312908500102</v>
      </c>
      <c r="G119" s="30">
        <v>2583305.11613</v>
      </c>
      <c r="I119" s="32">
        <v>44075</v>
      </c>
      <c r="J119" s="29">
        <f t="shared" si="4"/>
        <v>2531.5363750699998</v>
      </c>
      <c r="K119" s="29">
        <f t="shared" si="5"/>
        <v>3475.8312908500102</v>
      </c>
      <c r="M119" s="32">
        <v>44075</v>
      </c>
      <c r="N119" s="30">
        <f t="shared" si="6"/>
        <v>2583305.11613</v>
      </c>
      <c r="O119" s="30">
        <f t="shared" si="7"/>
        <v>7860048.4208899997</v>
      </c>
    </row>
    <row r="120" spans="1:15" ht="18" x14ac:dyDescent="0.35">
      <c r="A120" s="32">
        <v>44105</v>
      </c>
      <c r="B120" s="29">
        <v>2627.5921733300102</v>
      </c>
      <c r="C120" s="30">
        <v>7099706.6528000003</v>
      </c>
      <c r="E120" s="33">
        <v>44105</v>
      </c>
      <c r="F120" s="29">
        <v>3706.2573970899998</v>
      </c>
      <c r="G120" s="30">
        <v>2781214.7360299998</v>
      </c>
      <c r="I120" s="32">
        <v>44105</v>
      </c>
      <c r="J120" s="29">
        <f t="shared" si="4"/>
        <v>2627.5921733300102</v>
      </c>
      <c r="K120" s="29">
        <f t="shared" si="5"/>
        <v>3706.2573970899998</v>
      </c>
      <c r="M120" s="32">
        <v>44105</v>
      </c>
      <c r="N120" s="30">
        <f t="shared" si="6"/>
        <v>2781214.7360299998</v>
      </c>
      <c r="O120" s="30">
        <f t="shared" si="7"/>
        <v>7099706.6528000003</v>
      </c>
    </row>
    <row r="121" spans="1:15" ht="18" x14ac:dyDescent="0.35">
      <c r="A121" s="32">
        <v>44136</v>
      </c>
      <c r="B121" s="29">
        <v>2527.3882889900001</v>
      </c>
      <c r="C121" s="30">
        <v>5507734.5982999988</v>
      </c>
      <c r="E121" s="33">
        <v>44136</v>
      </c>
      <c r="F121" s="29">
        <v>4188.16731317002</v>
      </c>
      <c r="G121" s="30">
        <v>2706661.59088</v>
      </c>
      <c r="H121" s="136"/>
      <c r="I121" s="32">
        <v>44136</v>
      </c>
      <c r="J121" s="29">
        <f t="shared" si="4"/>
        <v>2527.3882889900001</v>
      </c>
      <c r="K121" s="29">
        <f t="shared" si="5"/>
        <v>4188.16731317002</v>
      </c>
      <c r="M121" s="32">
        <v>44136</v>
      </c>
      <c r="N121" s="30">
        <f t="shared" si="6"/>
        <v>2706661.59088</v>
      </c>
      <c r="O121" s="30">
        <f t="shared" si="7"/>
        <v>5507734.5982999988</v>
      </c>
    </row>
    <row r="122" spans="1:15" ht="18" x14ac:dyDescent="0.35">
      <c r="A122" s="32">
        <v>44166</v>
      </c>
      <c r="B122" s="29">
        <v>3028.9727012799999</v>
      </c>
      <c r="C122" s="30">
        <v>8221667.8554600002</v>
      </c>
      <c r="E122" s="33">
        <v>44166</v>
      </c>
      <c r="F122" s="29">
        <v>4142.5272749000096</v>
      </c>
      <c r="G122" s="30">
        <v>2789924</v>
      </c>
      <c r="I122" s="32">
        <v>44166</v>
      </c>
      <c r="J122" s="29">
        <f t="shared" si="4"/>
        <v>3028.9727012799999</v>
      </c>
      <c r="K122" s="29">
        <f t="shared" si="5"/>
        <v>4142.5272749000096</v>
      </c>
      <c r="M122" s="32">
        <v>44166</v>
      </c>
      <c r="N122" s="30">
        <f t="shared" si="6"/>
        <v>2789924</v>
      </c>
      <c r="O122" s="30">
        <f t="shared" si="7"/>
        <v>8221667.8554600002</v>
      </c>
    </row>
    <row r="123" spans="1:15" ht="18" x14ac:dyDescent="0.35">
      <c r="A123" s="32">
        <v>44197</v>
      </c>
      <c r="B123" s="29">
        <v>2594.5448231999999</v>
      </c>
      <c r="C123" s="30">
        <v>7267288.9359200001</v>
      </c>
      <c r="D123" s="136"/>
      <c r="E123" s="33">
        <v>44197</v>
      </c>
      <c r="F123" s="29">
        <v>3822.0252034200098</v>
      </c>
      <c r="G123" s="30">
        <v>2918335.9514000001</v>
      </c>
      <c r="H123" s="136"/>
      <c r="I123" s="32">
        <v>44197</v>
      </c>
      <c r="J123" s="29">
        <f t="shared" si="4"/>
        <v>2594.5448231999999</v>
      </c>
      <c r="K123" s="29">
        <f t="shared" si="5"/>
        <v>3822.0252034200098</v>
      </c>
      <c r="M123" s="32">
        <v>44197</v>
      </c>
      <c r="N123" s="30">
        <f t="shared" si="6"/>
        <v>2918335.9514000001</v>
      </c>
      <c r="O123" s="30">
        <f t="shared" si="7"/>
        <v>7267288.9359200001</v>
      </c>
    </row>
    <row r="124" spans="1:15" ht="18" x14ac:dyDescent="0.35">
      <c r="A124" s="32">
        <v>44228</v>
      </c>
      <c r="B124" s="29">
        <v>2944.6753249899998</v>
      </c>
      <c r="C124" s="30">
        <v>10120577.504140001</v>
      </c>
      <c r="E124" s="33">
        <v>44228</v>
      </c>
      <c r="F124" s="29">
        <v>3904.24077510999</v>
      </c>
      <c r="G124" s="30">
        <v>2748118.9752799999</v>
      </c>
      <c r="I124" s="32">
        <v>44228</v>
      </c>
      <c r="J124" s="29">
        <f t="shared" si="4"/>
        <v>2944.6753249899998</v>
      </c>
      <c r="K124" s="29">
        <f t="shared" si="5"/>
        <v>3904.24077510999</v>
      </c>
      <c r="M124" s="32">
        <v>44228</v>
      </c>
      <c r="N124" s="30">
        <f t="shared" si="6"/>
        <v>2748118.9752799999</v>
      </c>
      <c r="O124" s="30">
        <f t="shared" si="7"/>
        <v>10120577.504140001</v>
      </c>
    </row>
    <row r="125" spans="1:15" ht="18" x14ac:dyDescent="0.35">
      <c r="A125" s="32">
        <v>44256</v>
      </c>
      <c r="B125" s="29">
        <v>3326.6289731799998</v>
      </c>
      <c r="C125" s="30">
        <v>6962226.0751599995</v>
      </c>
      <c r="E125" s="33">
        <v>44256</v>
      </c>
      <c r="F125" s="29">
        <v>4934.7832136199904</v>
      </c>
      <c r="G125" s="30">
        <v>3364127.8025199999</v>
      </c>
      <c r="I125" s="32">
        <v>44256</v>
      </c>
      <c r="J125" s="29">
        <f t="shared" si="4"/>
        <v>3326.6289731799998</v>
      </c>
      <c r="K125" s="29">
        <f t="shared" si="5"/>
        <v>4934.7832136199904</v>
      </c>
      <c r="M125" s="32">
        <v>44256</v>
      </c>
      <c r="N125" s="30">
        <f t="shared" si="6"/>
        <v>3364127.8025199999</v>
      </c>
      <c r="O125" s="30">
        <f t="shared" si="7"/>
        <v>6962226.0751599995</v>
      </c>
    </row>
    <row r="126" spans="1:15" ht="18" x14ac:dyDescent="0.35">
      <c r="A126" s="32">
        <v>44287</v>
      </c>
      <c r="B126" s="29">
        <v>2914.6547835599999</v>
      </c>
      <c r="C126" s="30">
        <v>6992562.3616399998</v>
      </c>
      <c r="E126" s="33">
        <v>44287</v>
      </c>
      <c r="F126" s="29">
        <v>4696.6627906400099</v>
      </c>
      <c r="G126" s="30">
        <v>3198818.9219300002</v>
      </c>
      <c r="I126" s="32">
        <v>44287</v>
      </c>
      <c r="J126" s="29">
        <f t="shared" si="4"/>
        <v>2914.6547835599999</v>
      </c>
      <c r="K126" s="29">
        <f t="shared" si="5"/>
        <v>4696.6627906400099</v>
      </c>
      <c r="M126" s="32">
        <v>44287</v>
      </c>
      <c r="N126" s="30">
        <f t="shared" si="6"/>
        <v>3198818.9219300002</v>
      </c>
      <c r="O126" s="30">
        <f t="shared" si="7"/>
        <v>6992562.3616399998</v>
      </c>
    </row>
    <row r="127" spans="1:15" ht="18" x14ac:dyDescent="0.35">
      <c r="A127" s="32">
        <v>44317</v>
      </c>
      <c r="B127" s="29">
        <v>3097.04866911</v>
      </c>
      <c r="C127" s="30">
        <v>8324103.7921599997</v>
      </c>
      <c r="E127" s="33">
        <v>44317</v>
      </c>
      <c r="F127" s="29">
        <v>4372.1514794700097</v>
      </c>
      <c r="G127" s="30">
        <v>2768125.1029699999</v>
      </c>
      <c r="I127" s="32">
        <v>44317</v>
      </c>
      <c r="J127" s="29">
        <f t="shared" si="4"/>
        <v>3097.04866911</v>
      </c>
      <c r="K127" s="29">
        <f t="shared" si="5"/>
        <v>4372.1514794700097</v>
      </c>
      <c r="M127" s="32">
        <v>44317</v>
      </c>
      <c r="N127" s="30">
        <f t="shared" si="6"/>
        <v>2768125.1029699999</v>
      </c>
      <c r="O127" s="30">
        <f t="shared" si="7"/>
        <v>8324103.7921599997</v>
      </c>
    </row>
    <row r="128" spans="1:15" ht="18" x14ac:dyDescent="0.35">
      <c r="A128" s="32">
        <v>44348</v>
      </c>
      <c r="B128" s="29">
        <v>3046.8622975399999</v>
      </c>
      <c r="C128" s="30">
        <v>8332013.8900800003</v>
      </c>
      <c r="E128" s="33">
        <v>44348</v>
      </c>
      <c r="F128" s="29">
        <v>4922.8543819200004</v>
      </c>
      <c r="G128" s="30">
        <v>3032939.4703700002</v>
      </c>
      <c r="I128" s="32">
        <v>44348</v>
      </c>
      <c r="J128" s="29">
        <f t="shared" si="4"/>
        <v>3046.8622975399999</v>
      </c>
      <c r="K128" s="29">
        <f t="shared" si="5"/>
        <v>4922.8543819200004</v>
      </c>
      <c r="M128" s="32">
        <v>44348</v>
      </c>
      <c r="N128" s="30">
        <f t="shared" si="6"/>
        <v>3032939.4703700002</v>
      </c>
      <c r="O128" s="30">
        <f t="shared" si="7"/>
        <v>8332013.8900800003</v>
      </c>
    </row>
    <row r="129" spans="1:15" ht="18" x14ac:dyDescent="0.35">
      <c r="A129" s="32">
        <v>44378</v>
      </c>
      <c r="B129" s="29">
        <v>3252.4258460699998</v>
      </c>
      <c r="C129" s="30">
        <v>7600365.0739399996</v>
      </c>
      <c r="E129" s="33">
        <v>44378</v>
      </c>
      <c r="F129" s="29">
        <v>4801.4337675400302</v>
      </c>
      <c r="G129" s="30">
        <v>2766901.6456399998</v>
      </c>
      <c r="I129" s="32">
        <v>44378</v>
      </c>
      <c r="J129" s="29">
        <f t="shared" si="4"/>
        <v>3252.4258460699998</v>
      </c>
      <c r="K129" s="29">
        <f t="shared" si="5"/>
        <v>4801.4337675400302</v>
      </c>
      <c r="M129" s="32">
        <v>44378</v>
      </c>
      <c r="N129" s="30">
        <f t="shared" si="6"/>
        <v>2766901.6456399998</v>
      </c>
      <c r="O129" s="30">
        <f t="shared" si="7"/>
        <v>7600365.0739399996</v>
      </c>
    </row>
    <row r="130" spans="1:15" ht="18" x14ac:dyDescent="0.35">
      <c r="A130" s="32">
        <v>44409</v>
      </c>
      <c r="B130" s="29">
        <v>3318.0562013899998</v>
      </c>
      <c r="C130" s="30">
        <v>7671546.1819399996</v>
      </c>
      <c r="E130" s="33">
        <v>44409</v>
      </c>
      <c r="F130" s="29">
        <v>5348.46600201</v>
      </c>
      <c r="G130" s="30">
        <v>3187058.5939000002</v>
      </c>
      <c r="I130" s="32">
        <v>44409</v>
      </c>
      <c r="J130" s="29">
        <f t="shared" si="4"/>
        <v>3318.0562013899998</v>
      </c>
      <c r="K130" s="29">
        <f t="shared" si="5"/>
        <v>5348.46600201</v>
      </c>
      <c r="M130" s="32">
        <v>44409</v>
      </c>
      <c r="N130" s="30">
        <f t="shared" si="6"/>
        <v>3187058.5939000002</v>
      </c>
      <c r="O130" s="30">
        <f t="shared" si="7"/>
        <v>7671546.1819399996</v>
      </c>
    </row>
    <row r="131" spans="1:15" ht="18" x14ac:dyDescent="0.35">
      <c r="A131" s="32">
        <v>44440</v>
      </c>
      <c r="B131" s="29">
        <v>3572.52311078</v>
      </c>
      <c r="C131" s="30">
        <v>7906474.5598099995</v>
      </c>
      <c r="E131" s="33">
        <v>44440</v>
      </c>
      <c r="F131" s="29">
        <v>5733.2835482999699</v>
      </c>
      <c r="G131" s="30">
        <v>3131965.1423800001</v>
      </c>
      <c r="I131" s="32">
        <v>44440</v>
      </c>
      <c r="J131" s="29">
        <f t="shared" si="4"/>
        <v>3572.52311078</v>
      </c>
      <c r="K131" s="29">
        <f t="shared" si="5"/>
        <v>5733.2835482999699</v>
      </c>
      <c r="M131" s="32">
        <v>44440</v>
      </c>
      <c r="N131" s="30">
        <f t="shared" si="6"/>
        <v>3131965.1423800001</v>
      </c>
      <c r="O131" s="30">
        <f t="shared" si="7"/>
        <v>7906474.5598099995</v>
      </c>
    </row>
    <row r="132" spans="1:15" ht="18" x14ac:dyDescent="0.35">
      <c r="A132" s="32">
        <v>44470</v>
      </c>
      <c r="B132" s="29">
        <v>3795.0475634300001</v>
      </c>
      <c r="C132" s="30">
        <v>9579654.0928000007</v>
      </c>
      <c r="E132" s="33">
        <v>44470</v>
      </c>
      <c r="F132" s="29">
        <v>5809.8856806800004</v>
      </c>
      <c r="G132" s="30">
        <v>3543459.8875799999</v>
      </c>
      <c r="I132" s="32">
        <v>44470</v>
      </c>
      <c r="J132" s="29">
        <f t="shared" ref="J132:J139" si="8">B132</f>
        <v>3795.0475634300001</v>
      </c>
      <c r="K132" s="29">
        <f t="shared" ref="K132:K139" si="9">F132</f>
        <v>5809.8856806800004</v>
      </c>
      <c r="M132" s="32">
        <v>44470</v>
      </c>
      <c r="N132" s="30">
        <f t="shared" si="6"/>
        <v>3543459.8875799999</v>
      </c>
      <c r="O132" s="30">
        <f t="shared" si="7"/>
        <v>9579654.0928000007</v>
      </c>
    </row>
    <row r="133" spans="1:15" ht="18" x14ac:dyDescent="0.35">
      <c r="A133" s="32">
        <v>44501</v>
      </c>
      <c r="B133" s="29">
        <v>3987.5547288100001</v>
      </c>
      <c r="C133" s="30">
        <v>7676804.3036799999</v>
      </c>
      <c r="E133" s="33">
        <v>44501</v>
      </c>
      <c r="F133" s="29">
        <v>6545.2966234600299</v>
      </c>
      <c r="G133" s="30">
        <v>3525649.39964</v>
      </c>
      <c r="I133" s="32">
        <v>44501</v>
      </c>
      <c r="J133" s="29">
        <f t="shared" si="8"/>
        <v>3987.5547288100001</v>
      </c>
      <c r="K133" s="29">
        <f t="shared" si="9"/>
        <v>6545.2966234600299</v>
      </c>
      <c r="M133" s="32">
        <v>44501</v>
      </c>
      <c r="N133" s="30">
        <f t="shared" si="6"/>
        <v>3525649.39964</v>
      </c>
      <c r="O133" s="30">
        <f t="shared" si="7"/>
        <v>7676804.3036799999</v>
      </c>
    </row>
    <row r="134" spans="1:15" ht="18" x14ac:dyDescent="0.35">
      <c r="A134" s="32">
        <v>44531</v>
      </c>
      <c r="B134" s="29">
        <v>4381.2954729700105</v>
      </c>
      <c r="C134" s="30">
        <v>10025143.04723</v>
      </c>
      <c r="E134" s="33">
        <v>44531</v>
      </c>
      <c r="F134" s="29">
        <v>6210.27878040001</v>
      </c>
      <c r="G134" s="30">
        <v>3114893.7209000001</v>
      </c>
      <c r="I134" s="32">
        <v>44531</v>
      </c>
      <c r="J134" s="29">
        <f t="shared" si="8"/>
        <v>4381.2954729700105</v>
      </c>
      <c r="K134" s="29">
        <f t="shared" si="9"/>
        <v>6210.27878040001</v>
      </c>
      <c r="M134" s="32">
        <v>44531</v>
      </c>
      <c r="N134" s="30">
        <f t="shared" si="6"/>
        <v>3114893.7209000001</v>
      </c>
      <c r="O134" s="30">
        <f t="shared" si="7"/>
        <v>10025143.04723</v>
      </c>
    </row>
    <row r="135" spans="1:15" ht="18" x14ac:dyDescent="0.35">
      <c r="A135" s="32">
        <v>44562</v>
      </c>
      <c r="B135" s="29">
        <v>3781.6335482099998</v>
      </c>
      <c r="C135" s="30">
        <v>7996354.7008400001</v>
      </c>
      <c r="E135" s="33">
        <v>44562</v>
      </c>
      <c r="F135" s="29">
        <v>6050.5775912000299</v>
      </c>
      <c r="G135" s="30">
        <v>3438997.7164599984</v>
      </c>
      <c r="I135" s="32">
        <v>44562</v>
      </c>
      <c r="J135" s="29">
        <f t="shared" si="8"/>
        <v>3781.6335482099998</v>
      </c>
      <c r="K135" s="29">
        <f t="shared" si="9"/>
        <v>6050.5775912000299</v>
      </c>
      <c r="M135" s="32">
        <v>44562</v>
      </c>
      <c r="N135" s="30">
        <f t="shared" si="6"/>
        <v>3438997.7164599984</v>
      </c>
      <c r="O135" s="30">
        <f t="shared" si="7"/>
        <v>7996354.7008400001</v>
      </c>
    </row>
    <row r="136" spans="1:15" ht="18" x14ac:dyDescent="0.35">
      <c r="A136" s="32">
        <v>44593</v>
      </c>
      <c r="B136" s="29">
        <v>4202.3404297699999</v>
      </c>
      <c r="C136" s="30">
        <v>7835537.0526400022</v>
      </c>
      <c r="E136" s="33">
        <v>44593</v>
      </c>
      <c r="F136" s="29">
        <v>5826.68162020002</v>
      </c>
      <c r="G136" s="30">
        <v>3034957.294160001</v>
      </c>
      <c r="I136" s="32">
        <v>44593</v>
      </c>
      <c r="J136" s="29">
        <f t="shared" si="8"/>
        <v>4202.3404297699999</v>
      </c>
      <c r="K136" s="29">
        <f t="shared" si="9"/>
        <v>5826.68162020002</v>
      </c>
      <c r="M136" s="32">
        <v>44593</v>
      </c>
      <c r="N136" s="30">
        <f t="shared" si="6"/>
        <v>3034957.294160001</v>
      </c>
      <c r="O136" s="30">
        <f t="shared" si="7"/>
        <v>7835537.0526400022</v>
      </c>
    </row>
    <row r="137" spans="1:15" ht="18" x14ac:dyDescent="0.35">
      <c r="A137" s="32">
        <v>44621</v>
      </c>
      <c r="B137" s="29">
        <v>4968.7849681899997</v>
      </c>
      <c r="C137" s="30">
        <v>7732839.0766200004</v>
      </c>
      <c r="E137" s="33">
        <v>44621</v>
      </c>
      <c r="F137" s="29">
        <v>7063.3851783200698</v>
      </c>
      <c r="G137" s="30">
        <v>3760604.6946499995</v>
      </c>
      <c r="I137" s="32">
        <v>44621</v>
      </c>
      <c r="J137" s="29">
        <f t="shared" si="8"/>
        <v>4968.7849681899997</v>
      </c>
      <c r="K137" s="29">
        <f>F137</f>
        <v>7063.3851783200698</v>
      </c>
      <c r="M137" s="32">
        <v>44621</v>
      </c>
      <c r="N137" s="30">
        <f t="shared" si="6"/>
        <v>3760604.6946499995</v>
      </c>
      <c r="O137" s="30">
        <f t="shared" si="7"/>
        <v>7732839.0766200004</v>
      </c>
    </row>
    <row r="138" spans="1:15" ht="18" x14ac:dyDescent="0.35">
      <c r="A138" s="32">
        <v>44652</v>
      </c>
      <c r="B138" s="29">
        <v>5421.6071843</v>
      </c>
      <c r="C138" s="30">
        <v>11357978.4827</v>
      </c>
      <c r="E138" s="33">
        <v>44652</v>
      </c>
      <c r="F138" s="29">
        <v>6393.1044294400399</v>
      </c>
      <c r="G138" s="30">
        <v>3392549.0258700005</v>
      </c>
      <c r="I138" s="32">
        <v>44652</v>
      </c>
      <c r="J138" s="29">
        <f t="shared" si="8"/>
        <v>5421.6071843</v>
      </c>
      <c r="K138" s="29">
        <f t="shared" si="9"/>
        <v>6393.1044294400399</v>
      </c>
      <c r="M138" s="32">
        <v>44652</v>
      </c>
      <c r="N138" s="30">
        <f t="shared" si="6"/>
        <v>3392549.0258700005</v>
      </c>
      <c r="O138" s="30">
        <f t="shared" si="7"/>
        <v>11357978.4827</v>
      </c>
    </row>
    <row r="139" spans="1:15" ht="18" x14ac:dyDescent="0.35">
      <c r="A139" s="32">
        <v>44682</v>
      </c>
      <c r="B139" s="29">
        <v>4552.7</v>
      </c>
      <c r="C139" s="30">
        <v>6136487.2963100011</v>
      </c>
      <c r="E139" s="33">
        <v>44682</v>
      </c>
      <c r="F139" s="29">
        <v>6804.6</v>
      </c>
      <c r="G139" s="30">
        <v>3555575.8240200006</v>
      </c>
      <c r="I139" s="32">
        <v>44682</v>
      </c>
      <c r="J139" s="29">
        <f t="shared" si="8"/>
        <v>4552.7</v>
      </c>
      <c r="K139" s="29">
        <f t="shared" si="9"/>
        <v>6804.6</v>
      </c>
      <c r="M139" s="32">
        <v>44682</v>
      </c>
      <c r="N139" s="30">
        <f t="shared" si="6"/>
        <v>3555575.8240200006</v>
      </c>
      <c r="O139" s="30">
        <f t="shared" si="7"/>
        <v>6136487.2963100011</v>
      </c>
    </row>
    <row r="140" spans="1:15" ht="18" x14ac:dyDescent="0.35">
      <c r="A140" s="32">
        <v>44713</v>
      </c>
      <c r="B140" s="29">
        <v>5547.1</v>
      </c>
      <c r="C140" s="30">
        <v>9580441</v>
      </c>
      <c r="E140" s="33">
        <v>44713</v>
      </c>
      <c r="F140" s="29">
        <v>6368</v>
      </c>
      <c r="G140" s="30">
        <v>3268960.0470199995</v>
      </c>
      <c r="I140" s="32">
        <v>44713</v>
      </c>
      <c r="J140" s="29">
        <f t="shared" ref="J140:J141" si="10">B140</f>
        <v>5547.1</v>
      </c>
      <c r="K140" s="29">
        <f t="shared" ref="K140:K141" si="11">F140</f>
        <v>6368</v>
      </c>
      <c r="M140" s="32">
        <v>44713</v>
      </c>
      <c r="N140" s="30">
        <f t="shared" ref="N140:N141" si="12">G140</f>
        <v>3268960.0470199995</v>
      </c>
      <c r="O140" s="30">
        <f t="shared" ref="O140:O141" si="13">C140</f>
        <v>9580441</v>
      </c>
    </row>
    <row r="141" spans="1:15" ht="18" x14ac:dyDescent="0.35">
      <c r="A141" s="32">
        <v>44743</v>
      </c>
      <c r="B141" s="29">
        <v>5913.9</v>
      </c>
      <c r="C141" s="30">
        <v>10648582.54329</v>
      </c>
      <c r="E141" s="33">
        <v>44743</v>
      </c>
      <c r="F141" s="29">
        <v>6890.9</v>
      </c>
      <c r="G141" s="30">
        <v>3334805.4610099993</v>
      </c>
      <c r="I141" s="32">
        <v>44743</v>
      </c>
      <c r="J141" s="29">
        <f t="shared" si="10"/>
        <v>5913.9</v>
      </c>
      <c r="K141" s="29">
        <f t="shared" si="11"/>
        <v>6890.9</v>
      </c>
      <c r="M141" s="32">
        <v>44743</v>
      </c>
      <c r="N141" s="30">
        <f t="shared" si="12"/>
        <v>3334805.4610099993</v>
      </c>
      <c r="O141" s="30">
        <f t="shared" si="13"/>
        <v>10648582.54329</v>
      </c>
    </row>
    <row r="142" spans="1:15" ht="18" x14ac:dyDescent="0.35">
      <c r="A142" s="32">
        <v>44774</v>
      </c>
      <c r="B142" s="29">
        <v>4582.1000000000004</v>
      </c>
      <c r="C142" s="30">
        <v>7077383</v>
      </c>
      <c r="E142" s="33">
        <v>44774</v>
      </c>
      <c r="F142" s="29">
        <v>7297.6</v>
      </c>
      <c r="G142" s="30">
        <v>3627579</v>
      </c>
      <c r="I142" s="32">
        <v>44774</v>
      </c>
      <c r="J142" s="29">
        <f t="shared" ref="J142" si="14">B142</f>
        <v>4582.1000000000004</v>
      </c>
      <c r="K142" s="29">
        <f t="shared" ref="K142" si="15">F142</f>
        <v>7297.6</v>
      </c>
      <c r="M142" s="32">
        <v>44774</v>
      </c>
      <c r="N142" s="30">
        <f t="shared" ref="N142" si="16">G142</f>
        <v>3627579</v>
      </c>
      <c r="O142" s="30">
        <f t="shared" ref="O142" si="17">C142</f>
        <v>7077383</v>
      </c>
    </row>
    <row r="143" spans="1:15" ht="18" x14ac:dyDescent="0.35">
      <c r="A143" s="32">
        <v>44805</v>
      </c>
      <c r="B143" s="29">
        <v>4778.6000000000004</v>
      </c>
      <c r="C143" s="30">
        <v>9077778.8802700005</v>
      </c>
      <c r="E143" s="33">
        <v>44805</v>
      </c>
      <c r="F143" s="29">
        <v>6695.8</v>
      </c>
      <c r="G143" s="30">
        <v>3291356.3576799999</v>
      </c>
      <c r="I143" s="32">
        <v>44805</v>
      </c>
      <c r="J143" s="29">
        <f t="shared" ref="J143" si="18">B143</f>
        <v>4778.6000000000004</v>
      </c>
      <c r="K143" s="29">
        <f t="shared" ref="K143" si="19">F143</f>
        <v>6695.8</v>
      </c>
      <c r="M143" s="32">
        <v>44805</v>
      </c>
      <c r="N143" s="30">
        <f t="shared" ref="N143" si="20">G143</f>
        <v>3291356.3576799999</v>
      </c>
      <c r="O143" s="30">
        <f t="shared" ref="O143" si="21">C143</f>
        <v>9077778.8802700005</v>
      </c>
    </row>
    <row r="144" spans="1:15" ht="18" x14ac:dyDescent="0.35">
      <c r="A144" s="32">
        <v>44835</v>
      </c>
      <c r="B144" s="29">
        <v>4212.8</v>
      </c>
      <c r="C144" s="30">
        <v>7468945</v>
      </c>
      <c r="D144" s="30"/>
      <c r="E144" s="33">
        <v>44835</v>
      </c>
      <c r="F144" s="29">
        <v>6127.3</v>
      </c>
      <c r="G144" s="30">
        <v>3169550.1637699995</v>
      </c>
      <c r="I144" s="32">
        <v>44835</v>
      </c>
      <c r="J144" s="29">
        <f t="shared" ref="J144" si="22">B144</f>
        <v>4212.8</v>
      </c>
      <c r="K144" s="29">
        <f t="shared" ref="K144" si="23">F144</f>
        <v>6127.3</v>
      </c>
      <c r="M144" s="32">
        <v>44835</v>
      </c>
      <c r="N144" s="30">
        <f t="shared" ref="N144" si="24">G144</f>
        <v>3169550.1637699995</v>
      </c>
      <c r="O144" s="30">
        <f t="shared" ref="O144" si="25">C144</f>
        <v>7468945</v>
      </c>
    </row>
    <row r="145" spans="1:15" ht="18" x14ac:dyDescent="0.35">
      <c r="A145" s="32">
        <v>44866</v>
      </c>
      <c r="B145" s="29">
        <v>4519.5</v>
      </c>
      <c r="C145" s="30">
        <v>8461152.1691100001</v>
      </c>
      <c r="E145" s="33">
        <v>44866</v>
      </c>
      <c r="F145" s="29">
        <v>6043.8</v>
      </c>
      <c r="G145" s="30">
        <v>3125680.464459999</v>
      </c>
      <c r="I145" s="32">
        <v>44866</v>
      </c>
      <c r="J145" s="29">
        <f t="shared" ref="J145:J150" si="26">B145</f>
        <v>4519.5</v>
      </c>
      <c r="K145" s="29">
        <f t="shared" ref="K145:K151" si="27">F145</f>
        <v>6043.8</v>
      </c>
      <c r="M145" s="32">
        <v>44866</v>
      </c>
      <c r="N145" s="30">
        <f t="shared" ref="N145:N151" si="28">G145</f>
        <v>3125680.464459999</v>
      </c>
      <c r="O145" s="30">
        <f t="shared" ref="O145:O151" si="29">C145</f>
        <v>8461152.1691100001</v>
      </c>
    </row>
    <row r="146" spans="1:15" ht="18" x14ac:dyDescent="0.35">
      <c r="A146" s="32">
        <v>44896</v>
      </c>
      <c r="B146" s="29">
        <v>4498.1015552499903</v>
      </c>
      <c r="C146" s="30">
        <v>8859970.1884300001</v>
      </c>
      <c r="E146" s="33">
        <v>44896</v>
      </c>
      <c r="F146" s="29">
        <v>5851.7787997000196</v>
      </c>
      <c r="G146" s="30">
        <v>3160384.6555300001</v>
      </c>
      <c r="I146" s="32">
        <v>44896</v>
      </c>
      <c r="J146" s="29">
        <f t="shared" si="26"/>
        <v>4498.1015552499903</v>
      </c>
      <c r="K146" s="29">
        <f t="shared" si="27"/>
        <v>5851.7787997000196</v>
      </c>
      <c r="M146" s="32">
        <v>44896</v>
      </c>
      <c r="N146" s="30">
        <f t="shared" si="28"/>
        <v>3160384.6555300001</v>
      </c>
      <c r="O146" s="30">
        <f>C146</f>
        <v>8859970.1884300001</v>
      </c>
    </row>
    <row r="147" spans="1:15" ht="18" x14ac:dyDescent="0.35">
      <c r="A147" s="32">
        <v>44927</v>
      </c>
      <c r="B147" s="29">
        <v>3694.9294045500001</v>
      </c>
      <c r="C147" s="30">
        <v>7287047.0522999996</v>
      </c>
      <c r="E147" s="33">
        <v>44927</v>
      </c>
      <c r="F147" s="29">
        <v>5529.6652307599898</v>
      </c>
      <c r="G147" s="30">
        <v>3384293.23171</v>
      </c>
      <c r="I147" s="32">
        <v>44927</v>
      </c>
      <c r="J147" s="29">
        <f t="shared" si="26"/>
        <v>3694.9294045500001</v>
      </c>
      <c r="K147" s="29">
        <f t="shared" si="27"/>
        <v>5529.6652307599898</v>
      </c>
      <c r="M147" s="32">
        <v>44927</v>
      </c>
      <c r="N147" s="30">
        <f t="shared" si="28"/>
        <v>3384293.23171</v>
      </c>
      <c r="O147" s="30">
        <f t="shared" si="29"/>
        <v>7287047.0522999996</v>
      </c>
    </row>
    <row r="148" spans="1:15" ht="18" x14ac:dyDescent="0.35">
      <c r="A148" s="32">
        <v>44958</v>
      </c>
      <c r="B148" s="29">
        <v>4202.6365701899904</v>
      </c>
      <c r="C148" s="30">
        <v>8208774.7946199998</v>
      </c>
      <c r="E148" s="33">
        <v>44958</v>
      </c>
      <c r="F148" s="29">
        <v>5058.1454036599998</v>
      </c>
      <c r="G148" s="30">
        <v>2946086.2992500002</v>
      </c>
      <c r="I148" s="32">
        <v>44958</v>
      </c>
      <c r="J148" s="29">
        <f t="shared" si="26"/>
        <v>4202.6365701899904</v>
      </c>
      <c r="K148" s="29">
        <f t="shared" si="27"/>
        <v>5058.1454036599998</v>
      </c>
      <c r="M148" s="32">
        <v>44958</v>
      </c>
      <c r="N148" s="30">
        <f t="shared" si="28"/>
        <v>2946086.2992500002</v>
      </c>
      <c r="O148" s="30">
        <f t="shared" si="29"/>
        <v>8208774.7946199998</v>
      </c>
    </row>
    <row r="149" spans="1:15" ht="18" x14ac:dyDescent="0.35">
      <c r="A149" s="32">
        <v>44986</v>
      </c>
      <c r="B149" s="29">
        <v>4462.8591111799997</v>
      </c>
      <c r="C149" s="30">
        <v>8624379.3782199994</v>
      </c>
      <c r="E149" s="33">
        <v>44986</v>
      </c>
      <c r="F149" s="29">
        <v>5856.7978522000103</v>
      </c>
      <c r="G149" s="30">
        <v>3264239.9314199998</v>
      </c>
      <c r="I149" s="32">
        <v>44986</v>
      </c>
      <c r="J149" s="29">
        <f t="shared" si="26"/>
        <v>4462.8591111799997</v>
      </c>
      <c r="K149" s="29">
        <f t="shared" si="27"/>
        <v>5856.7978522000103</v>
      </c>
      <c r="M149" s="32">
        <v>44986</v>
      </c>
      <c r="N149" s="30">
        <f t="shared" si="28"/>
        <v>3264239.9314199998</v>
      </c>
      <c r="O149" s="30">
        <f>C149</f>
        <v>8624379.3782199994</v>
      </c>
    </row>
    <row r="150" spans="1:15" ht="18" x14ac:dyDescent="0.35">
      <c r="A150" s="32">
        <v>45017</v>
      </c>
      <c r="B150" s="29">
        <v>3738.5723023999999</v>
      </c>
      <c r="C150" s="30">
        <v>6756536.7281499999</v>
      </c>
      <c r="E150" s="33">
        <v>45017</v>
      </c>
      <c r="F150" s="29">
        <v>4942.5849130999704</v>
      </c>
      <c r="G150" s="30">
        <v>3322148.1591599998</v>
      </c>
      <c r="I150" s="32">
        <v>45017</v>
      </c>
      <c r="J150" s="29">
        <f t="shared" si="26"/>
        <v>3738.5723023999999</v>
      </c>
      <c r="K150" s="29">
        <f t="shared" si="27"/>
        <v>4942.5849130999704</v>
      </c>
      <c r="M150" s="32">
        <v>45017</v>
      </c>
      <c r="N150" s="30">
        <f t="shared" si="28"/>
        <v>3322148.1591599998</v>
      </c>
      <c r="O150" s="30">
        <f t="shared" si="29"/>
        <v>6756536.7281499999</v>
      </c>
    </row>
    <row r="151" spans="1:15" ht="18" x14ac:dyDescent="0.35">
      <c r="A151" s="32">
        <v>45047</v>
      </c>
      <c r="B151" s="29">
        <v>4531.1784042299996</v>
      </c>
      <c r="C151" s="30">
        <v>9435186.1844599992</v>
      </c>
      <c r="E151" s="33">
        <v>45047</v>
      </c>
      <c r="F151" s="29">
        <v>5418.5132803499901</v>
      </c>
      <c r="G151" s="30">
        <v>3266003.9290300002</v>
      </c>
      <c r="I151" s="32">
        <v>45047</v>
      </c>
      <c r="J151" s="29">
        <f t="shared" ref="J151:J157" si="30">B151</f>
        <v>4531.1784042299996</v>
      </c>
      <c r="K151" s="29">
        <f t="shared" si="27"/>
        <v>5418.5132803499901</v>
      </c>
      <c r="M151" s="32">
        <v>45047</v>
      </c>
      <c r="N151" s="30">
        <f t="shared" si="28"/>
        <v>3266003.9290300002</v>
      </c>
      <c r="O151" s="30">
        <f t="shared" si="29"/>
        <v>9435186.1844599992</v>
      </c>
    </row>
    <row r="152" spans="1:15" ht="18" x14ac:dyDescent="0.35">
      <c r="A152" s="32">
        <v>45078</v>
      </c>
      <c r="B152" s="29">
        <v>3985.9814341400001</v>
      </c>
      <c r="C152" s="30">
        <v>8762934.3778399993</v>
      </c>
      <c r="E152" s="33">
        <v>45078</v>
      </c>
      <c r="F152" s="29">
        <v>5015.21167238</v>
      </c>
      <c r="G152" s="30">
        <v>2824169.8582299999</v>
      </c>
      <c r="I152" s="32">
        <v>45078</v>
      </c>
      <c r="J152" s="29">
        <f t="shared" si="30"/>
        <v>3985.9814341400001</v>
      </c>
      <c r="K152" s="29">
        <f>F152</f>
        <v>5015.21167238</v>
      </c>
      <c r="M152" s="32">
        <v>45078</v>
      </c>
      <c r="N152" s="30">
        <f>G152</f>
        <v>2824169.8582299999</v>
      </c>
      <c r="O152" s="30">
        <f t="shared" ref="O152:O157" si="31">C152</f>
        <v>8762934.3778399993</v>
      </c>
    </row>
    <row r="153" spans="1:15" ht="18" x14ac:dyDescent="0.35">
      <c r="A153" s="32">
        <v>45108</v>
      </c>
      <c r="B153" s="29">
        <v>4094.7859822599999</v>
      </c>
      <c r="C153" s="30">
        <v>8601934.5029700007</v>
      </c>
      <c r="E153" s="33">
        <v>45108</v>
      </c>
      <c r="F153" s="29">
        <v>4945.20091855997</v>
      </c>
      <c r="G153" s="30">
        <v>2765710.7042</v>
      </c>
      <c r="I153" s="32">
        <v>45108</v>
      </c>
      <c r="J153" s="29">
        <f t="shared" si="30"/>
        <v>4094.7859822599999</v>
      </c>
      <c r="K153" s="29">
        <f>F153</f>
        <v>4945.20091855997</v>
      </c>
      <c r="M153" s="32">
        <v>45108</v>
      </c>
      <c r="N153" s="30">
        <f>G153</f>
        <v>2765710.7042</v>
      </c>
      <c r="O153" s="30">
        <f t="shared" si="31"/>
        <v>8601934.5029700007</v>
      </c>
    </row>
    <row r="154" spans="1:15" ht="20.25" customHeight="1" x14ac:dyDescent="0.35">
      <c r="A154" s="32">
        <v>45139</v>
      </c>
      <c r="B154" s="29">
        <v>3946.9176729599899</v>
      </c>
      <c r="C154" s="30">
        <v>7172440.2732199999</v>
      </c>
      <c r="E154" s="33">
        <v>45139</v>
      </c>
      <c r="F154" s="29">
        <v>5288.1793517700098</v>
      </c>
      <c r="G154" s="30">
        <v>3558686.5799699998</v>
      </c>
      <c r="I154" s="32">
        <v>45139</v>
      </c>
      <c r="J154" s="29">
        <f t="shared" si="30"/>
        <v>3946.9176729599899</v>
      </c>
      <c r="K154" s="29">
        <f>F154</f>
        <v>5288.1793517700098</v>
      </c>
      <c r="M154" s="32">
        <v>45139</v>
      </c>
      <c r="N154" s="30">
        <f>G154</f>
        <v>3558686.5799699998</v>
      </c>
      <c r="O154" s="30">
        <f t="shared" si="31"/>
        <v>7172440.2732199999</v>
      </c>
    </row>
    <row r="155" spans="1:15" ht="18" x14ac:dyDescent="0.35">
      <c r="A155" s="32">
        <v>45170</v>
      </c>
      <c r="B155" s="29">
        <v>4127.6680877700001</v>
      </c>
      <c r="C155" s="30">
        <v>8393436.0749699995</v>
      </c>
      <c r="E155" s="33">
        <v>45170</v>
      </c>
      <c r="F155" s="29">
        <v>4944.2073489099703</v>
      </c>
      <c r="G155" s="30">
        <v>2870150.0747000002</v>
      </c>
      <c r="I155" s="32">
        <v>45170</v>
      </c>
      <c r="J155" s="29">
        <f t="shared" si="30"/>
        <v>4127.6680877700001</v>
      </c>
      <c r="K155" s="29">
        <f>F155</f>
        <v>4944.2073489099703</v>
      </c>
      <c r="M155" s="32">
        <v>45170</v>
      </c>
      <c r="N155" s="30">
        <f>G155</f>
        <v>2870150.0747000002</v>
      </c>
      <c r="O155" s="30">
        <f t="shared" si="31"/>
        <v>8393436.0749699995</v>
      </c>
    </row>
    <row r="156" spans="1:15" ht="18" x14ac:dyDescent="0.35">
      <c r="A156" s="643">
        <v>45200</v>
      </c>
      <c r="B156" s="29">
        <v>4150.8279180999998</v>
      </c>
      <c r="C156" s="30">
        <v>8500354.0131499991</v>
      </c>
      <c r="E156" s="644">
        <v>45200</v>
      </c>
      <c r="F156" s="645">
        <v>5375.73279318001</v>
      </c>
      <c r="G156" s="646">
        <v>3275621.6414700001</v>
      </c>
      <c r="I156" s="643">
        <v>45200</v>
      </c>
      <c r="J156" s="29">
        <f t="shared" si="30"/>
        <v>4150.8279180999998</v>
      </c>
      <c r="K156" s="645">
        <f>F156</f>
        <v>5375.73279318001</v>
      </c>
      <c r="M156" s="643">
        <v>45200</v>
      </c>
      <c r="N156" s="646">
        <f>G156</f>
        <v>3275621.6414700001</v>
      </c>
      <c r="O156" s="30">
        <f t="shared" si="31"/>
        <v>8500354.0131499991</v>
      </c>
    </row>
    <row r="157" spans="1:15" ht="18" x14ac:dyDescent="0.35">
      <c r="A157" s="643">
        <v>45231</v>
      </c>
      <c r="B157" s="29">
        <v>4151.8135640399996</v>
      </c>
      <c r="C157" s="30">
        <v>10626247.09575</v>
      </c>
      <c r="E157" s="644">
        <v>45231</v>
      </c>
      <c r="I157" s="643">
        <v>45231</v>
      </c>
      <c r="J157" s="29">
        <f t="shared" si="30"/>
        <v>4151.8135640399996</v>
      </c>
      <c r="M157" s="643">
        <v>45231</v>
      </c>
      <c r="N157" s="646"/>
      <c r="O157" s="30">
        <f t="shared" si="31"/>
        <v>10626247.09575</v>
      </c>
    </row>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sheetData>
  <sheetProtection algorithmName="SHA-512" hashValue="EMBXUaiM5r5iBvHFOQqtJo7x99jO+OFZP1G5Pc5r7lvq5kK1R6TVfSS5dssb7Ce/X5iMeUhcOU83yjP0D8S0tg==" saltValue="ws5ZvJTLbwuRAcibW0yJNQ==" spinCount="100000" sheet="1" objects="1" scenarios="1"/>
  <mergeCells count="5">
    <mergeCell ref="I1:K1"/>
    <mergeCell ref="M13:O13"/>
    <mergeCell ref="M1:O1"/>
    <mergeCell ref="A1:C1"/>
    <mergeCell ref="E1:G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R85"/>
  <sheetViews>
    <sheetView showGridLines="0" topLeftCell="E19" zoomScale="90" zoomScaleNormal="90" workbookViewId="0">
      <selection activeCell="H64" sqref="H64"/>
    </sheetView>
  </sheetViews>
  <sheetFormatPr baseColWidth="10" defaultColWidth="11.42578125" defaultRowHeight="14.25" x14ac:dyDescent="0.2"/>
  <cols>
    <col min="1" max="1" width="1.28515625" style="216" customWidth="1"/>
    <col min="2" max="2" width="26.5703125" style="216" customWidth="1"/>
    <col min="3" max="5" width="11.140625" style="216" customWidth="1"/>
    <col min="6" max="6" width="13.42578125" style="216" customWidth="1"/>
    <col min="7" max="11" width="8.7109375" style="216" customWidth="1"/>
    <col min="12" max="12" width="24.85546875" style="216" customWidth="1"/>
    <col min="13" max="13" width="12.5703125" style="216" customWidth="1"/>
    <col min="14" max="14" width="30.5703125" style="216" customWidth="1"/>
    <col min="15" max="15" width="17" style="216" customWidth="1"/>
    <col min="16" max="16" width="16.85546875" style="216" customWidth="1"/>
    <col min="17" max="17" width="15.85546875" style="216" customWidth="1"/>
    <col min="18" max="18" width="12.28515625" style="216" bestFit="1" customWidth="1"/>
    <col min="19" max="16384" width="11.42578125" style="216"/>
  </cols>
  <sheetData>
    <row r="1" spans="1:17" ht="15" customHeight="1" x14ac:dyDescent="0.2">
      <c r="A1" s="664" t="s">
        <v>240</v>
      </c>
      <c r="B1" s="664"/>
      <c r="C1" s="664"/>
      <c r="D1" s="664"/>
      <c r="E1" s="664"/>
      <c r="F1" s="664"/>
      <c r="G1" s="664"/>
      <c r="H1" s="664"/>
      <c r="I1" s="664"/>
      <c r="J1" s="664"/>
      <c r="K1" s="664"/>
      <c r="L1" s="664"/>
      <c r="M1" s="664"/>
      <c r="N1" s="664"/>
      <c r="O1" s="664"/>
      <c r="P1" s="664"/>
      <c r="Q1" s="664"/>
    </row>
    <row r="2" spans="1:17" ht="15" customHeight="1" x14ac:dyDescent="0.2">
      <c r="A2" s="664"/>
      <c r="B2" s="664"/>
      <c r="C2" s="664"/>
      <c r="D2" s="664"/>
      <c r="E2" s="664"/>
      <c r="F2" s="664"/>
      <c r="G2" s="664"/>
      <c r="H2" s="664"/>
      <c r="I2" s="664"/>
      <c r="J2" s="664"/>
      <c r="K2" s="664"/>
      <c r="L2" s="664"/>
      <c r="M2" s="664"/>
      <c r="N2" s="664"/>
      <c r="O2" s="664"/>
      <c r="P2" s="664"/>
      <c r="Q2" s="664"/>
    </row>
    <row r="3" spans="1:17" x14ac:dyDescent="0.2">
      <c r="B3" s="218"/>
      <c r="N3" s="559" t="s">
        <v>3</v>
      </c>
      <c r="O3" s="393"/>
      <c r="P3" s="393" t="s">
        <v>1039</v>
      </c>
      <c r="Q3" s="393"/>
    </row>
    <row r="4" spans="1:17" x14ac:dyDescent="0.2">
      <c r="B4" s="222"/>
      <c r="N4" s="219"/>
      <c r="O4" s="393"/>
      <c r="P4" s="393"/>
      <c r="Q4" s="393"/>
    </row>
    <row r="5" spans="1:17" ht="15" customHeight="1" x14ac:dyDescent="0.2">
      <c r="B5" s="222"/>
      <c r="N5" s="219"/>
      <c r="O5" s="219"/>
      <c r="P5" s="219"/>
    </row>
    <row r="6" spans="1:17" ht="29.25" customHeight="1" x14ac:dyDescent="0.2">
      <c r="B6" s="222"/>
      <c r="N6" s="683" t="s">
        <v>170</v>
      </c>
      <c r="O6" s="683">
        <v>2023</v>
      </c>
      <c r="P6" s="665" t="s">
        <v>171</v>
      </c>
      <c r="Q6" s="665" t="s">
        <v>172</v>
      </c>
    </row>
    <row r="7" spans="1:17" ht="29.25" customHeight="1" thickBot="1" x14ac:dyDescent="0.25">
      <c r="B7" s="222"/>
      <c r="N7" s="715"/>
      <c r="O7" s="715"/>
      <c r="P7" s="725"/>
      <c r="Q7" s="725"/>
    </row>
    <row r="8" spans="1:17" ht="14.25" customHeight="1" x14ac:dyDescent="0.2">
      <c r="B8" s="222"/>
      <c r="N8" s="722" t="s">
        <v>173</v>
      </c>
      <c r="O8" s="728">
        <f>+O10+O12+O14+O16</f>
        <v>52374238.764870003</v>
      </c>
      <c r="P8" s="726">
        <v>-0.20100000000000001</v>
      </c>
      <c r="Q8" s="711">
        <f>+Q10+Q12+Q14+Q16</f>
        <v>1</v>
      </c>
    </row>
    <row r="9" spans="1:17" ht="14.25" customHeight="1" x14ac:dyDescent="0.2">
      <c r="B9" s="222"/>
      <c r="N9" s="723"/>
      <c r="O9" s="729"/>
      <c r="P9" s="727"/>
      <c r="Q9" s="712"/>
    </row>
    <row r="10" spans="1:17" ht="15" customHeight="1" x14ac:dyDescent="0.2">
      <c r="B10" s="222"/>
      <c r="N10" s="718" t="s">
        <v>175</v>
      </c>
      <c r="O10" s="720">
        <v>38239079.666670002</v>
      </c>
      <c r="P10" s="716">
        <v>-0.21099999999999999</v>
      </c>
      <c r="Q10" s="709">
        <f>+O10/$O$8</f>
        <v>0.73011237143400443</v>
      </c>
    </row>
    <row r="11" spans="1:17" ht="15" customHeight="1" x14ac:dyDescent="0.2">
      <c r="B11" s="222"/>
      <c r="N11" s="719"/>
      <c r="O11" s="721"/>
      <c r="P11" s="717"/>
      <c r="Q11" s="710"/>
    </row>
    <row r="12" spans="1:17" ht="15" customHeight="1" x14ac:dyDescent="0.2">
      <c r="B12" s="222"/>
      <c r="N12" s="718" t="s">
        <v>176</v>
      </c>
      <c r="O12" s="720">
        <v>8040153.39518</v>
      </c>
      <c r="P12" s="716">
        <v>-0.16</v>
      </c>
      <c r="Q12" s="709">
        <f>+O12/$O$8</f>
        <v>0.15351351322308726</v>
      </c>
    </row>
    <row r="13" spans="1:17" ht="17.25" customHeight="1" x14ac:dyDescent="0.2">
      <c r="B13" s="222"/>
      <c r="N13" s="719"/>
      <c r="O13" s="721"/>
      <c r="P13" s="717"/>
      <c r="Q13" s="710"/>
    </row>
    <row r="14" spans="1:17" ht="15" customHeight="1" x14ac:dyDescent="0.2">
      <c r="B14" s="222"/>
      <c r="N14" s="718" t="s">
        <v>241</v>
      </c>
      <c r="O14" s="720">
        <v>6038350.1428699996</v>
      </c>
      <c r="P14" s="716">
        <v>-0.18099999999999999</v>
      </c>
      <c r="Q14" s="709">
        <f>+O14/$O$8</f>
        <v>0.11529237054840442</v>
      </c>
    </row>
    <row r="15" spans="1:17" ht="29.45" customHeight="1" x14ac:dyDescent="0.2">
      <c r="B15" s="222"/>
      <c r="N15" s="719"/>
      <c r="O15" s="721"/>
      <c r="P15" s="717"/>
      <c r="Q15" s="710"/>
    </row>
    <row r="16" spans="1:17" ht="15" customHeight="1" x14ac:dyDescent="0.2">
      <c r="B16" s="222"/>
      <c r="N16" s="718" t="s">
        <v>177</v>
      </c>
      <c r="O16" s="720">
        <v>56655.560149999998</v>
      </c>
      <c r="P16" s="716">
        <v>-0.49399999999999999</v>
      </c>
      <c r="Q16" s="746">
        <f>+O16/$O$8</f>
        <v>1.0817447945038524E-3</v>
      </c>
    </row>
    <row r="17" spans="2:18" ht="15" customHeight="1" x14ac:dyDescent="0.2">
      <c r="B17" s="222"/>
      <c r="N17" s="719"/>
      <c r="O17" s="721"/>
      <c r="P17" s="717"/>
      <c r="Q17" s="747"/>
    </row>
    <row r="18" spans="2:18" x14ac:dyDescent="0.2">
      <c r="B18" s="222"/>
      <c r="N18" s="271" t="s">
        <v>242</v>
      </c>
      <c r="O18" s="219"/>
      <c r="P18" s="219"/>
    </row>
    <row r="19" spans="2:18" ht="15" customHeight="1" x14ac:dyDescent="0.2">
      <c r="B19" s="222"/>
      <c r="O19" s="268"/>
      <c r="P19" s="268"/>
      <c r="Q19" s="268"/>
    </row>
    <row r="20" spans="2:18" ht="23.25" customHeight="1" x14ac:dyDescent="0.2">
      <c r="B20" s="222"/>
      <c r="N20" s="748" t="s">
        <v>243</v>
      </c>
      <c r="O20" s="748"/>
      <c r="P20" s="748"/>
      <c r="Q20" s="748"/>
    </row>
    <row r="21" spans="2:18" ht="23.25" customHeight="1" x14ac:dyDescent="0.2">
      <c r="B21" s="222"/>
      <c r="N21" s="748"/>
      <c r="O21" s="748"/>
      <c r="P21" s="748"/>
      <c r="Q21" s="748"/>
    </row>
    <row r="22" spans="2:18" ht="23.25" customHeight="1" x14ac:dyDescent="0.2">
      <c r="B22" s="222"/>
      <c r="N22" s="748"/>
      <c r="O22" s="748"/>
      <c r="P22" s="748"/>
      <c r="Q22" s="748"/>
      <c r="R22" s="575"/>
    </row>
    <row r="23" spans="2:18" ht="23.25" customHeight="1" x14ac:dyDescent="0.2">
      <c r="B23" s="271" t="s">
        <v>244</v>
      </c>
      <c r="N23" s="748"/>
      <c r="O23" s="748"/>
      <c r="P23" s="748"/>
      <c r="Q23" s="748"/>
    </row>
    <row r="24" spans="2:18" ht="23.25" customHeight="1" x14ac:dyDescent="0.2">
      <c r="B24" s="222"/>
      <c r="N24" s="748"/>
      <c r="O24" s="748"/>
      <c r="P24" s="748"/>
      <c r="Q24" s="748"/>
    </row>
    <row r="25" spans="2:18" ht="23.25" customHeight="1" x14ac:dyDescent="0.2">
      <c r="B25" s="222"/>
      <c r="N25" s="748"/>
      <c r="O25" s="748"/>
      <c r="P25" s="748"/>
      <c r="Q25" s="748"/>
    </row>
    <row r="26" spans="2:18" ht="14.45" customHeight="1" x14ac:dyDescent="0.2">
      <c r="B26" s="222"/>
      <c r="N26" s="748"/>
      <c r="O26" s="748"/>
      <c r="P26" s="748"/>
      <c r="Q26" s="748"/>
    </row>
    <row r="27" spans="2:18" ht="23.25" customHeight="1" x14ac:dyDescent="0.2">
      <c r="N27" s="748"/>
      <c r="O27" s="748"/>
      <c r="P27" s="748"/>
      <c r="Q27" s="748"/>
    </row>
    <row r="28" spans="2:18" ht="42" customHeight="1" x14ac:dyDescent="0.2">
      <c r="B28" s="271"/>
      <c r="N28" s="748"/>
      <c r="O28" s="748"/>
      <c r="P28" s="748"/>
      <c r="Q28" s="748"/>
    </row>
    <row r="29" spans="2:18" ht="23.25" customHeight="1" x14ac:dyDescent="0.2">
      <c r="B29" s="271"/>
      <c r="N29" s="748"/>
      <c r="O29" s="748"/>
      <c r="P29" s="748"/>
      <c r="Q29" s="748"/>
    </row>
    <row r="30" spans="2:18" ht="23.25" customHeight="1" x14ac:dyDescent="0.2">
      <c r="B30" s="271"/>
      <c r="N30" s="748"/>
      <c r="O30" s="748"/>
      <c r="P30" s="748"/>
      <c r="Q30" s="748"/>
    </row>
    <row r="31" spans="2:18" ht="23.25" customHeight="1" x14ac:dyDescent="0.2">
      <c r="B31" s="271"/>
      <c r="N31" s="748"/>
      <c r="O31" s="748"/>
      <c r="P31" s="748"/>
      <c r="Q31" s="748"/>
    </row>
    <row r="32" spans="2:18" ht="23.25" customHeight="1" x14ac:dyDescent="0.2">
      <c r="B32" s="271"/>
      <c r="N32" s="748"/>
      <c r="O32" s="748"/>
      <c r="P32" s="748"/>
      <c r="Q32" s="748"/>
    </row>
    <row r="33" spans="2:18" ht="23.25" customHeight="1" x14ac:dyDescent="0.2">
      <c r="B33" s="271"/>
      <c r="N33" s="748"/>
      <c r="O33" s="748"/>
      <c r="P33" s="748"/>
      <c r="Q33" s="748"/>
    </row>
    <row r="34" spans="2:18" ht="23.25" customHeight="1" x14ac:dyDescent="0.2">
      <c r="N34" s="748"/>
      <c r="O34" s="748"/>
      <c r="P34" s="748"/>
      <c r="Q34" s="748"/>
    </row>
    <row r="35" spans="2:18" ht="23.25" customHeight="1" x14ac:dyDescent="0.2">
      <c r="N35" s="748"/>
      <c r="O35" s="748"/>
      <c r="P35" s="748"/>
      <c r="Q35" s="748"/>
    </row>
    <row r="36" spans="2:18" ht="26.25" customHeight="1" x14ac:dyDescent="0.2">
      <c r="B36" s="271"/>
      <c r="N36" s="748"/>
      <c r="O36" s="748"/>
      <c r="P36" s="748"/>
      <c r="Q36" s="748"/>
    </row>
    <row r="37" spans="2:18" ht="26.25" customHeight="1" x14ac:dyDescent="0.2">
      <c r="B37" s="271"/>
      <c r="N37" s="748"/>
      <c r="O37" s="748"/>
      <c r="P37" s="748"/>
      <c r="Q37" s="748"/>
    </row>
    <row r="38" spans="2:18" ht="26.25" customHeight="1" x14ac:dyDescent="0.2">
      <c r="B38" s="271"/>
      <c r="N38" s="748"/>
      <c r="O38" s="748"/>
      <c r="P38" s="748"/>
      <c r="Q38" s="748"/>
    </row>
    <row r="39" spans="2:18" ht="26.25" customHeight="1" x14ac:dyDescent="0.2">
      <c r="B39" s="271"/>
      <c r="N39" s="748"/>
      <c r="O39" s="748"/>
      <c r="P39" s="748"/>
      <c r="Q39" s="748"/>
    </row>
    <row r="40" spans="2:18" ht="14.25" customHeight="1" x14ac:dyDescent="0.2">
      <c r="B40" s="222"/>
      <c r="N40" s="683" t="s">
        <v>181</v>
      </c>
      <c r="O40" s="683">
        <v>2023</v>
      </c>
      <c r="P40" s="665" t="s">
        <v>171</v>
      </c>
      <c r="Q40" s="665" t="s">
        <v>172</v>
      </c>
    </row>
    <row r="41" spans="2:18" ht="21" customHeight="1" thickBot="1" x14ac:dyDescent="0.25">
      <c r="B41" s="222"/>
      <c r="N41" s="715"/>
      <c r="O41" s="715"/>
      <c r="P41" s="725"/>
      <c r="Q41" s="725"/>
    </row>
    <row r="42" spans="2:18" ht="15" customHeight="1" x14ac:dyDescent="0.2">
      <c r="B42" s="222"/>
      <c r="N42" s="722" t="s">
        <v>173</v>
      </c>
      <c r="O42" s="728">
        <v>31477110.409139998</v>
      </c>
      <c r="P42" s="726">
        <v>-7.0784635790387004E-2</v>
      </c>
      <c r="Q42" s="711">
        <f>+Q44+Q46+Q48+Q50</f>
        <v>0.9990996476775782</v>
      </c>
      <c r="R42" s="284"/>
    </row>
    <row r="43" spans="2:18" ht="15" customHeight="1" x14ac:dyDescent="0.2">
      <c r="B43" s="271" t="s">
        <v>245</v>
      </c>
      <c r="N43" s="723"/>
      <c r="O43" s="729"/>
      <c r="P43" s="727"/>
      <c r="Q43" s="712"/>
    </row>
    <row r="44" spans="2:18" ht="15" customHeight="1" x14ac:dyDescent="0.2">
      <c r="B44" s="222"/>
      <c r="N44" s="718" t="s">
        <v>246</v>
      </c>
      <c r="O44" s="720">
        <v>21360354.560660001</v>
      </c>
      <c r="P44" s="716">
        <v>-0.117257284298332</v>
      </c>
      <c r="Q44" s="745">
        <f>+O44/$O$42</f>
        <v>0.67859960088514359</v>
      </c>
    </row>
    <row r="45" spans="2:18" ht="15" customHeight="1" x14ac:dyDescent="0.2">
      <c r="B45" s="222"/>
      <c r="N45" s="719"/>
      <c r="O45" s="721">
        <v>26385443.496720012</v>
      </c>
      <c r="P45" s="717">
        <v>8.3126495759202967</v>
      </c>
      <c r="Q45" s="712"/>
    </row>
    <row r="46" spans="2:18" ht="21.6" customHeight="1" x14ac:dyDescent="0.2">
      <c r="B46" s="222"/>
      <c r="N46" s="718" t="s">
        <v>247</v>
      </c>
      <c r="O46" s="720">
        <v>7925218.1693200003</v>
      </c>
      <c r="P46" s="716">
        <v>-7.0170411311787306E-2</v>
      </c>
      <c r="Q46" s="745">
        <f>+O46/$O$42</f>
        <v>0.2517771824131213</v>
      </c>
    </row>
    <row r="47" spans="2:18" ht="27" customHeight="1" x14ac:dyDescent="0.2">
      <c r="N47" s="719"/>
      <c r="O47" s="721">
        <v>9303945.5051899999</v>
      </c>
      <c r="P47" s="717">
        <v>8.215428744834556</v>
      </c>
      <c r="Q47" s="712"/>
    </row>
    <row r="48" spans="2:18" ht="15" customHeight="1" x14ac:dyDescent="0.2">
      <c r="N48" s="718" t="s">
        <v>248</v>
      </c>
      <c r="O48" s="720">
        <v>2163168.8417000002</v>
      </c>
      <c r="P48" s="716">
        <v>0.93101414789939396</v>
      </c>
      <c r="Q48" s="745">
        <f>+O48/$O$42</f>
        <v>6.8721963788387685E-2</v>
      </c>
    </row>
    <row r="49" spans="1:17" ht="15" customHeight="1" x14ac:dyDescent="0.2">
      <c r="B49" s="222"/>
      <c r="N49" s="719"/>
      <c r="O49" s="721">
        <v>1275479.3064699997</v>
      </c>
      <c r="P49" s="717">
        <v>8.3722859953556448</v>
      </c>
      <c r="Q49" s="712"/>
    </row>
    <row r="50" spans="1:17" ht="15" customHeight="1" x14ac:dyDescent="0.2">
      <c r="B50" s="222"/>
      <c r="N50" s="718" t="s">
        <v>177</v>
      </c>
      <c r="O50" s="743">
        <v>28.347999999999999</v>
      </c>
      <c r="P50" s="716">
        <v>0.222</v>
      </c>
      <c r="Q50" s="745">
        <f>+O50/$O$42</f>
        <v>9.0059092564508718E-7</v>
      </c>
    </row>
    <row r="51" spans="1:17" ht="15" customHeight="1" x14ac:dyDescent="0.2">
      <c r="B51" s="222"/>
      <c r="N51" s="719"/>
      <c r="O51" s="744"/>
      <c r="P51" s="717"/>
      <c r="Q51" s="712"/>
    </row>
    <row r="52" spans="1:17" ht="15" customHeight="1" x14ac:dyDescent="0.2">
      <c r="B52" s="222"/>
      <c r="N52" s="219"/>
      <c r="O52" s="219"/>
      <c r="P52" s="219"/>
    </row>
    <row r="53" spans="1:17" ht="15" customHeight="1" x14ac:dyDescent="0.2">
      <c r="A53" s="664"/>
      <c r="B53" s="664"/>
      <c r="C53" s="664"/>
      <c r="D53" s="664"/>
      <c r="E53" s="664"/>
      <c r="F53" s="664"/>
      <c r="G53" s="664"/>
      <c r="H53" s="664"/>
      <c r="I53" s="664"/>
      <c r="J53" s="664"/>
      <c r="K53" s="664"/>
      <c r="L53" s="664"/>
      <c r="M53" s="664"/>
      <c r="N53" s="664"/>
      <c r="O53" s="664"/>
      <c r="P53" s="664"/>
      <c r="Q53" s="664"/>
    </row>
    <row r="54" spans="1:17" ht="15" customHeight="1" x14ac:dyDescent="0.2">
      <c r="A54" s="664"/>
      <c r="B54" s="664"/>
      <c r="C54" s="664"/>
      <c r="D54" s="664"/>
      <c r="E54" s="664"/>
      <c r="F54" s="664"/>
      <c r="G54" s="664"/>
      <c r="H54" s="664"/>
      <c r="I54" s="664"/>
      <c r="J54" s="664"/>
      <c r="K54" s="664"/>
      <c r="L54" s="664"/>
      <c r="M54" s="664"/>
      <c r="N54" s="664"/>
      <c r="O54" s="664"/>
      <c r="P54" s="664"/>
      <c r="Q54" s="664"/>
    </row>
    <row r="55" spans="1:17" ht="15" customHeight="1" x14ac:dyDescent="0.2">
      <c r="B55" s="222"/>
      <c r="N55" s="219"/>
      <c r="O55" s="219"/>
      <c r="P55" s="219"/>
      <c r="Q55" s="219"/>
    </row>
    <row r="56" spans="1:17" ht="15" customHeight="1" x14ac:dyDescent="0.2">
      <c r="B56" s="222"/>
      <c r="N56" s="219"/>
      <c r="O56" s="219"/>
      <c r="P56" s="219"/>
      <c r="Q56" s="219"/>
    </row>
    <row r="57" spans="1:17" x14ac:dyDescent="0.2">
      <c r="B57" s="222"/>
      <c r="N57" s="219"/>
      <c r="O57" s="219"/>
      <c r="P57" s="219"/>
      <c r="Q57" s="219"/>
    </row>
    <row r="58" spans="1:17" x14ac:dyDescent="0.2">
      <c r="B58" s="222"/>
      <c r="N58" s="219"/>
      <c r="O58" s="219"/>
      <c r="P58" s="219"/>
      <c r="Q58" s="219"/>
    </row>
    <row r="59" spans="1:17" x14ac:dyDescent="0.2">
      <c r="B59" s="222"/>
      <c r="N59" s="219"/>
      <c r="O59" s="219"/>
      <c r="P59" s="219"/>
      <c r="Q59" s="219"/>
    </row>
    <row r="60" spans="1:17" x14ac:dyDescent="0.2">
      <c r="N60" s="219"/>
      <c r="O60" s="219"/>
      <c r="P60" s="219"/>
      <c r="Q60" s="219"/>
    </row>
    <row r="61" spans="1:17" x14ac:dyDescent="0.2">
      <c r="B61" s="222"/>
      <c r="N61" s="219"/>
      <c r="O61" s="219"/>
      <c r="P61" s="219"/>
      <c r="Q61" s="219"/>
    </row>
    <row r="62" spans="1:17" x14ac:dyDescent="0.2">
      <c r="B62" s="222"/>
      <c r="N62" s="219"/>
      <c r="O62" s="219"/>
      <c r="P62" s="219"/>
      <c r="Q62" s="219"/>
    </row>
    <row r="63" spans="1:17" x14ac:dyDescent="0.2">
      <c r="B63" s="222"/>
      <c r="N63" s="219"/>
      <c r="O63" s="219"/>
      <c r="P63" s="219"/>
      <c r="Q63" s="219"/>
    </row>
    <row r="64" spans="1:17" x14ac:dyDescent="0.2">
      <c r="N64" s="219"/>
      <c r="O64" s="219"/>
      <c r="P64" s="219"/>
    </row>
    <row r="65" spans="2:16" x14ac:dyDescent="0.2">
      <c r="B65" s="222"/>
      <c r="N65" s="219"/>
      <c r="O65" s="219"/>
      <c r="P65" s="219"/>
    </row>
    <row r="66" spans="2:16" x14ac:dyDescent="0.2">
      <c r="N66" s="219"/>
      <c r="O66" s="219"/>
      <c r="P66" s="219"/>
    </row>
    <row r="67" spans="2:16" x14ac:dyDescent="0.2">
      <c r="B67" s="222"/>
      <c r="N67" s="219"/>
      <c r="O67" s="219"/>
      <c r="P67" s="219"/>
    </row>
    <row r="73" spans="2:16" ht="15" customHeight="1" x14ac:dyDescent="0.2"/>
    <row r="74" spans="2:16" ht="15" customHeight="1" x14ac:dyDescent="0.2"/>
    <row r="83" ht="15" customHeight="1" x14ac:dyDescent="0.2"/>
    <row r="84" ht="15" customHeight="1" x14ac:dyDescent="0.2"/>
    <row r="85" ht="15" customHeight="1" x14ac:dyDescent="0.2"/>
  </sheetData>
  <sheetProtection algorithmName="SHA-512" hashValue="UxYgz8h6wHEiWg5lXEtBgF91ZyLY6ZtUWtBFONjVTFsYhdFHYkzoxaXPgs/6D/uOWnfsfrtB1FBgUn426S2KFw==" saltValue="Ghv3cNL7s3Q+r3fZpqonzw==" spinCount="100000" sheet="1" objects="1" scenarios="1"/>
  <mergeCells count="51">
    <mergeCell ref="N12:N13"/>
    <mergeCell ref="O12:O13"/>
    <mergeCell ref="P12:P13"/>
    <mergeCell ref="Q12:Q13"/>
    <mergeCell ref="N14:N15"/>
    <mergeCell ref="O14:O15"/>
    <mergeCell ref="P14:P15"/>
    <mergeCell ref="N8:N9"/>
    <mergeCell ref="O8:O9"/>
    <mergeCell ref="P8:P9"/>
    <mergeCell ref="Q8:Q9"/>
    <mergeCell ref="N10:N11"/>
    <mergeCell ref="O10:O11"/>
    <mergeCell ref="P10:P11"/>
    <mergeCell ref="Q10:Q11"/>
    <mergeCell ref="A1:Q2"/>
    <mergeCell ref="N6:N7"/>
    <mergeCell ref="O6:O7"/>
    <mergeCell ref="P6:P7"/>
    <mergeCell ref="Q6:Q7"/>
    <mergeCell ref="N48:N49"/>
    <mergeCell ref="O48:O49"/>
    <mergeCell ref="P48:P49"/>
    <mergeCell ref="Q48:Q49"/>
    <mergeCell ref="Q14:Q15"/>
    <mergeCell ref="N16:N17"/>
    <mergeCell ref="O16:O17"/>
    <mergeCell ref="P16:P17"/>
    <mergeCell ref="Q16:Q17"/>
    <mergeCell ref="Q44:Q45"/>
    <mergeCell ref="N46:N47"/>
    <mergeCell ref="O46:O47"/>
    <mergeCell ref="P46:P47"/>
    <mergeCell ref="Q46:Q47"/>
    <mergeCell ref="N20:Q39"/>
    <mergeCell ref="A53:Q54"/>
    <mergeCell ref="N40:N41"/>
    <mergeCell ref="O40:O41"/>
    <mergeCell ref="P40:P41"/>
    <mergeCell ref="Q40:Q41"/>
    <mergeCell ref="N42:N43"/>
    <mergeCell ref="O42:O43"/>
    <mergeCell ref="P42:P43"/>
    <mergeCell ref="Q42:Q43"/>
    <mergeCell ref="N50:N51"/>
    <mergeCell ref="O50:O51"/>
    <mergeCell ref="P50:P51"/>
    <mergeCell ref="Q50:Q51"/>
    <mergeCell ref="N44:N45"/>
    <mergeCell ref="O44:O45"/>
    <mergeCell ref="P44:P45"/>
  </mergeCells>
  <conditionalFormatting sqref="P8">
    <cfRule type="cellIs" dxfId="7983" priority="1" operator="lessThan">
      <formula>0</formula>
    </cfRule>
  </conditionalFormatting>
  <conditionalFormatting sqref="P10 P12 P14 P16">
    <cfRule type="cellIs" dxfId="7982" priority="2" operator="lessThan">
      <formula>0</formula>
    </cfRule>
  </conditionalFormatting>
  <conditionalFormatting sqref="P42">
    <cfRule type="cellIs" dxfId="7981" priority="7" operator="lessThan">
      <formula>0</formula>
    </cfRule>
  </conditionalFormatting>
  <conditionalFormatting sqref="P44">
    <cfRule type="cellIs" dxfId="7980" priority="6" operator="lessThan">
      <formula>0</formula>
    </cfRule>
  </conditionalFormatting>
  <conditionalFormatting sqref="P46">
    <cfRule type="cellIs" dxfId="7979" priority="5" operator="lessThan">
      <formula>0</formula>
    </cfRule>
  </conditionalFormatting>
  <conditionalFormatting sqref="P48">
    <cfRule type="cellIs" dxfId="7978" priority="4" operator="lessThan">
      <formula>0</formula>
    </cfRule>
  </conditionalFormatting>
  <conditionalFormatting sqref="P50">
    <cfRule type="cellIs" dxfId="7977" priority="3" operator="lessThan">
      <formula>0</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2:AQ133"/>
  <sheetViews>
    <sheetView topLeftCell="Q1" zoomScale="77" zoomScaleNormal="77" workbookViewId="0">
      <selection activeCell="I76" sqref="I76"/>
    </sheetView>
  </sheetViews>
  <sheetFormatPr baseColWidth="10" defaultColWidth="11.42578125" defaultRowHeight="15" x14ac:dyDescent="0.25"/>
  <cols>
    <col min="4" max="4" width="16.140625" customWidth="1"/>
    <col min="7" max="7" width="13" bestFit="1" customWidth="1"/>
    <col min="9" max="9" width="13" bestFit="1" customWidth="1"/>
    <col min="12" max="20" width="11.42578125" customWidth="1"/>
    <col min="33" max="33" width="20.5703125" customWidth="1"/>
    <col min="34" max="34" width="14.42578125" customWidth="1"/>
    <col min="35" max="35" width="15.7109375" customWidth="1"/>
    <col min="36" max="36" width="13.42578125" customWidth="1"/>
    <col min="37" max="37" width="13.28515625" customWidth="1"/>
    <col min="40" max="40" width="17.7109375" customWidth="1"/>
    <col min="43" max="43" width="14.28515625" customWidth="1"/>
  </cols>
  <sheetData>
    <row r="2" spans="2:40" ht="15.75" customHeight="1" thickBot="1" x14ac:dyDescent="0.3">
      <c r="B2" s="777" t="s">
        <v>249</v>
      </c>
      <c r="C2" s="777"/>
      <c r="D2" s="777"/>
      <c r="E2" s="116"/>
      <c r="F2" s="115"/>
      <c r="G2" s="116"/>
      <c r="H2" s="116"/>
      <c r="L2" s="777" t="s">
        <v>250</v>
      </c>
      <c r="M2" s="777"/>
      <c r="N2" s="777"/>
      <c r="V2" s="777" t="s">
        <v>251</v>
      </c>
      <c r="W2" s="777"/>
      <c r="X2" s="777"/>
      <c r="AJ2" s="180"/>
      <c r="AK2" s="180"/>
      <c r="AL2" s="180"/>
      <c r="AM2" s="180"/>
      <c r="AN2" s="180"/>
    </row>
    <row r="3" spans="2:40" x14ac:dyDescent="0.25">
      <c r="B3" t="s">
        <v>252</v>
      </c>
      <c r="L3" t="s">
        <v>252</v>
      </c>
      <c r="V3" t="s">
        <v>252</v>
      </c>
    </row>
    <row r="4" spans="2:40" ht="15.75" customHeight="1" thickBot="1" x14ac:dyDescent="0.3">
      <c r="B4" t="s">
        <v>253</v>
      </c>
      <c r="E4" t="s">
        <v>254</v>
      </c>
      <c r="F4" t="s">
        <v>255</v>
      </c>
      <c r="G4" t="s">
        <v>256</v>
      </c>
      <c r="H4" t="s">
        <v>257</v>
      </c>
      <c r="I4" t="s">
        <v>258</v>
      </c>
      <c r="J4" t="s">
        <v>259</v>
      </c>
      <c r="L4" t="s">
        <v>253</v>
      </c>
      <c r="O4" t="s">
        <v>254</v>
      </c>
      <c r="P4" t="s">
        <v>255</v>
      </c>
      <c r="Q4" t="s">
        <v>256</v>
      </c>
      <c r="R4" t="s">
        <v>257</v>
      </c>
      <c r="S4" t="s">
        <v>258</v>
      </c>
      <c r="T4" t="s">
        <v>259</v>
      </c>
      <c r="V4" t="s">
        <v>253</v>
      </c>
      <c r="Y4" t="s">
        <v>254</v>
      </c>
      <c r="Z4" t="s">
        <v>255</v>
      </c>
      <c r="AA4" t="s">
        <v>256</v>
      </c>
      <c r="AB4" t="s">
        <v>257</v>
      </c>
      <c r="AC4" t="s">
        <v>258</v>
      </c>
      <c r="AD4" t="s">
        <v>259</v>
      </c>
    </row>
    <row r="5" spans="2:40" ht="15.75" thickBot="1" x14ac:dyDescent="0.3">
      <c r="B5" s="749" t="s">
        <v>260</v>
      </c>
      <c r="C5" s="750"/>
      <c r="D5" s="113" t="s">
        <v>261</v>
      </c>
      <c r="E5" s="116">
        <v>10430</v>
      </c>
      <c r="F5" s="115">
        <v>3589</v>
      </c>
      <c r="G5" s="116">
        <v>18905</v>
      </c>
      <c r="H5" s="116">
        <v>10588</v>
      </c>
      <c r="I5" s="140">
        <f>+E5+F5+G5+G5+H5+H5</f>
        <v>73005</v>
      </c>
      <c r="J5" s="28">
        <f>+E5+F5+G5+H5</f>
        <v>43512</v>
      </c>
      <c r="L5" s="749" t="s">
        <v>260</v>
      </c>
      <c r="M5" s="750"/>
      <c r="N5" s="113" t="s">
        <v>261</v>
      </c>
      <c r="O5" s="132">
        <v>9770</v>
      </c>
      <c r="P5" s="132">
        <v>4897</v>
      </c>
      <c r="Q5" s="132">
        <v>18062</v>
      </c>
      <c r="R5" s="132">
        <v>8984</v>
      </c>
      <c r="S5" s="140">
        <f t="shared" ref="S5:S13" si="0">+O5+P5+Q5+Q5+R5+R5</f>
        <v>68759</v>
      </c>
      <c r="T5" s="28">
        <f>+O5+P5+Q5+R5</f>
        <v>41713</v>
      </c>
      <c r="V5" s="749" t="s">
        <v>260</v>
      </c>
      <c r="W5" s="750"/>
      <c r="X5" s="113" t="s">
        <v>261</v>
      </c>
      <c r="Y5" s="132"/>
      <c r="Z5" s="132"/>
      <c r="AA5" s="132"/>
      <c r="AB5" s="132"/>
      <c r="AC5" s="140">
        <f>+Y5+Z5+AA5+AA5+AB5+AB5</f>
        <v>0</v>
      </c>
      <c r="AD5" s="28">
        <f>+Y5+Z5+AA5+AB5</f>
        <v>0</v>
      </c>
    </row>
    <row r="6" spans="2:40" ht="15.75" thickBot="1" x14ac:dyDescent="0.3">
      <c r="B6" s="751"/>
      <c r="C6" s="752"/>
      <c r="D6" s="115" t="s">
        <v>262</v>
      </c>
      <c r="E6" s="114">
        <v>13992</v>
      </c>
      <c r="F6" s="114">
        <v>446</v>
      </c>
      <c r="G6" s="114">
        <v>25585</v>
      </c>
      <c r="H6" s="114">
        <v>2715</v>
      </c>
      <c r="I6" s="141">
        <f>+E6+F6+G6+G6+H6+H6</f>
        <v>71038</v>
      </c>
      <c r="J6" s="28">
        <f t="shared" ref="J6:J12" si="1">+E6+F6+G6+H6</f>
        <v>42738</v>
      </c>
      <c r="L6" s="751"/>
      <c r="M6" s="752"/>
      <c r="N6" s="115" t="s">
        <v>262</v>
      </c>
      <c r="O6" s="133">
        <v>15488</v>
      </c>
      <c r="P6" s="134">
        <v>142</v>
      </c>
      <c r="Q6" s="133">
        <v>24840</v>
      </c>
      <c r="R6" s="133">
        <v>1801</v>
      </c>
      <c r="S6" s="141">
        <f t="shared" si="0"/>
        <v>68912</v>
      </c>
      <c r="T6" s="28">
        <f t="shared" ref="T6:T12" si="2">+O6+P6+Q6+R6</f>
        <v>42271</v>
      </c>
      <c r="V6" s="751"/>
      <c r="W6" s="752"/>
      <c r="X6" s="115" t="s">
        <v>262</v>
      </c>
      <c r="Y6" s="133"/>
      <c r="Z6" s="134"/>
      <c r="AA6" s="133"/>
      <c r="AB6" s="133"/>
      <c r="AC6" s="141">
        <f t="shared" ref="AC6:AC14" si="3">+Y6+Z6+AA6+AA6+AB6+AB6</f>
        <v>0</v>
      </c>
      <c r="AD6" s="28">
        <f t="shared" ref="AD6:AD11" si="4">+Y6+Z6+AA6+AB6</f>
        <v>0</v>
      </c>
    </row>
    <row r="7" spans="2:40" ht="15" customHeight="1" x14ac:dyDescent="0.25">
      <c r="B7" s="755" t="s">
        <v>263</v>
      </c>
      <c r="C7" s="756"/>
      <c r="D7" s="113" t="s">
        <v>261</v>
      </c>
      <c r="E7" s="114">
        <v>3659</v>
      </c>
      <c r="F7" s="114">
        <v>3719</v>
      </c>
      <c r="G7" s="114">
        <v>11759</v>
      </c>
      <c r="H7" s="114">
        <v>5071</v>
      </c>
      <c r="I7" s="142">
        <f>+E7+F7+G7+G7+H7+H7</f>
        <v>41038</v>
      </c>
      <c r="J7" s="28">
        <f t="shared" si="1"/>
        <v>24208</v>
      </c>
      <c r="L7" s="755" t="s">
        <v>263</v>
      </c>
      <c r="M7" s="756"/>
      <c r="N7" s="113" t="s">
        <v>261</v>
      </c>
      <c r="O7" s="114">
        <v>2856</v>
      </c>
      <c r="P7" s="114">
        <v>3787</v>
      </c>
      <c r="Q7" s="114">
        <v>10749</v>
      </c>
      <c r="R7" s="114">
        <v>3460</v>
      </c>
      <c r="S7" s="142">
        <f t="shared" si="0"/>
        <v>35061</v>
      </c>
      <c r="T7" s="28">
        <f t="shared" si="2"/>
        <v>20852</v>
      </c>
      <c r="V7" s="755" t="s">
        <v>263</v>
      </c>
      <c r="W7" s="756"/>
      <c r="X7" s="113" t="s">
        <v>261</v>
      </c>
      <c r="Y7" s="114"/>
      <c r="Z7" s="114"/>
      <c r="AA7" s="114"/>
      <c r="AB7" s="114"/>
      <c r="AC7" s="142">
        <f t="shared" si="3"/>
        <v>0</v>
      </c>
      <c r="AD7" s="28">
        <f t="shared" si="4"/>
        <v>0</v>
      </c>
    </row>
    <row r="8" spans="2:40" ht="15.75" thickBot="1" x14ac:dyDescent="0.3">
      <c r="B8" s="757"/>
      <c r="C8" s="758"/>
      <c r="D8" s="115" t="s">
        <v>262</v>
      </c>
      <c r="E8" s="116">
        <v>7229</v>
      </c>
      <c r="F8" s="116">
        <v>353</v>
      </c>
      <c r="G8" s="116">
        <v>16614</v>
      </c>
      <c r="H8" s="116">
        <v>945</v>
      </c>
      <c r="I8" s="143">
        <f t="shared" ref="I8:I13" si="5">+E8+F8+G8+G8+H8+H8</f>
        <v>42700</v>
      </c>
      <c r="J8" s="28">
        <f t="shared" si="1"/>
        <v>25141</v>
      </c>
      <c r="L8" s="757"/>
      <c r="M8" s="758"/>
      <c r="N8" s="115" t="s">
        <v>262</v>
      </c>
      <c r="O8" s="116">
        <v>7498</v>
      </c>
      <c r="P8" s="116">
        <v>69</v>
      </c>
      <c r="Q8" s="116">
        <v>11060</v>
      </c>
      <c r="R8" s="116">
        <v>2089</v>
      </c>
      <c r="S8" s="143">
        <f t="shared" si="0"/>
        <v>33865</v>
      </c>
      <c r="T8" s="28">
        <f t="shared" si="2"/>
        <v>20716</v>
      </c>
      <c r="V8" s="757"/>
      <c r="W8" s="758"/>
      <c r="X8" s="115" t="s">
        <v>262</v>
      </c>
      <c r="Y8" s="116"/>
      <c r="Z8" s="116"/>
      <c r="AA8" s="116"/>
      <c r="AB8" s="116"/>
      <c r="AC8" s="143">
        <f t="shared" si="3"/>
        <v>0</v>
      </c>
      <c r="AD8" s="28">
        <f t="shared" si="4"/>
        <v>0</v>
      </c>
    </row>
    <row r="9" spans="2:40" ht="15" customHeight="1" x14ac:dyDescent="0.25">
      <c r="B9" s="759" t="s">
        <v>264</v>
      </c>
      <c r="C9" s="760"/>
      <c r="D9" s="113" t="s">
        <v>261</v>
      </c>
      <c r="E9" s="113">
        <v>723</v>
      </c>
      <c r="F9" s="114">
        <v>22</v>
      </c>
      <c r="G9" s="114">
        <v>2454</v>
      </c>
      <c r="H9" s="113">
        <v>135</v>
      </c>
      <c r="I9" s="142">
        <f t="shared" si="5"/>
        <v>5923</v>
      </c>
      <c r="J9" s="28">
        <f t="shared" si="1"/>
        <v>3334</v>
      </c>
      <c r="L9" s="759" t="s">
        <v>264</v>
      </c>
      <c r="M9" s="760"/>
      <c r="N9" s="113" t="s">
        <v>261</v>
      </c>
      <c r="O9" s="113">
        <v>692</v>
      </c>
      <c r="P9" s="114">
        <v>28</v>
      </c>
      <c r="Q9" s="114">
        <v>1508</v>
      </c>
      <c r="R9" s="113">
        <v>300</v>
      </c>
      <c r="S9" s="142">
        <f t="shared" si="0"/>
        <v>4336</v>
      </c>
      <c r="T9" s="28">
        <f t="shared" si="2"/>
        <v>2528</v>
      </c>
      <c r="V9" s="759" t="s">
        <v>264</v>
      </c>
      <c r="W9" s="760"/>
      <c r="X9" s="113" t="s">
        <v>261</v>
      </c>
      <c r="Y9" s="113"/>
      <c r="Z9" s="114"/>
      <c r="AA9" s="114"/>
      <c r="AB9" s="113"/>
      <c r="AC9" s="142">
        <f t="shared" si="3"/>
        <v>0</v>
      </c>
      <c r="AD9" s="28">
        <f t="shared" si="4"/>
        <v>0</v>
      </c>
    </row>
    <row r="10" spans="2:40" ht="15.75" thickBot="1" x14ac:dyDescent="0.3">
      <c r="B10" s="761"/>
      <c r="C10" s="762"/>
      <c r="D10" s="115" t="s">
        <v>262</v>
      </c>
      <c r="E10" s="116">
        <v>552</v>
      </c>
      <c r="F10" s="116">
        <v>208</v>
      </c>
      <c r="G10" s="116">
        <v>2276</v>
      </c>
      <c r="H10" s="116">
        <v>323</v>
      </c>
      <c r="I10" s="143">
        <f t="shared" si="5"/>
        <v>5958</v>
      </c>
      <c r="J10" s="28">
        <f t="shared" si="1"/>
        <v>3359</v>
      </c>
      <c r="L10" s="761"/>
      <c r="M10" s="762"/>
      <c r="N10" s="115" t="s">
        <v>262</v>
      </c>
      <c r="O10" s="116">
        <v>312</v>
      </c>
      <c r="P10" s="116">
        <v>105</v>
      </c>
      <c r="Q10" s="116">
        <v>1592</v>
      </c>
      <c r="R10" s="116">
        <v>187</v>
      </c>
      <c r="S10" s="143">
        <f t="shared" si="0"/>
        <v>3975</v>
      </c>
      <c r="T10" s="28">
        <f t="shared" si="2"/>
        <v>2196</v>
      </c>
      <c r="V10" s="761"/>
      <c r="W10" s="762"/>
      <c r="X10" s="115" t="s">
        <v>262</v>
      </c>
      <c r="Y10" s="116"/>
      <c r="Z10" s="116"/>
      <c r="AA10" s="116"/>
      <c r="AB10" s="116"/>
      <c r="AC10" s="143">
        <f t="shared" si="3"/>
        <v>0</v>
      </c>
      <c r="AD10" s="28">
        <f t="shared" si="4"/>
        <v>0</v>
      </c>
    </row>
    <row r="11" spans="2:40" ht="15.75" thickBot="1" x14ac:dyDescent="0.3">
      <c r="B11" s="753" t="s">
        <v>265</v>
      </c>
      <c r="C11" s="754"/>
      <c r="D11" s="117" t="s">
        <v>262</v>
      </c>
      <c r="E11" s="118">
        <v>3</v>
      </c>
      <c r="F11" s="117"/>
      <c r="G11" s="118">
        <v>37</v>
      </c>
      <c r="H11" s="118"/>
      <c r="I11" s="143">
        <f t="shared" si="5"/>
        <v>77</v>
      </c>
      <c r="J11" s="28">
        <f t="shared" si="1"/>
        <v>40</v>
      </c>
      <c r="L11" s="753" t="s">
        <v>265</v>
      </c>
      <c r="M11" s="754"/>
      <c r="N11" s="117" t="s">
        <v>262</v>
      </c>
      <c r="O11" s="118"/>
      <c r="P11" s="117"/>
      <c r="Q11" s="118">
        <v>23</v>
      </c>
      <c r="R11" s="118">
        <v>17</v>
      </c>
      <c r="S11" s="144">
        <f t="shared" si="0"/>
        <v>80</v>
      </c>
      <c r="T11" s="28">
        <f t="shared" si="2"/>
        <v>40</v>
      </c>
      <c r="V11" s="759" t="s">
        <v>265</v>
      </c>
      <c r="W11" s="760"/>
      <c r="X11" s="113" t="s">
        <v>261</v>
      </c>
      <c r="Y11" s="113"/>
      <c r="Z11" s="114"/>
      <c r="AA11" s="114"/>
      <c r="AB11" s="113"/>
      <c r="AC11" s="142">
        <f t="shared" si="3"/>
        <v>0</v>
      </c>
      <c r="AD11" s="28">
        <f t="shared" si="4"/>
        <v>0</v>
      </c>
    </row>
    <row r="12" spans="2:40" ht="15.75" thickBot="1" x14ac:dyDescent="0.3">
      <c r="B12" s="759" t="s">
        <v>266</v>
      </c>
      <c r="C12" s="760"/>
      <c r="D12" s="113" t="s">
        <v>261</v>
      </c>
      <c r="E12" s="113"/>
      <c r="F12" s="114"/>
      <c r="G12" s="114"/>
      <c r="H12" s="113"/>
      <c r="I12" s="143">
        <f t="shared" si="5"/>
        <v>0</v>
      </c>
      <c r="J12" s="28">
        <f t="shared" si="1"/>
        <v>0</v>
      </c>
      <c r="L12" s="759" t="s">
        <v>266</v>
      </c>
      <c r="M12" s="760"/>
      <c r="N12" s="113" t="s">
        <v>261</v>
      </c>
      <c r="O12" s="113">
        <v>1</v>
      </c>
      <c r="P12" s="114"/>
      <c r="Q12" s="114">
        <v>13</v>
      </c>
      <c r="R12" s="113"/>
      <c r="S12" s="142">
        <f t="shared" si="0"/>
        <v>27</v>
      </c>
      <c r="T12" s="28">
        <f t="shared" si="2"/>
        <v>14</v>
      </c>
      <c r="V12" s="761"/>
      <c r="W12" s="762"/>
      <c r="X12" s="115" t="s">
        <v>262</v>
      </c>
      <c r="Y12" s="116"/>
      <c r="Z12" s="116"/>
      <c r="AA12" s="116"/>
      <c r="AB12" s="116"/>
      <c r="AC12" s="143">
        <f t="shared" si="3"/>
        <v>0</v>
      </c>
      <c r="AD12" s="28">
        <f>+Y12+Z12+AA12+AB12</f>
        <v>0</v>
      </c>
    </row>
    <row r="13" spans="2:40" ht="15.75" thickBot="1" x14ac:dyDescent="0.3">
      <c r="B13" s="761" t="s">
        <v>266</v>
      </c>
      <c r="C13" s="762"/>
      <c r="D13" s="115" t="s">
        <v>262</v>
      </c>
      <c r="E13" s="116">
        <v>16</v>
      </c>
      <c r="F13" s="116"/>
      <c r="G13" s="116">
        <v>4</v>
      </c>
      <c r="H13" s="116"/>
      <c r="I13" s="143">
        <f t="shared" si="5"/>
        <v>24</v>
      </c>
      <c r="J13" s="28">
        <f>+E13+F13+G13+H13</f>
        <v>20</v>
      </c>
      <c r="L13" s="761" t="s">
        <v>266</v>
      </c>
      <c r="M13" s="762"/>
      <c r="N13" s="115" t="s">
        <v>262</v>
      </c>
      <c r="O13" s="116"/>
      <c r="P13" s="116"/>
      <c r="Q13" s="116"/>
      <c r="R13" s="116"/>
      <c r="S13" s="143">
        <f t="shared" si="0"/>
        <v>0</v>
      </c>
      <c r="T13" s="28">
        <f>+O13+P13+Q13+R13</f>
        <v>0</v>
      </c>
      <c r="V13" s="763" t="s">
        <v>266</v>
      </c>
      <c r="W13" s="778"/>
      <c r="X13" s="113" t="s">
        <v>261</v>
      </c>
      <c r="Y13" s="113"/>
      <c r="Z13" s="114"/>
      <c r="AA13" s="114"/>
      <c r="AB13" s="113"/>
      <c r="AC13" s="142">
        <f t="shared" si="3"/>
        <v>0</v>
      </c>
      <c r="AD13" s="28">
        <f>+Y13+Z13+AA13+AB13</f>
        <v>0</v>
      </c>
    </row>
    <row r="14" spans="2:40" ht="15.75" thickBot="1" x14ac:dyDescent="0.3">
      <c r="G14" t="s">
        <v>267</v>
      </c>
      <c r="I14" s="145">
        <f>+I5+I7+I9+I12</f>
        <v>119966</v>
      </c>
      <c r="J14" s="145">
        <f>+J5+J7+J9+J12</f>
        <v>71054</v>
      </c>
      <c r="Q14" t="s">
        <v>267</v>
      </c>
      <c r="S14" s="145">
        <f>+S5+S7+S9+S12</f>
        <v>108183</v>
      </c>
      <c r="V14" s="765"/>
      <c r="W14" s="779"/>
      <c r="X14" s="115" t="s">
        <v>262</v>
      </c>
      <c r="Y14" s="116"/>
      <c r="Z14" s="116"/>
      <c r="AA14" s="116"/>
      <c r="AB14" s="116"/>
      <c r="AC14" s="143">
        <f t="shared" si="3"/>
        <v>0</v>
      </c>
      <c r="AD14" s="28">
        <f>+Y14+Z14+AA14+AB14</f>
        <v>0</v>
      </c>
    </row>
    <row r="15" spans="2:40" x14ac:dyDescent="0.25">
      <c r="G15" t="s">
        <v>268</v>
      </c>
      <c r="I15" s="145">
        <f>+I6+I8+I10+I13+I11</f>
        <v>119797</v>
      </c>
      <c r="J15" s="145">
        <f>+J6+J8+J10+J13+J11</f>
        <v>71298</v>
      </c>
      <c r="Q15" t="s">
        <v>268</v>
      </c>
      <c r="S15" s="145">
        <f>+S6+S8+S10+S13+S11</f>
        <v>106832</v>
      </c>
      <c r="AA15" t="s">
        <v>267</v>
      </c>
      <c r="AC15" s="145">
        <f>+AC5+AC7+AC9+AC13+AC11</f>
        <v>0</v>
      </c>
    </row>
    <row r="16" spans="2:40" x14ac:dyDescent="0.25">
      <c r="I16" s="104"/>
      <c r="S16" s="104"/>
      <c r="AA16" t="s">
        <v>268</v>
      </c>
      <c r="AC16" s="145">
        <f>+AC6+AC8+AC10+AC14+AC12</f>
        <v>0</v>
      </c>
    </row>
    <row r="17" spans="2:43" ht="15.75" thickBot="1" x14ac:dyDescent="0.3">
      <c r="B17" t="s">
        <v>65</v>
      </c>
      <c r="I17" s="104"/>
      <c r="L17" t="s">
        <v>65</v>
      </c>
      <c r="S17" s="104"/>
    </row>
    <row r="18" spans="2:43" ht="15" customHeight="1" thickBot="1" x14ac:dyDescent="0.3">
      <c r="B18" s="755" t="s">
        <v>269</v>
      </c>
      <c r="C18" s="756"/>
      <c r="D18" s="113" t="s">
        <v>261</v>
      </c>
      <c r="E18" s="114">
        <v>2076</v>
      </c>
      <c r="F18" s="114">
        <v>915</v>
      </c>
      <c r="G18" s="114">
        <v>6997</v>
      </c>
      <c r="H18" s="114">
        <v>1177</v>
      </c>
      <c r="I18" s="142">
        <f>+E18+F18+G18+G18+H18+H18</f>
        <v>19339</v>
      </c>
      <c r="J18" s="28">
        <f>+E18+F18+G18+H18</f>
        <v>11165</v>
      </c>
      <c r="L18" s="755" t="s">
        <v>269</v>
      </c>
      <c r="M18" s="756"/>
      <c r="N18" s="113" t="s">
        <v>261</v>
      </c>
      <c r="O18" s="114">
        <v>1959</v>
      </c>
      <c r="P18" s="114">
        <v>2371</v>
      </c>
      <c r="Q18" s="114">
        <v>5894</v>
      </c>
      <c r="R18" s="114">
        <v>852</v>
      </c>
      <c r="S18" s="142">
        <f>+O18+P18+Q18+Q18+R18+R18</f>
        <v>17822</v>
      </c>
      <c r="T18" s="28">
        <f>+O18+P18+Q18+R18</f>
        <v>11076</v>
      </c>
      <c r="V18" t="s">
        <v>65</v>
      </c>
      <c r="AC18" s="104"/>
    </row>
    <row r="19" spans="2:43" ht="18.75" customHeight="1" thickBot="1" x14ac:dyDescent="0.3">
      <c r="B19" s="757"/>
      <c r="C19" s="758"/>
      <c r="D19" s="115" t="s">
        <v>262</v>
      </c>
      <c r="E19" s="116">
        <v>3122</v>
      </c>
      <c r="F19" s="116">
        <v>193</v>
      </c>
      <c r="G19" s="116">
        <v>6316</v>
      </c>
      <c r="H19" s="116">
        <v>2193</v>
      </c>
      <c r="I19" s="143">
        <f>+E19+F19+G19+G19+H19+H19</f>
        <v>20333</v>
      </c>
      <c r="J19" s="28">
        <f>+E19+F19+G19+H19</f>
        <v>11824</v>
      </c>
      <c r="L19" s="757"/>
      <c r="M19" s="758"/>
      <c r="N19" s="115" t="s">
        <v>262</v>
      </c>
      <c r="O19" s="116">
        <v>3614</v>
      </c>
      <c r="P19" s="116">
        <v>174</v>
      </c>
      <c r="Q19" s="116">
        <v>5152</v>
      </c>
      <c r="R19" s="116">
        <v>1818</v>
      </c>
      <c r="S19" s="143">
        <f>+O19+P19+Q19+Q19+R19+R19</f>
        <v>17728</v>
      </c>
      <c r="T19" s="28">
        <f>+O19+P19+Q19+R19</f>
        <v>10758</v>
      </c>
      <c r="V19" s="780" t="s">
        <v>269</v>
      </c>
      <c r="W19" s="781"/>
      <c r="X19" s="113" t="s">
        <v>261</v>
      </c>
      <c r="Y19" s="114"/>
      <c r="Z19" s="114"/>
      <c r="AA19" s="114"/>
      <c r="AB19" s="114"/>
      <c r="AC19" s="142">
        <f>+Y19+Z19+AA19+AA19+AB19+AB19</f>
        <v>0</v>
      </c>
      <c r="AD19" s="28">
        <f>+Y19+Z19+AA19+AB19</f>
        <v>0</v>
      </c>
    </row>
    <row r="20" spans="2:43" ht="19.5" customHeight="1" thickBot="1" x14ac:dyDescent="0.3">
      <c r="B20" s="753" t="s">
        <v>270</v>
      </c>
      <c r="C20" s="754"/>
      <c r="D20" s="117" t="s">
        <v>262</v>
      </c>
      <c r="E20" s="118"/>
      <c r="F20" s="117"/>
      <c r="G20" s="118"/>
      <c r="H20" s="118"/>
      <c r="I20" s="143">
        <f>+E20+F20+G20+G20+H20+H20</f>
        <v>0</v>
      </c>
      <c r="J20" s="28">
        <f>+E20+F20+G20+H20</f>
        <v>0</v>
      </c>
      <c r="L20" s="763" t="s">
        <v>271</v>
      </c>
      <c r="M20" s="764"/>
      <c r="N20" s="113" t="s">
        <v>261</v>
      </c>
      <c r="O20" s="114"/>
      <c r="P20" s="114"/>
      <c r="Q20" s="114">
        <v>4</v>
      </c>
      <c r="R20" s="114"/>
      <c r="S20" s="142">
        <f>+O20+P20+Q20+Q20+R20+R20</f>
        <v>8</v>
      </c>
      <c r="T20" s="28">
        <f>+O20+P20+Q20+R20</f>
        <v>4</v>
      </c>
      <c r="V20" s="782"/>
      <c r="W20" s="783"/>
      <c r="X20" s="115" t="s">
        <v>262</v>
      </c>
      <c r="Y20" s="116"/>
      <c r="Z20" s="116"/>
      <c r="AA20" s="116"/>
      <c r="AB20" s="116"/>
      <c r="AC20" s="143">
        <f>+Y20+Z20+AA20+AA20+AB20+AB20</f>
        <v>0</v>
      </c>
      <c r="AD20" s="28">
        <f>+Y20+Z20+AA20+AB20</f>
        <v>0</v>
      </c>
    </row>
    <row r="21" spans="2:43" ht="30.75" customHeight="1" thickBot="1" x14ac:dyDescent="0.3">
      <c r="B21" s="763" t="s">
        <v>271</v>
      </c>
      <c r="C21" s="764"/>
      <c r="D21" s="113" t="s">
        <v>261</v>
      </c>
      <c r="E21" s="114"/>
      <c r="F21" s="114"/>
      <c r="G21" s="114"/>
      <c r="H21" s="114"/>
      <c r="I21" s="142">
        <f>+E21+F21+G21+G21+H21+H21</f>
        <v>0</v>
      </c>
      <c r="J21" s="28">
        <f>+E21+F21+G21+H21</f>
        <v>0</v>
      </c>
      <c r="L21" s="765"/>
      <c r="M21" s="766"/>
      <c r="N21" s="115" t="s">
        <v>262</v>
      </c>
      <c r="O21" s="116">
        <v>13</v>
      </c>
      <c r="P21" s="116"/>
      <c r="Q21" s="116">
        <v>25</v>
      </c>
      <c r="R21" s="116">
        <v>28</v>
      </c>
      <c r="S21" s="143">
        <f>+O21+P21+Q21+Q21+R21+R21</f>
        <v>119</v>
      </c>
      <c r="T21" s="28">
        <f>+O21+P21+Q21+R21</f>
        <v>66</v>
      </c>
      <c r="V21" s="784" t="s">
        <v>271</v>
      </c>
      <c r="W21" s="785"/>
      <c r="X21" s="181" t="s">
        <v>262</v>
      </c>
      <c r="Y21" s="182"/>
      <c r="Z21" s="181"/>
      <c r="AA21" s="182"/>
      <c r="AB21" s="182"/>
      <c r="AC21" s="183">
        <f>+Y21+Z21+AA21+AA21+AB21+AB21</f>
        <v>0</v>
      </c>
      <c r="AD21" s="28">
        <f>+Y21+Z21+AA21+AB21</f>
        <v>0</v>
      </c>
    </row>
    <row r="22" spans="2:43" ht="15.75" customHeight="1" thickBot="1" x14ac:dyDescent="0.3">
      <c r="B22" s="765"/>
      <c r="C22" s="766"/>
      <c r="D22" s="115" t="s">
        <v>262</v>
      </c>
      <c r="E22" s="116">
        <v>1</v>
      </c>
      <c r="F22" s="116"/>
      <c r="G22" s="116"/>
      <c r="H22" s="116"/>
      <c r="I22" s="143">
        <f>+E22+F22+G22+G22+H22+H22</f>
        <v>1</v>
      </c>
      <c r="J22" s="28">
        <f>+E22+F22+G22+H22</f>
        <v>1</v>
      </c>
      <c r="Q22" t="s">
        <v>272</v>
      </c>
      <c r="S22" s="145">
        <f>S18+S20</f>
        <v>17830</v>
      </c>
      <c r="AA22" t="s">
        <v>272</v>
      </c>
      <c r="AC22" s="145">
        <f>AC19</f>
        <v>0</v>
      </c>
    </row>
    <row r="23" spans="2:43" x14ac:dyDescent="0.25">
      <c r="G23" t="s">
        <v>272</v>
      </c>
      <c r="I23" s="145">
        <f>I18+I21</f>
        <v>19339</v>
      </c>
      <c r="J23" s="145">
        <f>J18</f>
        <v>11165</v>
      </c>
      <c r="Q23" t="s">
        <v>273</v>
      </c>
      <c r="S23" s="145">
        <f>S19+S21</f>
        <v>17847</v>
      </c>
      <c r="AA23" t="s">
        <v>273</v>
      </c>
      <c r="AC23" s="145">
        <f>AC20+AC21</f>
        <v>0</v>
      </c>
    </row>
    <row r="24" spans="2:43" x14ac:dyDescent="0.25">
      <c r="G24" t="s">
        <v>273</v>
      </c>
      <c r="I24" s="145">
        <f>I19+I20+I22</f>
        <v>20334</v>
      </c>
      <c r="J24" s="145">
        <f>J19+J20+J22</f>
        <v>11825</v>
      </c>
      <c r="S24" s="104"/>
      <c r="AC24" s="104"/>
    </row>
    <row r="25" spans="2:43" ht="15.75" thickBot="1" x14ac:dyDescent="0.3">
      <c r="B25" t="s">
        <v>274</v>
      </c>
      <c r="I25" s="104"/>
      <c r="L25" t="s">
        <v>274</v>
      </c>
      <c r="S25" s="104"/>
      <c r="V25" t="s">
        <v>274</v>
      </c>
      <c r="AC25" s="104"/>
    </row>
    <row r="26" spans="2:43" ht="15" customHeight="1" x14ac:dyDescent="0.25">
      <c r="B26" s="759" t="s">
        <v>275</v>
      </c>
      <c r="C26" s="760"/>
      <c r="D26" s="113" t="s">
        <v>261</v>
      </c>
      <c r="E26" s="114"/>
      <c r="F26" s="114"/>
      <c r="G26" s="114"/>
      <c r="H26" s="114"/>
      <c r="I26" s="142">
        <f>+E26+F26+G26+G26+H26+H26</f>
        <v>0</v>
      </c>
      <c r="J26" s="28">
        <f>+E26+F26+G26+H26</f>
        <v>0</v>
      </c>
      <c r="L26" s="759" t="s">
        <v>275</v>
      </c>
      <c r="M26" s="760"/>
      <c r="N26" s="113" t="s">
        <v>261</v>
      </c>
      <c r="O26" s="114"/>
      <c r="P26" s="114"/>
      <c r="Q26" s="114"/>
      <c r="R26" s="114"/>
      <c r="S26" s="142">
        <f>+O26+P26+Q26+Q26+R26+R26</f>
        <v>0</v>
      </c>
      <c r="T26" s="28">
        <f>+O26+P26+Q26+R26</f>
        <v>0</v>
      </c>
      <c r="V26" s="759" t="s">
        <v>275</v>
      </c>
      <c r="W26" s="760"/>
      <c r="X26" s="113" t="s">
        <v>261</v>
      </c>
      <c r="Y26" s="114"/>
      <c r="Z26" s="114"/>
      <c r="AA26" s="114"/>
      <c r="AB26" s="114"/>
      <c r="AC26" s="142">
        <f>+Y26+Z26+AA26+AA26+AB26+AB26</f>
        <v>0</v>
      </c>
      <c r="AD26" s="28">
        <f>+Y26+Z26+AA26+AB26</f>
        <v>0</v>
      </c>
    </row>
    <row r="27" spans="2:43" ht="15.75" thickBot="1" x14ac:dyDescent="0.3">
      <c r="B27" s="761"/>
      <c r="C27" s="762"/>
      <c r="D27" s="115" t="s">
        <v>262</v>
      </c>
      <c r="E27" s="116"/>
      <c r="F27" s="116"/>
      <c r="G27" s="116"/>
      <c r="H27" s="116"/>
      <c r="I27" s="143">
        <f>+E27+F27+G27+G27+H27+H27</f>
        <v>0</v>
      </c>
      <c r="J27" s="28">
        <f>+E27+F27+G27+H27</f>
        <v>0</v>
      </c>
      <c r="L27" s="761"/>
      <c r="M27" s="762"/>
      <c r="N27" s="115" t="s">
        <v>262</v>
      </c>
      <c r="O27" s="116"/>
      <c r="P27" s="116"/>
      <c r="Q27" s="116"/>
      <c r="R27" s="116"/>
      <c r="S27" s="143">
        <f>+O27+P27+Q27+Q27+R27+R27</f>
        <v>0</v>
      </c>
      <c r="T27" s="28">
        <f>+O27+P27+Q27+R27</f>
        <v>0</v>
      </c>
      <c r="V27" s="761"/>
      <c r="W27" s="762"/>
      <c r="X27" s="115" t="s">
        <v>262</v>
      </c>
      <c r="Y27" s="116"/>
      <c r="Z27" s="116"/>
      <c r="AA27" s="116"/>
      <c r="AB27" s="116"/>
      <c r="AC27" s="143">
        <f>+Y27+Z27+AA27+AA27+AB27+AB27</f>
        <v>0</v>
      </c>
      <c r="AD27" s="28">
        <f>+Y27+Z27+AA27+AB27</f>
        <v>0</v>
      </c>
    </row>
    <row r="28" spans="2:43" ht="15" customHeight="1" x14ac:dyDescent="0.25">
      <c r="I28" s="104"/>
      <c r="S28" s="104"/>
      <c r="AC28" s="104"/>
      <c r="AG28" s="773" t="s">
        <v>276</v>
      </c>
      <c r="AH28" s="773"/>
      <c r="AI28" s="773"/>
    </row>
    <row r="29" spans="2:43" ht="15.75" thickBot="1" x14ac:dyDescent="0.3">
      <c r="B29" t="s">
        <v>277</v>
      </c>
      <c r="I29" s="104"/>
      <c r="L29" t="s">
        <v>277</v>
      </c>
      <c r="S29" s="104"/>
      <c r="V29" t="s">
        <v>277</v>
      </c>
      <c r="AC29" s="104"/>
      <c r="AG29" s="774" t="s">
        <v>278</v>
      </c>
      <c r="AH29" s="775"/>
      <c r="AI29" s="775"/>
      <c r="AJ29" s="775"/>
      <c r="AK29" s="776"/>
    </row>
    <row r="30" spans="2:43" x14ac:dyDescent="0.25">
      <c r="B30" s="749" t="s">
        <v>279</v>
      </c>
      <c r="C30" s="750"/>
      <c r="D30" s="113" t="s">
        <v>261</v>
      </c>
      <c r="E30" s="114">
        <v>2</v>
      </c>
      <c r="F30" s="114">
        <v>3</v>
      </c>
      <c r="G30" s="114">
        <v>2</v>
      </c>
      <c r="H30" s="114">
        <v>194</v>
      </c>
      <c r="I30" s="142">
        <f>+E30+F30+G30+G30+H30+H30</f>
        <v>397</v>
      </c>
      <c r="J30" s="28">
        <f>+E30+F30+G30+H30</f>
        <v>201</v>
      </c>
      <c r="L30" s="749" t="s">
        <v>279</v>
      </c>
      <c r="M30" s="750"/>
      <c r="N30" s="113" t="s">
        <v>261</v>
      </c>
      <c r="O30" s="114">
        <v>3</v>
      </c>
      <c r="P30" s="114">
        <v>20</v>
      </c>
      <c r="Q30" s="114">
        <v>3</v>
      </c>
      <c r="R30" s="114">
        <v>81</v>
      </c>
      <c r="S30" s="142">
        <f>+O30+P30+Q30+Q30+R30+R30</f>
        <v>191</v>
      </c>
      <c r="T30" s="28">
        <f>+O30+P30+Q30+R30</f>
        <v>107</v>
      </c>
      <c r="V30" s="749" t="s">
        <v>279</v>
      </c>
      <c r="W30" s="750"/>
      <c r="X30" s="113" t="s">
        <v>261</v>
      </c>
      <c r="Y30" s="114"/>
      <c r="Z30" s="114"/>
      <c r="AA30" s="114"/>
      <c r="AB30" s="114"/>
      <c r="AC30" s="142">
        <f>+Y30+Z30+AA30+AA30+AB30+AB30</f>
        <v>0</v>
      </c>
      <c r="AD30" s="28">
        <f>+Y30+Z30+AA30+AB30</f>
        <v>0</v>
      </c>
      <c r="AG30" s="158" t="s">
        <v>280</v>
      </c>
      <c r="AH30" s="159" t="s">
        <v>281</v>
      </c>
      <c r="AI30" s="160">
        <v>2020</v>
      </c>
      <c r="AJ30" s="160">
        <v>2021</v>
      </c>
      <c r="AK30" s="160">
        <v>2022</v>
      </c>
      <c r="AO30" s="767" t="s">
        <v>282</v>
      </c>
      <c r="AP30" s="767"/>
      <c r="AQ30" s="767"/>
    </row>
    <row r="31" spans="2:43" ht="15.75" thickBot="1" x14ac:dyDescent="0.3">
      <c r="B31" s="751"/>
      <c r="C31" s="752"/>
      <c r="D31" s="115" t="s">
        <v>262</v>
      </c>
      <c r="E31" s="116">
        <v>6</v>
      </c>
      <c r="F31" s="116"/>
      <c r="G31" s="116">
        <v>174</v>
      </c>
      <c r="H31" s="116">
        <v>2</v>
      </c>
      <c r="I31" s="143">
        <f>+E31+F31+G31+G31+H31+H31</f>
        <v>358</v>
      </c>
      <c r="J31" s="28">
        <f>+E31+F31+G31+H31</f>
        <v>182</v>
      </c>
      <c r="L31" s="751"/>
      <c r="M31" s="752"/>
      <c r="N31" s="115" t="s">
        <v>262</v>
      </c>
      <c r="O31" s="116">
        <v>16</v>
      </c>
      <c r="P31" s="116"/>
      <c r="Q31" s="116">
        <v>81</v>
      </c>
      <c r="R31" s="116"/>
      <c r="S31" s="143">
        <f>+O31+P31+Q31+Q31+R31+R31</f>
        <v>178</v>
      </c>
      <c r="T31" s="28">
        <f>+O31+P31+Q31+R31</f>
        <v>97</v>
      </c>
      <c r="V31" s="751"/>
      <c r="W31" s="752"/>
      <c r="X31" s="115" t="s">
        <v>262</v>
      </c>
      <c r="Y31" s="116"/>
      <c r="Z31" s="116"/>
      <c r="AA31" s="116"/>
      <c r="AB31" s="116"/>
      <c r="AC31" s="143">
        <f>+Y31+Z31+AA31+AA31+AB31+AB31</f>
        <v>0</v>
      </c>
      <c r="AD31" s="28">
        <f>+Y31+Z31+AA31+AB31</f>
        <v>0</v>
      </c>
      <c r="AG31" s="768" t="s">
        <v>65</v>
      </c>
      <c r="AH31" s="161" t="s">
        <v>283</v>
      </c>
      <c r="AI31" s="162">
        <f>AC22</f>
        <v>0</v>
      </c>
      <c r="AJ31" s="162">
        <f>S22</f>
        <v>17830</v>
      </c>
      <c r="AK31" s="162">
        <f>I18</f>
        <v>19339</v>
      </c>
      <c r="AO31" s="160">
        <v>2020</v>
      </c>
      <c r="AP31" s="160">
        <v>2021</v>
      </c>
      <c r="AQ31" s="160">
        <v>2022</v>
      </c>
    </row>
    <row r="32" spans="2:43" x14ac:dyDescent="0.25">
      <c r="I32" s="104"/>
      <c r="S32" s="104"/>
      <c r="AC32" s="104"/>
      <c r="AG32" s="768"/>
      <c r="AH32" s="163" t="s">
        <v>282</v>
      </c>
      <c r="AI32" s="164">
        <f>AC23</f>
        <v>0</v>
      </c>
      <c r="AJ32" s="164">
        <f>S23</f>
        <v>17847</v>
      </c>
      <c r="AK32" s="164">
        <f>I19+I20+I22</f>
        <v>20334</v>
      </c>
      <c r="AN32" s="171" t="s">
        <v>65</v>
      </c>
      <c r="AO32" s="172">
        <f>AI32</f>
        <v>0</v>
      </c>
      <c r="AP32" s="172">
        <f>AJ32</f>
        <v>17847</v>
      </c>
      <c r="AQ32" s="172">
        <f>AK32</f>
        <v>20334</v>
      </c>
    </row>
    <row r="33" spans="2:43" ht="15.75" thickBot="1" x14ac:dyDescent="0.3">
      <c r="B33" t="s">
        <v>284</v>
      </c>
      <c r="I33" s="104"/>
      <c r="L33" t="s">
        <v>284</v>
      </c>
      <c r="S33" s="104"/>
      <c r="V33" t="s">
        <v>284</v>
      </c>
      <c r="AC33" s="104"/>
      <c r="AG33" s="768" t="s">
        <v>285</v>
      </c>
      <c r="AH33" s="161" t="s">
        <v>283</v>
      </c>
      <c r="AI33" s="162">
        <f>AC52</f>
        <v>0</v>
      </c>
      <c r="AJ33" s="162">
        <f>S52</f>
        <v>131772</v>
      </c>
      <c r="AK33" s="162">
        <f>I52</f>
        <v>141438</v>
      </c>
      <c r="AN33" s="171" t="s">
        <v>285</v>
      </c>
      <c r="AO33" s="172">
        <f>AI34</f>
        <v>0</v>
      </c>
      <c r="AP33" s="172">
        <f>AJ34</f>
        <v>131197</v>
      </c>
      <c r="AQ33" s="172">
        <f>AK34</f>
        <v>141942</v>
      </c>
    </row>
    <row r="34" spans="2:43" ht="15.75" thickBot="1" x14ac:dyDescent="0.3">
      <c r="B34" s="749" t="s">
        <v>286</v>
      </c>
      <c r="C34" s="750"/>
      <c r="D34" s="113" t="s">
        <v>261</v>
      </c>
      <c r="E34" s="116">
        <v>2</v>
      </c>
      <c r="F34" s="116">
        <v>7</v>
      </c>
      <c r="G34" s="116">
        <v>5596</v>
      </c>
      <c r="H34" s="116">
        <v>400</v>
      </c>
      <c r="I34" s="142">
        <f>+E34+F34+G34+G34+H34+H34</f>
        <v>12001</v>
      </c>
      <c r="J34" s="28">
        <f>+E34+F34+G34+H34</f>
        <v>6005</v>
      </c>
      <c r="L34" s="749" t="s">
        <v>286</v>
      </c>
      <c r="M34" s="750"/>
      <c r="N34" s="113" t="s">
        <v>261</v>
      </c>
      <c r="O34" s="114"/>
      <c r="P34" s="114">
        <v>5</v>
      </c>
      <c r="Q34" s="114"/>
      <c r="R34" s="114">
        <v>2726</v>
      </c>
      <c r="S34" s="142">
        <f>+O34+P34+Q34+Q34+R34+R34</f>
        <v>5457</v>
      </c>
      <c r="T34" s="28">
        <f>+O34+P34+Q34+R34</f>
        <v>2731</v>
      </c>
      <c r="V34" s="749" t="s">
        <v>286</v>
      </c>
      <c r="W34" s="750"/>
      <c r="X34" s="113" t="s">
        <v>261</v>
      </c>
      <c r="Y34" s="114"/>
      <c r="Z34" s="114"/>
      <c r="AA34" s="114"/>
      <c r="AB34" s="114"/>
      <c r="AC34" s="142">
        <f>+Y34+Z34+AA34+AA34+AB34+AB34</f>
        <v>0</v>
      </c>
      <c r="AD34" s="28">
        <f>+Y34+Z34+AA34+AB34</f>
        <v>0</v>
      </c>
      <c r="AG34" s="768"/>
      <c r="AH34" s="163" t="s">
        <v>282</v>
      </c>
      <c r="AI34" s="164">
        <f>AC53</f>
        <v>0</v>
      </c>
      <c r="AJ34" s="164">
        <f>S53</f>
        <v>131197</v>
      </c>
      <c r="AK34" s="164">
        <f>I53</f>
        <v>141942</v>
      </c>
      <c r="AN34" s="171" t="s">
        <v>253</v>
      </c>
      <c r="AO34" s="172">
        <f>AI36</f>
        <v>0</v>
      </c>
      <c r="AP34" s="172">
        <f>AJ36</f>
        <v>106832</v>
      </c>
      <c r="AQ34" s="172">
        <f>AK36</f>
        <v>119797</v>
      </c>
    </row>
    <row r="35" spans="2:43" ht="15.75" thickBot="1" x14ac:dyDescent="0.3">
      <c r="B35" s="751"/>
      <c r="C35" s="752"/>
      <c r="D35" s="115" t="s">
        <v>262</v>
      </c>
      <c r="E35" s="114">
        <v>1</v>
      </c>
      <c r="F35" s="114"/>
      <c r="G35" s="114">
        <v>670</v>
      </c>
      <c r="H35" s="114">
        <v>4441</v>
      </c>
      <c r="I35" s="143">
        <f>+E35+F35+G35+G35+H35+H35</f>
        <v>10223</v>
      </c>
      <c r="J35" s="28">
        <f>+E35+F35+G35+H35</f>
        <v>5112</v>
      </c>
      <c r="L35" s="751"/>
      <c r="M35" s="752"/>
      <c r="N35" s="115" t="s">
        <v>262</v>
      </c>
      <c r="O35" s="116"/>
      <c r="P35" s="115">
        <v>29</v>
      </c>
      <c r="Q35" s="116"/>
      <c r="R35" s="116">
        <v>359</v>
      </c>
      <c r="S35" s="143">
        <f>+O35+P35+Q35+Q35+R35+R35</f>
        <v>747</v>
      </c>
      <c r="T35" s="28">
        <f>+O35+P35+Q35+R35</f>
        <v>388</v>
      </c>
      <c r="V35" s="751"/>
      <c r="W35" s="752"/>
      <c r="X35" s="115" t="s">
        <v>262</v>
      </c>
      <c r="Y35" s="116"/>
      <c r="Z35" s="115"/>
      <c r="AA35" s="116"/>
      <c r="AB35" s="116"/>
      <c r="AC35" s="143">
        <f>+Y35+Z35+AA35+AA35+AB35+AB35</f>
        <v>0</v>
      </c>
      <c r="AD35" s="28">
        <f>+Y35+Z35+AA35+AB35</f>
        <v>0</v>
      </c>
      <c r="AG35" s="768" t="s">
        <v>253</v>
      </c>
      <c r="AH35" s="161" t="s">
        <v>283</v>
      </c>
      <c r="AI35" s="162">
        <f>AC15</f>
        <v>0</v>
      </c>
      <c r="AJ35" s="162">
        <f>S14</f>
        <v>108183</v>
      </c>
      <c r="AK35" s="162">
        <f>I14</f>
        <v>119966</v>
      </c>
      <c r="AN35" s="171" t="s">
        <v>277</v>
      </c>
      <c r="AO35" s="172">
        <f>AI38</f>
        <v>0</v>
      </c>
      <c r="AP35" s="172">
        <f>AJ38</f>
        <v>178</v>
      </c>
      <c r="AQ35" s="172">
        <f>AK38</f>
        <v>358</v>
      </c>
    </row>
    <row r="36" spans="2:43" ht="15.75" customHeight="1" thickBot="1" x14ac:dyDescent="0.3">
      <c r="B36" s="753" t="s">
        <v>287</v>
      </c>
      <c r="C36" s="754"/>
      <c r="D36" s="117" t="s">
        <v>261</v>
      </c>
      <c r="E36" s="116"/>
      <c r="F36" s="116"/>
      <c r="G36" s="116"/>
      <c r="H36" s="116"/>
      <c r="I36" s="144">
        <f>+E36+F36+G36+G36+H36+H36</f>
        <v>0</v>
      </c>
      <c r="J36" s="28">
        <f>+E36+F36+G36+H36</f>
        <v>0</v>
      </c>
      <c r="L36" s="753" t="s">
        <v>287</v>
      </c>
      <c r="M36" s="754"/>
      <c r="N36" s="117" t="s">
        <v>261</v>
      </c>
      <c r="O36" s="118"/>
      <c r="P36" s="117"/>
      <c r="Q36" s="118">
        <v>1045</v>
      </c>
      <c r="R36" s="118"/>
      <c r="S36" s="144">
        <f>+O36+P36+Q36+Q36+R36+R36</f>
        <v>2090</v>
      </c>
      <c r="T36" s="28">
        <f>+O36+P36+Q36+R36</f>
        <v>1045</v>
      </c>
      <c r="V36" s="753" t="s">
        <v>287</v>
      </c>
      <c r="W36" s="754"/>
      <c r="X36" s="117" t="s">
        <v>261</v>
      </c>
      <c r="Y36" s="118"/>
      <c r="Z36" s="117"/>
      <c r="AA36" s="118"/>
      <c r="AB36" s="118"/>
      <c r="AC36" s="144">
        <f>+Y36+Z36+AA36+AA36+AB36+AB36</f>
        <v>0</v>
      </c>
      <c r="AD36" s="28">
        <f>+Y36+Z36+AA36+AB36</f>
        <v>0</v>
      </c>
      <c r="AG36" s="768"/>
      <c r="AH36" s="163" t="s">
        <v>282</v>
      </c>
      <c r="AI36" s="164">
        <f>AC16</f>
        <v>0</v>
      </c>
      <c r="AJ36" s="164">
        <f>S15</f>
        <v>106832</v>
      </c>
      <c r="AK36" s="164">
        <f>I15</f>
        <v>119797</v>
      </c>
      <c r="AN36" s="171" t="s">
        <v>288</v>
      </c>
      <c r="AO36" s="172">
        <f>AI40</f>
        <v>0</v>
      </c>
      <c r="AP36" s="172">
        <f>AJ40</f>
        <v>667</v>
      </c>
      <c r="AQ36" s="172">
        <f>AK40</f>
        <v>599</v>
      </c>
    </row>
    <row r="37" spans="2:43" x14ac:dyDescent="0.25">
      <c r="I37" s="104"/>
      <c r="S37" s="104"/>
      <c r="AC37" s="104"/>
      <c r="AG37" s="768" t="s">
        <v>277</v>
      </c>
      <c r="AH37" s="161" t="s">
        <v>283</v>
      </c>
      <c r="AI37" s="162">
        <f>AC30</f>
        <v>0</v>
      </c>
      <c r="AJ37" s="162">
        <f>S30</f>
        <v>191</v>
      </c>
      <c r="AK37" s="162">
        <f>I30</f>
        <v>397</v>
      </c>
      <c r="AN37" s="171" t="s">
        <v>274</v>
      </c>
      <c r="AO37" s="172">
        <f>AI42</f>
        <v>0</v>
      </c>
      <c r="AP37" s="172">
        <f>AJ42</f>
        <v>0</v>
      </c>
      <c r="AQ37" s="172">
        <f>AK42</f>
        <v>0</v>
      </c>
    </row>
    <row r="38" spans="2:43" ht="15.75" thickBot="1" x14ac:dyDescent="0.3">
      <c r="B38" t="s">
        <v>288</v>
      </c>
      <c r="I38" s="104"/>
      <c r="L38" t="s">
        <v>288</v>
      </c>
      <c r="S38" s="104"/>
      <c r="V38" t="s">
        <v>288</v>
      </c>
      <c r="AC38" s="104"/>
      <c r="AG38" s="768"/>
      <c r="AH38" s="163" t="s">
        <v>282</v>
      </c>
      <c r="AI38" s="164">
        <f>AC31</f>
        <v>0</v>
      </c>
      <c r="AJ38" s="164">
        <f>S31</f>
        <v>178</v>
      </c>
      <c r="AK38" s="164">
        <f>I31</f>
        <v>358</v>
      </c>
      <c r="AN38" s="171" t="s">
        <v>284</v>
      </c>
      <c r="AO38" s="172">
        <f>AI44</f>
        <v>0</v>
      </c>
      <c r="AP38" s="172">
        <f>AJ44</f>
        <v>747</v>
      </c>
      <c r="AQ38" s="172">
        <f>AK44</f>
        <v>10223</v>
      </c>
    </row>
    <row r="39" spans="2:43" x14ac:dyDescent="0.25">
      <c r="B39" s="749" t="s">
        <v>289</v>
      </c>
      <c r="C39" s="750"/>
      <c r="D39" s="113" t="s">
        <v>261</v>
      </c>
      <c r="E39" s="114">
        <v>4</v>
      </c>
      <c r="F39" s="114">
        <v>358</v>
      </c>
      <c r="G39" s="114"/>
      <c r="H39" s="114">
        <v>175</v>
      </c>
      <c r="I39" s="142">
        <f>+E39+F39+G39+G39+H39+H39</f>
        <v>712</v>
      </c>
      <c r="J39" s="28">
        <f>+E39+F39+G39+H39</f>
        <v>537</v>
      </c>
      <c r="L39" s="749" t="s">
        <v>289</v>
      </c>
      <c r="M39" s="750"/>
      <c r="N39" s="113" t="s">
        <v>261</v>
      </c>
      <c r="O39" s="114"/>
      <c r="P39" s="114">
        <v>155</v>
      </c>
      <c r="Q39" s="114"/>
      <c r="R39" s="114">
        <v>66</v>
      </c>
      <c r="S39" s="142">
        <f>+O39+P39+Q39+Q39+R39+R39</f>
        <v>287</v>
      </c>
      <c r="T39" s="28">
        <f>+O39+P39+Q39+R39</f>
        <v>221</v>
      </c>
      <c r="V39" s="749" t="s">
        <v>289</v>
      </c>
      <c r="W39" s="750"/>
      <c r="X39" s="113" t="s">
        <v>261</v>
      </c>
      <c r="Y39" s="114"/>
      <c r="Z39" s="114"/>
      <c r="AA39" s="114"/>
      <c r="AB39" s="114"/>
      <c r="AC39" s="142">
        <f>+Y39+Z39+AA39+AA39+AB39+AB39</f>
        <v>0</v>
      </c>
      <c r="AD39" s="28">
        <f>+Y39+Z39+AA39+AB39</f>
        <v>0</v>
      </c>
      <c r="AG39" s="768" t="s">
        <v>288</v>
      </c>
      <c r="AH39" s="161" t="s">
        <v>283</v>
      </c>
      <c r="AI39" s="162">
        <f>AC39</f>
        <v>0</v>
      </c>
      <c r="AJ39" s="162">
        <f>S39</f>
        <v>287</v>
      </c>
      <c r="AK39" s="162">
        <f>I39</f>
        <v>712</v>
      </c>
      <c r="AO39" s="173">
        <f>SUM(AO32:AO38)</f>
        <v>0</v>
      </c>
      <c r="AP39" s="173">
        <f>SUM(AP32:AP38)</f>
        <v>257468</v>
      </c>
      <c r="AQ39" s="173">
        <f>SUM(AQ32:AQ38)</f>
        <v>293253</v>
      </c>
    </row>
    <row r="40" spans="2:43" ht="15.75" thickBot="1" x14ac:dyDescent="0.3">
      <c r="B40" s="751"/>
      <c r="C40" s="752"/>
      <c r="D40" s="115" t="s">
        <v>262</v>
      </c>
      <c r="E40" s="116">
        <v>327</v>
      </c>
      <c r="F40" s="116"/>
      <c r="G40" s="116">
        <v>136</v>
      </c>
      <c r="H40" s="116"/>
      <c r="I40" s="143">
        <f>+E40+F40+G40+G40+H40+H40</f>
        <v>599</v>
      </c>
      <c r="J40" s="28">
        <f>+E40+F40+G40+H40</f>
        <v>463</v>
      </c>
      <c r="L40" s="751"/>
      <c r="M40" s="752"/>
      <c r="N40" s="115" t="s">
        <v>262</v>
      </c>
      <c r="O40" s="116">
        <v>271</v>
      </c>
      <c r="P40" s="116">
        <v>138</v>
      </c>
      <c r="Q40" s="116">
        <v>90</v>
      </c>
      <c r="R40" s="116">
        <v>39</v>
      </c>
      <c r="S40" s="143">
        <f>+O40+P40+Q40+Q40+R40+R40</f>
        <v>667</v>
      </c>
      <c r="T40" s="28">
        <f>+O40+P40+Q40+R40</f>
        <v>538</v>
      </c>
      <c r="V40" s="751"/>
      <c r="W40" s="752"/>
      <c r="X40" s="115" t="s">
        <v>262</v>
      </c>
      <c r="Y40" s="116"/>
      <c r="Z40" s="116"/>
      <c r="AA40" s="116"/>
      <c r="AB40" s="116"/>
      <c r="AC40" s="143">
        <f>+Y40+Z40+AA40+AA40+AB40+AB40</f>
        <v>0</v>
      </c>
      <c r="AD40" s="28">
        <f>+Y40+Z40+AA40+AB40</f>
        <v>0</v>
      </c>
      <c r="AG40" s="768"/>
      <c r="AH40" s="163" t="s">
        <v>282</v>
      </c>
      <c r="AI40" s="164">
        <f>AC40</f>
        <v>0</v>
      </c>
      <c r="AJ40" s="164">
        <f>S40</f>
        <v>667</v>
      </c>
      <c r="AK40" s="164">
        <f>I40</f>
        <v>599</v>
      </c>
    </row>
    <row r="41" spans="2:43" x14ac:dyDescent="0.25">
      <c r="I41" s="104"/>
      <c r="S41" s="104"/>
      <c r="AC41" s="104"/>
      <c r="AG41" s="768" t="s">
        <v>274</v>
      </c>
      <c r="AH41" s="161" t="s">
        <v>283</v>
      </c>
      <c r="AI41" s="162">
        <f>AC26</f>
        <v>0</v>
      </c>
      <c r="AJ41" s="162">
        <f>S26</f>
        <v>0</v>
      </c>
      <c r="AK41" s="162">
        <f>I26</f>
        <v>0</v>
      </c>
      <c r="AO41" s="767" t="s">
        <v>283</v>
      </c>
      <c r="AP41" s="767"/>
      <c r="AQ41" s="767"/>
    </row>
    <row r="42" spans="2:43" x14ac:dyDescent="0.25">
      <c r="I42" s="104"/>
      <c r="S42" s="104"/>
      <c r="AC42" s="104"/>
      <c r="AG42" s="768"/>
      <c r="AH42" s="163" t="s">
        <v>282</v>
      </c>
      <c r="AI42" s="164">
        <f>AC27</f>
        <v>0</v>
      </c>
      <c r="AJ42" s="164">
        <f>S27</f>
        <v>0</v>
      </c>
      <c r="AK42" s="164">
        <f>I27</f>
        <v>0</v>
      </c>
      <c r="AO42" s="160">
        <v>2020</v>
      </c>
      <c r="AP42" s="160">
        <v>2021</v>
      </c>
      <c r="AQ42" s="160">
        <v>2022</v>
      </c>
    </row>
    <row r="43" spans="2:43" x14ac:dyDescent="0.25">
      <c r="I43" s="104"/>
      <c r="S43" s="104"/>
      <c r="AC43" s="104"/>
      <c r="AG43" s="768" t="s">
        <v>284</v>
      </c>
      <c r="AH43" s="161" t="s">
        <v>283</v>
      </c>
      <c r="AI43" s="162">
        <f>AC34+AC36</f>
        <v>0</v>
      </c>
      <c r="AJ43" s="162">
        <f>S34+S36</f>
        <v>7547</v>
      </c>
      <c r="AK43" s="162">
        <f>I34+I36</f>
        <v>12001</v>
      </c>
      <c r="AN43" s="171" t="s">
        <v>65</v>
      </c>
      <c r="AO43" s="172">
        <f>AI31</f>
        <v>0</v>
      </c>
      <c r="AP43" s="172">
        <f>AJ31</f>
        <v>17830</v>
      </c>
      <c r="AQ43" s="172">
        <f>AK31</f>
        <v>19339</v>
      </c>
    </row>
    <row r="44" spans="2:43" ht="15.75" thickBot="1" x14ac:dyDescent="0.3">
      <c r="B44" t="s">
        <v>285</v>
      </c>
      <c r="I44" s="104"/>
      <c r="L44" t="s">
        <v>285</v>
      </c>
      <c r="S44" s="104"/>
      <c r="V44" t="s">
        <v>285</v>
      </c>
      <c r="AC44" s="104"/>
      <c r="AG44" s="769"/>
      <c r="AH44" s="165" t="s">
        <v>282</v>
      </c>
      <c r="AI44" s="166">
        <f>AC35</f>
        <v>0</v>
      </c>
      <c r="AJ44" s="166">
        <f>S35</f>
        <v>747</v>
      </c>
      <c r="AK44" s="166">
        <f>I35</f>
        <v>10223</v>
      </c>
      <c r="AN44" s="171" t="s">
        <v>285</v>
      </c>
      <c r="AO44" s="172">
        <f>AI33</f>
        <v>0</v>
      </c>
      <c r="AP44" s="172">
        <f>AJ33</f>
        <v>131772</v>
      </c>
      <c r="AQ44" s="172">
        <f>AK33</f>
        <v>141438</v>
      </c>
    </row>
    <row r="45" spans="2:43" ht="15" customHeight="1" x14ac:dyDescent="0.25">
      <c r="B45" s="755" t="s">
        <v>290</v>
      </c>
      <c r="C45" s="756"/>
      <c r="D45" s="113" t="s">
        <v>261</v>
      </c>
      <c r="E45" s="114">
        <v>6032</v>
      </c>
      <c r="F45" s="114">
        <v>2310</v>
      </c>
      <c r="G45" s="114">
        <v>5186</v>
      </c>
      <c r="H45" s="114">
        <v>10611</v>
      </c>
      <c r="I45" s="142">
        <f t="shared" ref="I45:I50" si="6">+E45+F45+G45+G45+H45+H45</f>
        <v>39936</v>
      </c>
      <c r="J45" s="28">
        <f t="shared" ref="J45:J50" si="7">+E45+F45+G45+H45</f>
        <v>24139</v>
      </c>
      <c r="L45" s="755" t="s">
        <v>290</v>
      </c>
      <c r="M45" s="756"/>
      <c r="N45" s="113" t="s">
        <v>261</v>
      </c>
      <c r="O45" s="114">
        <v>9367</v>
      </c>
      <c r="P45" s="114">
        <v>3232</v>
      </c>
      <c r="Q45" s="114">
        <v>10045</v>
      </c>
      <c r="R45" s="114">
        <v>12384</v>
      </c>
      <c r="S45" s="142">
        <f t="shared" ref="S45:S50" si="8">+O45+P45+Q45+Q45+R45+R45</f>
        <v>57457</v>
      </c>
      <c r="T45" s="28">
        <f t="shared" ref="T45:T50" si="9">+O45+P45+Q45+R45</f>
        <v>35028</v>
      </c>
      <c r="V45" s="755" t="s">
        <v>290</v>
      </c>
      <c r="W45" s="756"/>
      <c r="X45" s="113"/>
      <c r="Y45" s="114"/>
      <c r="Z45" s="114"/>
      <c r="AA45" s="114"/>
      <c r="AB45" s="114"/>
      <c r="AC45" s="142">
        <f t="shared" ref="AC45:AC50" si="10">+Y45+Z45+AA45+AA45+AB45+AB45</f>
        <v>0</v>
      </c>
      <c r="AD45" s="28">
        <f t="shared" ref="AD45:AD50" si="11">+Y45+Z45+AA45+AB45</f>
        <v>0</v>
      </c>
      <c r="AG45" s="770" t="s">
        <v>173</v>
      </c>
      <c r="AH45" s="167" t="s">
        <v>283</v>
      </c>
      <c r="AI45" s="168">
        <f>+AI31+AI33+AI35+AI37+AI39+AI41+AI43</f>
        <v>0</v>
      </c>
      <c r="AJ45" s="168">
        <f>AJ31+AJ33+AJ35+AJ37+AJ39+AJ41+AJ43</f>
        <v>265810</v>
      </c>
      <c r="AK45" s="168">
        <f>+AK31+AK33+AK35+AK37+AK39+AK41+AK43</f>
        <v>293853</v>
      </c>
      <c r="AN45" s="171" t="s">
        <v>253</v>
      </c>
      <c r="AO45" s="172">
        <f>AI35</f>
        <v>0</v>
      </c>
      <c r="AP45" s="172">
        <f>AJ35</f>
        <v>108183</v>
      </c>
      <c r="AQ45" s="172">
        <f>AK35</f>
        <v>119966</v>
      </c>
    </row>
    <row r="46" spans="2:43" ht="15.75" thickBot="1" x14ac:dyDescent="0.3">
      <c r="B46" s="757"/>
      <c r="C46" s="758"/>
      <c r="D46" s="115" t="s">
        <v>262</v>
      </c>
      <c r="E46" s="116">
        <v>7327</v>
      </c>
      <c r="F46" s="116">
        <v>331</v>
      </c>
      <c r="G46" s="116">
        <v>18513</v>
      </c>
      <c r="H46" s="116">
        <v>186</v>
      </c>
      <c r="I46" s="143">
        <f t="shared" si="6"/>
        <v>45056</v>
      </c>
      <c r="J46" s="28">
        <f t="shared" si="7"/>
        <v>26357</v>
      </c>
      <c r="L46" s="757"/>
      <c r="M46" s="758"/>
      <c r="N46" s="115" t="s">
        <v>262</v>
      </c>
      <c r="O46" s="116">
        <v>9041</v>
      </c>
      <c r="P46" s="116">
        <v>1000</v>
      </c>
      <c r="Q46" s="116">
        <v>21205</v>
      </c>
      <c r="R46" s="116">
        <v>1</v>
      </c>
      <c r="S46" s="143">
        <f t="shared" si="8"/>
        <v>52453</v>
      </c>
      <c r="T46" s="28">
        <f t="shared" si="9"/>
        <v>31247</v>
      </c>
      <c r="V46" s="757"/>
      <c r="W46" s="758"/>
      <c r="X46" s="115"/>
      <c r="Y46" s="116"/>
      <c r="Z46" s="116"/>
      <c r="AA46" s="116"/>
      <c r="AB46" s="116"/>
      <c r="AC46" s="143">
        <f t="shared" si="10"/>
        <v>0</v>
      </c>
      <c r="AD46" s="28">
        <f t="shared" si="11"/>
        <v>0</v>
      </c>
      <c r="AG46" s="771"/>
      <c r="AH46" s="163" t="s">
        <v>282</v>
      </c>
      <c r="AI46" s="164">
        <f>+AI32+AI34+AI36+AI38+AI40+AI42+AI44</f>
        <v>0</v>
      </c>
      <c r="AJ46" s="164">
        <f>+AJ32+AJ34+AJ36+AJ38+AJ40+AJ42+AJ44</f>
        <v>257468</v>
      </c>
      <c r="AK46" s="164">
        <f>+AK32+AK34+AK36+AK38+AK40+AK42+AK44</f>
        <v>293253</v>
      </c>
      <c r="AN46" s="171" t="s">
        <v>277</v>
      </c>
      <c r="AO46" s="172">
        <f>AI37</f>
        <v>0</v>
      </c>
      <c r="AP46" s="172">
        <f>AJ37</f>
        <v>191</v>
      </c>
      <c r="AQ46" s="172">
        <f>AK37</f>
        <v>397</v>
      </c>
    </row>
    <row r="47" spans="2:43" ht="15.75" thickBot="1" x14ac:dyDescent="0.3">
      <c r="B47" s="749" t="s">
        <v>291</v>
      </c>
      <c r="C47" s="750"/>
      <c r="D47" s="113" t="s">
        <v>261</v>
      </c>
      <c r="E47" s="114">
        <v>2348</v>
      </c>
      <c r="F47" s="114">
        <v>4607</v>
      </c>
      <c r="G47" s="114">
        <v>2876</v>
      </c>
      <c r="H47" s="114">
        <v>12763</v>
      </c>
      <c r="I47" s="142">
        <f t="shared" si="6"/>
        <v>38233</v>
      </c>
      <c r="J47" s="28">
        <f t="shared" si="7"/>
        <v>22594</v>
      </c>
      <c r="L47" s="749" t="s">
        <v>291</v>
      </c>
      <c r="M47" s="750"/>
      <c r="N47" s="113" t="s">
        <v>261</v>
      </c>
      <c r="O47" s="114">
        <v>4479</v>
      </c>
      <c r="P47" s="114">
        <v>2018</v>
      </c>
      <c r="Q47" s="114">
        <v>4568</v>
      </c>
      <c r="R47" s="114">
        <v>8481</v>
      </c>
      <c r="S47" s="142">
        <f t="shared" si="8"/>
        <v>32595</v>
      </c>
      <c r="T47" s="28">
        <f t="shared" si="9"/>
        <v>19546</v>
      </c>
      <c r="V47" s="749" t="s">
        <v>291</v>
      </c>
      <c r="W47" s="750"/>
      <c r="X47" s="113"/>
      <c r="Y47" s="114"/>
      <c r="Z47" s="114"/>
      <c r="AA47" s="114"/>
      <c r="AB47" s="114"/>
      <c r="AC47" s="142">
        <f t="shared" si="10"/>
        <v>0</v>
      </c>
      <c r="AD47" s="28">
        <f t="shared" si="11"/>
        <v>0</v>
      </c>
      <c r="AG47" s="772"/>
      <c r="AH47" s="169" t="s">
        <v>292</v>
      </c>
      <c r="AI47" s="170">
        <f>SUM(AI45:AI46)</f>
        <v>0</v>
      </c>
      <c r="AJ47" s="170">
        <f>SUM(AJ45:AJ46)</f>
        <v>523278</v>
      </c>
      <c r="AK47" s="170">
        <f>SUM(AK45:AK46)</f>
        <v>587106</v>
      </c>
      <c r="AN47" s="171" t="s">
        <v>288</v>
      </c>
      <c r="AO47" s="172">
        <f>AI39</f>
        <v>0</v>
      </c>
      <c r="AP47" s="172">
        <f>AJ39</f>
        <v>287</v>
      </c>
      <c r="AQ47" s="172">
        <f>AK39</f>
        <v>712</v>
      </c>
    </row>
    <row r="48" spans="2:43" ht="15.75" thickBot="1" x14ac:dyDescent="0.3">
      <c r="B48" s="751"/>
      <c r="C48" s="752"/>
      <c r="D48" s="115" t="s">
        <v>262</v>
      </c>
      <c r="E48" s="116">
        <v>7525</v>
      </c>
      <c r="F48" s="115">
        <v>400</v>
      </c>
      <c r="G48" s="116">
        <v>15619</v>
      </c>
      <c r="H48" s="115"/>
      <c r="I48" s="143">
        <f t="shared" si="6"/>
        <v>39163</v>
      </c>
      <c r="J48" s="28">
        <f t="shared" si="7"/>
        <v>23544</v>
      </c>
      <c r="L48" s="751"/>
      <c r="M48" s="752"/>
      <c r="N48" s="115" t="s">
        <v>262</v>
      </c>
      <c r="O48" s="116">
        <v>5805</v>
      </c>
      <c r="P48" s="115"/>
      <c r="Q48" s="116">
        <v>13401</v>
      </c>
      <c r="R48" s="115">
        <v>60</v>
      </c>
      <c r="S48" s="143">
        <f t="shared" si="8"/>
        <v>32727</v>
      </c>
      <c r="T48" s="28">
        <f t="shared" si="9"/>
        <v>19266</v>
      </c>
      <c r="V48" s="751"/>
      <c r="W48" s="752"/>
      <c r="X48" s="115"/>
      <c r="Y48" s="116"/>
      <c r="Z48" s="115"/>
      <c r="AA48" s="116"/>
      <c r="AB48" s="115"/>
      <c r="AC48" s="143">
        <f t="shared" si="10"/>
        <v>0</v>
      </c>
      <c r="AD48" s="28">
        <f t="shared" si="11"/>
        <v>0</v>
      </c>
      <c r="AN48" s="171" t="s">
        <v>274</v>
      </c>
      <c r="AO48" s="172">
        <f>AI41</f>
        <v>0</v>
      </c>
      <c r="AP48" s="172">
        <f>AJ41</f>
        <v>0</v>
      </c>
      <c r="AQ48" s="172">
        <f>AK41</f>
        <v>0</v>
      </c>
    </row>
    <row r="49" spans="2:43" x14ac:dyDescent="0.25">
      <c r="B49" s="749" t="s">
        <v>293</v>
      </c>
      <c r="C49" s="750"/>
      <c r="D49" s="113" t="s">
        <v>261</v>
      </c>
      <c r="E49" s="114">
        <v>1948</v>
      </c>
      <c r="F49" s="114">
        <v>5775</v>
      </c>
      <c r="G49" s="114">
        <v>6340</v>
      </c>
      <c r="H49" s="114">
        <v>21433</v>
      </c>
      <c r="I49" s="142">
        <f t="shared" si="6"/>
        <v>63269</v>
      </c>
      <c r="J49" s="28">
        <f t="shared" si="7"/>
        <v>35496</v>
      </c>
      <c r="L49" s="749" t="s">
        <v>293</v>
      </c>
      <c r="M49" s="750"/>
      <c r="N49" s="113" t="s">
        <v>261</v>
      </c>
      <c r="O49" s="114">
        <v>1658</v>
      </c>
      <c r="P49" s="114">
        <v>3994</v>
      </c>
      <c r="Q49" s="114">
        <v>3751</v>
      </c>
      <c r="R49" s="114">
        <v>14283</v>
      </c>
      <c r="S49" s="142">
        <f t="shared" si="8"/>
        <v>41720</v>
      </c>
      <c r="T49" s="28">
        <f t="shared" si="9"/>
        <v>23686</v>
      </c>
      <c r="V49" s="749" t="s">
        <v>293</v>
      </c>
      <c r="W49" s="750"/>
      <c r="X49" s="113"/>
      <c r="Y49" s="114"/>
      <c r="Z49" s="114"/>
      <c r="AA49" s="114"/>
      <c r="AB49" s="114"/>
      <c r="AC49" s="142">
        <f t="shared" si="10"/>
        <v>0</v>
      </c>
      <c r="AD49" s="28">
        <f t="shared" si="11"/>
        <v>0</v>
      </c>
      <c r="AN49" s="171" t="s">
        <v>284</v>
      </c>
      <c r="AO49" s="172">
        <f>AI43</f>
        <v>0</v>
      </c>
      <c r="AP49" s="172">
        <f>AJ43</f>
        <v>7547</v>
      </c>
      <c r="AQ49" s="172">
        <f>AK43</f>
        <v>12001</v>
      </c>
    </row>
    <row r="50" spans="2:43" ht="15.75" thickBot="1" x14ac:dyDescent="0.3">
      <c r="B50" s="751"/>
      <c r="C50" s="752"/>
      <c r="D50" s="115" t="s">
        <v>262</v>
      </c>
      <c r="E50" s="116">
        <v>8273</v>
      </c>
      <c r="F50" s="116"/>
      <c r="G50" s="116">
        <v>24725</v>
      </c>
      <c r="H50" s="116"/>
      <c r="I50" s="143">
        <f t="shared" si="6"/>
        <v>57723</v>
      </c>
      <c r="J50" s="28">
        <f t="shared" si="7"/>
        <v>32998</v>
      </c>
      <c r="L50" s="751"/>
      <c r="M50" s="752"/>
      <c r="N50" s="115" t="s">
        <v>262</v>
      </c>
      <c r="O50" s="116">
        <v>8455</v>
      </c>
      <c r="P50" s="116"/>
      <c r="Q50" s="116">
        <v>18675</v>
      </c>
      <c r="R50" s="116">
        <v>106</v>
      </c>
      <c r="S50" s="143">
        <f t="shared" si="8"/>
        <v>46017</v>
      </c>
      <c r="T50" s="28">
        <f t="shared" si="9"/>
        <v>27236</v>
      </c>
      <c r="V50" s="751"/>
      <c r="W50" s="752"/>
      <c r="X50" s="115"/>
      <c r="Y50" s="116"/>
      <c r="Z50" s="116"/>
      <c r="AA50" s="116"/>
      <c r="AB50" s="116"/>
      <c r="AC50" s="143">
        <f t="shared" si="10"/>
        <v>0</v>
      </c>
      <c r="AD50" s="28">
        <f t="shared" si="11"/>
        <v>0</v>
      </c>
      <c r="AO50" s="173">
        <f>SUM(AO43:AO49)</f>
        <v>0</v>
      </c>
      <c r="AP50" s="173">
        <f>SUM(AP43:AP49)</f>
        <v>265810</v>
      </c>
      <c r="AQ50" s="173">
        <f>SUM(AQ43:AQ49)</f>
        <v>293853</v>
      </c>
    </row>
    <row r="51" spans="2:43" x14ac:dyDescent="0.25">
      <c r="I51" s="104"/>
      <c r="S51" s="104"/>
      <c r="AC51" s="104"/>
    </row>
    <row r="52" spans="2:43" x14ac:dyDescent="0.25">
      <c r="G52" t="s">
        <v>294</v>
      </c>
      <c r="I52" s="145">
        <f>+I45+I47+I49</f>
        <v>141438</v>
      </c>
      <c r="J52" s="145">
        <f>+J45+J47+J49</f>
        <v>82229</v>
      </c>
      <c r="Q52" t="s">
        <v>294</v>
      </c>
      <c r="S52" s="145">
        <f>+S45+S47+S49</f>
        <v>131772</v>
      </c>
      <c r="T52" s="28">
        <f>SUM(T5:T50)</f>
        <v>313370</v>
      </c>
      <c r="AA52" t="s">
        <v>294</v>
      </c>
      <c r="AC52" s="145">
        <f>+AC45+AC47+AC49</f>
        <v>0</v>
      </c>
      <c r="AD52" s="28">
        <f>SUM(AD5:AD50)</f>
        <v>0</v>
      </c>
    </row>
    <row r="53" spans="2:43" x14ac:dyDescent="0.25">
      <c r="G53" t="s">
        <v>295</v>
      </c>
      <c r="I53" s="145">
        <f>+I46+I48+I50</f>
        <v>141942</v>
      </c>
      <c r="J53" s="145">
        <f>+J46+J48+J50</f>
        <v>82899</v>
      </c>
      <c r="Q53" t="s">
        <v>295</v>
      </c>
      <c r="S53" s="145">
        <f>+S46+S48+S50</f>
        <v>131197</v>
      </c>
      <c r="AA53" t="s">
        <v>295</v>
      </c>
      <c r="AC53" s="145">
        <f>+AC46+AC48+AC50</f>
        <v>0</v>
      </c>
    </row>
    <row r="56" spans="2:43" x14ac:dyDescent="0.25">
      <c r="G56" t="s">
        <v>292</v>
      </c>
      <c r="I56" s="28">
        <f>I52+I53+I39+I40+I34+I35+I36+I30+I31+I26+I27+I18+I19+I14+I15+I22+I20</f>
        <v>587106</v>
      </c>
      <c r="J56" s="28">
        <f>J52+J53+J39+J40+J34+J35+J36+J30+J31+J26+J27+J18+J19+J14+J15+J22+J20</f>
        <v>342970</v>
      </c>
      <c r="K56" s="136">
        <f>J58/I56</f>
        <v>1.1331752698831217</v>
      </c>
    </row>
    <row r="58" spans="2:43" x14ac:dyDescent="0.25">
      <c r="J58">
        <v>665294</v>
      </c>
    </row>
    <row r="63" spans="2:43" ht="15.75" thickBot="1" x14ac:dyDescent="0.3">
      <c r="B63" s="777" t="s">
        <v>296</v>
      </c>
      <c r="C63" s="777"/>
      <c r="D63" s="777"/>
      <c r="E63" s="116"/>
      <c r="F63" s="115"/>
      <c r="G63" s="116"/>
      <c r="H63" s="116"/>
    </row>
    <row r="64" spans="2:43" x14ac:dyDescent="0.25">
      <c r="B64" t="s">
        <v>252</v>
      </c>
    </row>
    <row r="65" spans="2:10" ht="15.75" thickBot="1" x14ac:dyDescent="0.3">
      <c r="B65" t="s">
        <v>253</v>
      </c>
      <c r="E65" t="s">
        <v>254</v>
      </c>
      <c r="F65" t="s">
        <v>255</v>
      </c>
      <c r="G65" t="s">
        <v>256</v>
      </c>
      <c r="H65" t="s">
        <v>257</v>
      </c>
      <c r="I65" t="s">
        <v>258</v>
      </c>
      <c r="J65" t="s">
        <v>259</v>
      </c>
    </row>
    <row r="66" spans="2:10" ht="15.75" thickBot="1" x14ac:dyDescent="0.3">
      <c r="B66" s="749" t="s">
        <v>260</v>
      </c>
      <c r="C66" s="750"/>
      <c r="D66" s="113" t="s">
        <v>261</v>
      </c>
      <c r="E66" s="116">
        <v>21753</v>
      </c>
      <c r="F66" s="116">
        <v>7513</v>
      </c>
      <c r="G66" s="116">
        <v>37120</v>
      </c>
      <c r="H66" s="116">
        <v>24141</v>
      </c>
      <c r="I66" s="140">
        <f>+E66+F66+G66+G66+H66+H66</f>
        <v>151788</v>
      </c>
      <c r="J66" s="28">
        <f>+E66+F66+G66+H66</f>
        <v>90527</v>
      </c>
    </row>
    <row r="67" spans="2:10" ht="15.75" thickBot="1" x14ac:dyDescent="0.3">
      <c r="B67" s="751"/>
      <c r="C67" s="752"/>
      <c r="D67" s="115" t="s">
        <v>262</v>
      </c>
      <c r="E67" s="114">
        <v>27174</v>
      </c>
      <c r="F67" s="114">
        <v>672</v>
      </c>
      <c r="G67" s="114">
        <v>53212</v>
      </c>
      <c r="H67" s="114">
        <v>5121</v>
      </c>
      <c r="I67" s="140">
        <f t="shared" ref="I67:I74" si="12">+E67+F67+G67+G67+H67+H67</f>
        <v>144512</v>
      </c>
      <c r="J67" s="28">
        <f t="shared" ref="J67:J73" si="13">+E67+F67+G67+H67</f>
        <v>86179</v>
      </c>
    </row>
    <row r="68" spans="2:10" ht="15.75" thickBot="1" x14ac:dyDescent="0.3">
      <c r="B68" s="755" t="s">
        <v>263</v>
      </c>
      <c r="C68" s="756"/>
      <c r="D68" s="113" t="s">
        <v>261</v>
      </c>
      <c r="E68" s="114">
        <v>7673</v>
      </c>
      <c r="F68" s="114">
        <v>6884</v>
      </c>
      <c r="G68" s="114">
        <v>25859</v>
      </c>
      <c r="H68" s="114">
        <v>9831</v>
      </c>
      <c r="I68" s="140">
        <f t="shared" si="12"/>
        <v>85937</v>
      </c>
      <c r="J68" s="28">
        <f t="shared" si="13"/>
        <v>50247</v>
      </c>
    </row>
    <row r="69" spans="2:10" ht="15.75" thickBot="1" x14ac:dyDescent="0.3">
      <c r="B69" s="757"/>
      <c r="C69" s="758"/>
      <c r="D69" s="115" t="s">
        <v>262</v>
      </c>
      <c r="E69" s="116">
        <v>14738</v>
      </c>
      <c r="F69" s="116">
        <v>488</v>
      </c>
      <c r="G69" s="116">
        <v>36388</v>
      </c>
      <c r="H69" s="116">
        <v>2232</v>
      </c>
      <c r="I69" s="140">
        <f t="shared" si="12"/>
        <v>92466</v>
      </c>
      <c r="J69" s="28">
        <f t="shared" si="13"/>
        <v>53846</v>
      </c>
    </row>
    <row r="70" spans="2:10" ht="15.75" thickBot="1" x14ac:dyDescent="0.3">
      <c r="B70" s="759" t="s">
        <v>264</v>
      </c>
      <c r="C70" s="760"/>
      <c r="D70" s="113" t="s">
        <v>261</v>
      </c>
      <c r="E70" s="116">
        <v>1430</v>
      </c>
      <c r="F70" s="114">
        <v>30</v>
      </c>
      <c r="G70" s="114">
        <v>4459</v>
      </c>
      <c r="H70" s="113">
        <v>374</v>
      </c>
      <c r="I70" s="140">
        <f t="shared" si="12"/>
        <v>11126</v>
      </c>
      <c r="J70" s="28">
        <f t="shared" si="13"/>
        <v>6293</v>
      </c>
    </row>
    <row r="71" spans="2:10" ht="15.75" thickBot="1" x14ac:dyDescent="0.3">
      <c r="B71" s="761"/>
      <c r="C71" s="762"/>
      <c r="D71" s="115" t="s">
        <v>262</v>
      </c>
      <c r="E71" s="116">
        <v>1498</v>
      </c>
      <c r="F71" s="116">
        <v>337</v>
      </c>
      <c r="G71" s="116">
        <v>4369</v>
      </c>
      <c r="H71" s="116">
        <v>522</v>
      </c>
      <c r="I71" s="140">
        <f t="shared" si="12"/>
        <v>11617</v>
      </c>
      <c r="J71" s="28">
        <f t="shared" si="13"/>
        <v>6726</v>
      </c>
    </row>
    <row r="72" spans="2:10" ht="15.75" thickBot="1" x14ac:dyDescent="0.3">
      <c r="B72" s="753" t="s">
        <v>265</v>
      </c>
      <c r="C72" s="754"/>
      <c r="D72" s="117" t="s">
        <v>262</v>
      </c>
      <c r="E72" s="118">
        <v>3</v>
      </c>
      <c r="F72" s="117"/>
      <c r="G72" s="118">
        <v>57</v>
      </c>
      <c r="H72" s="118"/>
      <c r="I72" s="140">
        <f t="shared" si="12"/>
        <v>117</v>
      </c>
      <c r="J72" s="28">
        <f t="shared" si="13"/>
        <v>60</v>
      </c>
    </row>
    <row r="73" spans="2:10" ht="15.75" thickBot="1" x14ac:dyDescent="0.3">
      <c r="B73" s="759" t="s">
        <v>266</v>
      </c>
      <c r="C73" s="760"/>
      <c r="D73" s="113" t="s">
        <v>261</v>
      </c>
      <c r="E73" s="113">
        <v>2</v>
      </c>
      <c r="F73" s="114"/>
      <c r="G73" s="114">
        <v>3</v>
      </c>
      <c r="H73" s="113"/>
      <c r="I73" s="140">
        <f t="shared" si="12"/>
        <v>8</v>
      </c>
      <c r="J73" s="28">
        <f t="shared" si="13"/>
        <v>5</v>
      </c>
    </row>
    <row r="74" spans="2:10" ht="15.75" thickBot="1" x14ac:dyDescent="0.3">
      <c r="B74" s="761" t="s">
        <v>266</v>
      </c>
      <c r="C74" s="762"/>
      <c r="D74" s="115" t="s">
        <v>262</v>
      </c>
      <c r="E74" s="116">
        <v>39</v>
      </c>
      <c r="F74" s="116"/>
      <c r="G74" s="116">
        <v>9</v>
      </c>
      <c r="H74" s="116"/>
      <c r="I74" s="140">
        <f t="shared" si="12"/>
        <v>57</v>
      </c>
      <c r="J74" s="28">
        <f>+E74+F74+G74+H74</f>
        <v>48</v>
      </c>
    </row>
    <row r="75" spans="2:10" x14ac:dyDescent="0.25">
      <c r="G75" t="s">
        <v>267</v>
      </c>
      <c r="I75" s="145">
        <f>+I66+I68+I70+I73</f>
        <v>248859</v>
      </c>
      <c r="J75" s="145">
        <f>+J66+J68+J70+J73</f>
        <v>147072</v>
      </c>
    </row>
    <row r="76" spans="2:10" x14ac:dyDescent="0.25">
      <c r="G76" t="s">
        <v>268</v>
      </c>
      <c r="I76" s="145">
        <f>+I67+I69+I71+I74+I72</f>
        <v>248769</v>
      </c>
      <c r="J76" s="145">
        <f>+J67+J69+J71+J74+J72</f>
        <v>146859</v>
      </c>
    </row>
    <row r="77" spans="2:10" x14ac:dyDescent="0.25">
      <c r="I77" s="104"/>
    </row>
    <row r="78" spans="2:10" ht="15.75" thickBot="1" x14ac:dyDescent="0.3">
      <c r="B78" t="s">
        <v>65</v>
      </c>
      <c r="I78" s="104"/>
    </row>
    <row r="79" spans="2:10" x14ac:dyDescent="0.25">
      <c r="B79" s="755" t="s">
        <v>269</v>
      </c>
      <c r="C79" s="756"/>
      <c r="D79" s="113" t="s">
        <v>261</v>
      </c>
      <c r="E79" s="114">
        <v>4356</v>
      </c>
      <c r="F79" s="114">
        <v>1569</v>
      </c>
      <c r="G79" s="114">
        <v>13866</v>
      </c>
      <c r="H79" s="114">
        <v>2272</v>
      </c>
      <c r="I79" s="142">
        <f>+E79+F79+G79+G79+H79+H79</f>
        <v>38201</v>
      </c>
      <c r="J79" s="28">
        <f>+E79+F79+G79+H79</f>
        <v>22063</v>
      </c>
    </row>
    <row r="80" spans="2:10" ht="15.75" thickBot="1" x14ac:dyDescent="0.3">
      <c r="B80" s="757"/>
      <c r="C80" s="758"/>
      <c r="D80" s="115" t="s">
        <v>262</v>
      </c>
      <c r="E80" s="116">
        <v>5852</v>
      </c>
      <c r="F80" s="116">
        <v>409</v>
      </c>
      <c r="G80" s="116">
        <v>12504</v>
      </c>
      <c r="H80" s="116">
        <v>4323</v>
      </c>
      <c r="I80" s="143">
        <f>+E80+F80+G80+G80+H80+H80</f>
        <v>39915</v>
      </c>
      <c r="J80" s="28">
        <f>+E80+F80+G80+H80</f>
        <v>23088</v>
      </c>
    </row>
    <row r="81" spans="2:10" ht="15.75" thickBot="1" x14ac:dyDescent="0.3">
      <c r="B81" s="753" t="s">
        <v>270</v>
      </c>
      <c r="C81" s="754"/>
      <c r="D81" s="117" t="s">
        <v>262</v>
      </c>
      <c r="E81" s="118"/>
      <c r="F81" s="117"/>
      <c r="G81" s="118"/>
      <c r="H81" s="118"/>
      <c r="I81" s="143">
        <f>+E81+F81+G81+G81+H81+H81</f>
        <v>0</v>
      </c>
      <c r="J81" s="28">
        <f>+E81+F81+G81+H81</f>
        <v>0</v>
      </c>
    </row>
    <row r="82" spans="2:10" x14ac:dyDescent="0.25">
      <c r="B82" s="763" t="s">
        <v>271</v>
      </c>
      <c r="C82" s="764"/>
      <c r="D82" s="113" t="s">
        <v>261</v>
      </c>
      <c r="E82" s="114"/>
      <c r="F82" s="114"/>
      <c r="G82" s="114"/>
      <c r="H82" s="114"/>
      <c r="I82" s="142">
        <f>+E82+F82+G82+G82+H82+H82</f>
        <v>0</v>
      </c>
      <c r="J82" s="28">
        <f>+E82+F82+G82+H82</f>
        <v>0</v>
      </c>
    </row>
    <row r="83" spans="2:10" ht="15.75" thickBot="1" x14ac:dyDescent="0.3">
      <c r="B83" s="765"/>
      <c r="C83" s="766"/>
      <c r="D83" s="115" t="s">
        <v>262</v>
      </c>
      <c r="E83" s="116">
        <v>32</v>
      </c>
      <c r="F83" s="116"/>
      <c r="G83" s="116">
        <v>65</v>
      </c>
      <c r="H83" s="116"/>
      <c r="I83" s="143">
        <f>+E83+F83+G83+G83+H83+H83</f>
        <v>162</v>
      </c>
      <c r="J83" s="28">
        <f>+E83+F83+G83+H83</f>
        <v>97</v>
      </c>
    </row>
    <row r="84" spans="2:10" x14ac:dyDescent="0.25">
      <c r="G84" t="s">
        <v>272</v>
      </c>
      <c r="I84" s="145">
        <f>I79+I82</f>
        <v>38201</v>
      </c>
      <c r="J84" s="145">
        <f>J79</f>
        <v>22063</v>
      </c>
    </row>
    <row r="85" spans="2:10" x14ac:dyDescent="0.25">
      <c r="G85" t="s">
        <v>273</v>
      </c>
      <c r="I85" s="145">
        <f>I80+I81+I83</f>
        <v>40077</v>
      </c>
      <c r="J85" s="145">
        <f>J80+J81+J83</f>
        <v>23185</v>
      </c>
    </row>
    <row r="86" spans="2:10" ht="15.75" thickBot="1" x14ac:dyDescent="0.3">
      <c r="B86" t="s">
        <v>274</v>
      </c>
      <c r="I86" s="104"/>
    </row>
    <row r="87" spans="2:10" x14ac:dyDescent="0.25">
      <c r="B87" s="759" t="s">
        <v>275</v>
      </c>
      <c r="C87" s="760"/>
      <c r="D87" s="113" t="s">
        <v>261</v>
      </c>
      <c r="E87" s="114"/>
      <c r="F87" s="114">
        <v>1618</v>
      </c>
      <c r="G87" s="114"/>
      <c r="H87" s="114">
        <v>13130</v>
      </c>
      <c r="I87" s="142">
        <f>+E87+F87+G87+G87+H87+H87</f>
        <v>27878</v>
      </c>
      <c r="J87" s="28">
        <f>+E87+F87+G87+H87</f>
        <v>14748</v>
      </c>
    </row>
    <row r="88" spans="2:10" ht="15.75" thickBot="1" x14ac:dyDescent="0.3">
      <c r="B88" s="761"/>
      <c r="C88" s="762"/>
      <c r="D88" s="115" t="s">
        <v>262</v>
      </c>
      <c r="E88" s="116"/>
      <c r="F88" s="116">
        <v>762</v>
      </c>
      <c r="G88" s="116"/>
      <c r="H88" s="116">
        <v>4522</v>
      </c>
      <c r="I88" s="143">
        <f>+E88+F88+G88+G88+H88+H88</f>
        <v>9806</v>
      </c>
      <c r="J88" s="28">
        <f>+E88+F88+G88+H88</f>
        <v>5284</v>
      </c>
    </row>
    <row r="89" spans="2:10" x14ac:dyDescent="0.25">
      <c r="I89" s="104"/>
    </row>
    <row r="90" spans="2:10" ht="15.75" thickBot="1" x14ac:dyDescent="0.3">
      <c r="B90" t="s">
        <v>277</v>
      </c>
      <c r="I90" s="104"/>
    </row>
    <row r="91" spans="2:10" x14ac:dyDescent="0.25">
      <c r="B91" s="749" t="s">
        <v>279</v>
      </c>
      <c r="C91" s="750"/>
      <c r="D91" s="113" t="s">
        <v>261</v>
      </c>
      <c r="E91" s="114">
        <v>4</v>
      </c>
      <c r="F91" s="114">
        <v>38</v>
      </c>
      <c r="G91" s="114">
        <v>7</v>
      </c>
      <c r="H91" s="114">
        <v>374</v>
      </c>
      <c r="I91" s="142">
        <f>+E91+F91+G91+G91+H91+H91</f>
        <v>804</v>
      </c>
      <c r="J91" s="28">
        <f>+E91+F91+G91+H91</f>
        <v>423</v>
      </c>
    </row>
    <row r="92" spans="2:10" ht="15.75" thickBot="1" x14ac:dyDescent="0.3">
      <c r="B92" s="751"/>
      <c r="C92" s="752"/>
      <c r="D92" s="115" t="s">
        <v>262</v>
      </c>
      <c r="E92" s="116">
        <v>14</v>
      </c>
      <c r="F92" s="116"/>
      <c r="G92" s="116">
        <v>332</v>
      </c>
      <c r="H92" s="116">
        <v>9</v>
      </c>
      <c r="I92" s="143">
        <f>+E92+F92+G92+G92+H92+H92</f>
        <v>696</v>
      </c>
      <c r="J92" s="28">
        <f>+E92+F92+G92+H92</f>
        <v>355</v>
      </c>
    </row>
    <row r="93" spans="2:10" x14ac:dyDescent="0.25">
      <c r="I93" s="104"/>
    </row>
    <row r="94" spans="2:10" ht="15.75" thickBot="1" x14ac:dyDescent="0.3">
      <c r="B94" t="s">
        <v>284</v>
      </c>
      <c r="I94" s="104"/>
    </row>
    <row r="95" spans="2:10" ht="15.75" thickBot="1" x14ac:dyDescent="0.3">
      <c r="B95" s="749" t="s">
        <v>286</v>
      </c>
      <c r="C95" s="750"/>
      <c r="D95" s="113" t="s">
        <v>261</v>
      </c>
      <c r="E95" s="116">
        <v>2</v>
      </c>
      <c r="F95" s="116">
        <v>7</v>
      </c>
      <c r="G95" s="116">
        <v>7521</v>
      </c>
      <c r="H95" s="116">
        <v>1082</v>
      </c>
      <c r="I95" s="142">
        <f>+E95+F95+G95+G95+H95+H95</f>
        <v>17215</v>
      </c>
      <c r="J95" s="28">
        <f>+E95+F95+G95+H95</f>
        <v>8612</v>
      </c>
    </row>
    <row r="96" spans="2:10" ht="15.75" thickBot="1" x14ac:dyDescent="0.3">
      <c r="B96" s="751"/>
      <c r="C96" s="752"/>
      <c r="D96" s="115" t="s">
        <v>262</v>
      </c>
      <c r="E96" s="114">
        <v>2</v>
      </c>
      <c r="F96" s="114">
        <v>1</v>
      </c>
      <c r="G96" s="114">
        <v>925</v>
      </c>
      <c r="H96" s="114">
        <v>5915</v>
      </c>
      <c r="I96" s="143">
        <f>+E96+F96+G96+G96+H96+H96</f>
        <v>13683</v>
      </c>
      <c r="J96" s="28">
        <f>+E96+F96+G96+H96</f>
        <v>6843</v>
      </c>
    </row>
    <row r="97" spans="2:10" ht="15.75" thickBot="1" x14ac:dyDescent="0.3">
      <c r="B97" s="753" t="s">
        <v>287</v>
      </c>
      <c r="C97" s="754"/>
      <c r="D97" s="117" t="s">
        <v>261</v>
      </c>
      <c r="E97" s="116"/>
      <c r="F97" s="116"/>
      <c r="G97" s="116"/>
      <c r="H97" s="116"/>
      <c r="I97" s="144">
        <f>+E97+F97+G97+G97+H97+H97</f>
        <v>0</v>
      </c>
      <c r="J97" s="28">
        <f>+E97+F97+G97+H97</f>
        <v>0</v>
      </c>
    </row>
    <row r="98" spans="2:10" x14ac:dyDescent="0.25">
      <c r="I98" s="104"/>
    </row>
    <row r="99" spans="2:10" ht="15.75" thickBot="1" x14ac:dyDescent="0.3">
      <c r="B99" t="s">
        <v>288</v>
      </c>
      <c r="I99" s="104"/>
    </row>
    <row r="100" spans="2:10" x14ac:dyDescent="0.25">
      <c r="B100" s="749" t="s">
        <v>289</v>
      </c>
      <c r="C100" s="750"/>
      <c r="D100" s="113" t="s">
        <v>261</v>
      </c>
      <c r="E100" s="114">
        <v>7</v>
      </c>
      <c r="F100" s="114">
        <v>700</v>
      </c>
      <c r="G100" s="114"/>
      <c r="H100" s="114">
        <v>364</v>
      </c>
      <c r="I100" s="142">
        <f>+E100+F100+G100+G100+H100+H100</f>
        <v>1435</v>
      </c>
      <c r="J100" s="28">
        <f>+E100+F100+G100+H100</f>
        <v>1071</v>
      </c>
    </row>
    <row r="101" spans="2:10" ht="15.75" thickBot="1" x14ac:dyDescent="0.3">
      <c r="B101" s="751"/>
      <c r="C101" s="752"/>
      <c r="D101" s="115" t="s">
        <v>262</v>
      </c>
      <c r="E101" s="116">
        <v>705</v>
      </c>
      <c r="F101" s="116"/>
      <c r="G101" s="116">
        <v>282</v>
      </c>
      <c r="H101" s="116"/>
      <c r="I101" s="143">
        <f>+E101+F101+G101+G101+H101+H101</f>
        <v>1269</v>
      </c>
      <c r="J101" s="28">
        <f>+E101+F101+G101+H101</f>
        <v>987</v>
      </c>
    </row>
    <row r="102" spans="2:10" x14ac:dyDescent="0.25">
      <c r="I102" s="104"/>
    </row>
    <row r="103" spans="2:10" x14ac:dyDescent="0.25">
      <c r="I103" s="104"/>
    </row>
    <row r="104" spans="2:10" x14ac:dyDescent="0.25">
      <c r="I104" s="104"/>
    </row>
    <row r="105" spans="2:10" ht="15.75" thickBot="1" x14ac:dyDescent="0.3">
      <c r="B105" t="s">
        <v>285</v>
      </c>
      <c r="I105" s="104"/>
    </row>
    <row r="106" spans="2:10" x14ac:dyDescent="0.25">
      <c r="B106" s="755" t="s">
        <v>290</v>
      </c>
      <c r="C106" s="756"/>
      <c r="D106" s="113" t="s">
        <v>261</v>
      </c>
      <c r="E106" s="114">
        <v>12244</v>
      </c>
      <c r="F106" s="114">
        <v>4436</v>
      </c>
      <c r="G106" s="114">
        <v>11081</v>
      </c>
      <c r="H106" s="114">
        <v>20324</v>
      </c>
      <c r="I106" s="142">
        <f t="shared" ref="I106:I111" si="14">+E106+F106+G106+G106+H106+H106</f>
        <v>79490</v>
      </c>
      <c r="J106" s="28">
        <f t="shared" ref="J106:J111" si="15">+E106+F106+G106+H106</f>
        <v>48085</v>
      </c>
    </row>
    <row r="107" spans="2:10" ht="15.75" thickBot="1" x14ac:dyDescent="0.3">
      <c r="B107" s="757"/>
      <c r="C107" s="758"/>
      <c r="D107" s="115" t="s">
        <v>262</v>
      </c>
      <c r="E107" s="116">
        <v>15523</v>
      </c>
      <c r="F107" s="116">
        <v>331</v>
      </c>
      <c r="G107" s="116">
        <v>37950</v>
      </c>
      <c r="H107" s="116">
        <v>186</v>
      </c>
      <c r="I107" s="143">
        <f t="shared" si="14"/>
        <v>92126</v>
      </c>
      <c r="J107" s="28">
        <f t="shared" si="15"/>
        <v>53990</v>
      </c>
    </row>
    <row r="108" spans="2:10" x14ac:dyDescent="0.25">
      <c r="B108" s="749" t="s">
        <v>291</v>
      </c>
      <c r="C108" s="750"/>
      <c r="D108" s="113" t="s">
        <v>261</v>
      </c>
      <c r="E108" s="114">
        <v>4957</v>
      </c>
      <c r="F108" s="114">
        <v>8449</v>
      </c>
      <c r="G108" s="114">
        <v>5951</v>
      </c>
      <c r="H108" s="114">
        <v>23713</v>
      </c>
      <c r="I108" s="142">
        <f t="shared" si="14"/>
        <v>72734</v>
      </c>
      <c r="J108" s="28">
        <f t="shared" si="15"/>
        <v>43070</v>
      </c>
    </row>
    <row r="109" spans="2:10" ht="15.75" thickBot="1" x14ac:dyDescent="0.3">
      <c r="B109" s="751"/>
      <c r="C109" s="752"/>
      <c r="D109" s="115" t="s">
        <v>262</v>
      </c>
      <c r="E109" s="116">
        <v>12266</v>
      </c>
      <c r="F109" s="115">
        <v>699</v>
      </c>
      <c r="G109" s="116">
        <v>28964</v>
      </c>
      <c r="H109" s="115"/>
      <c r="I109" s="143">
        <f t="shared" si="14"/>
        <v>70893</v>
      </c>
      <c r="J109" s="28">
        <f t="shared" si="15"/>
        <v>41929</v>
      </c>
    </row>
    <row r="110" spans="2:10" x14ac:dyDescent="0.25">
      <c r="B110" s="749" t="s">
        <v>293</v>
      </c>
      <c r="C110" s="750"/>
      <c r="D110" s="113" t="s">
        <v>261</v>
      </c>
      <c r="E110" s="114">
        <v>2841</v>
      </c>
      <c r="F110" s="114">
        <v>9222</v>
      </c>
      <c r="G110" s="114">
        <v>9466</v>
      </c>
      <c r="H110" s="114">
        <v>32030</v>
      </c>
      <c r="I110" s="142">
        <f t="shared" si="14"/>
        <v>95055</v>
      </c>
      <c r="J110" s="28">
        <f t="shared" si="15"/>
        <v>53559</v>
      </c>
    </row>
    <row r="111" spans="2:10" ht="15.75" thickBot="1" x14ac:dyDescent="0.3">
      <c r="B111" s="751"/>
      <c r="C111" s="752"/>
      <c r="D111" s="115" t="s">
        <v>262</v>
      </c>
      <c r="E111" s="116">
        <v>11559</v>
      </c>
      <c r="F111" s="116"/>
      <c r="G111" s="116">
        <v>37251</v>
      </c>
      <c r="H111" s="116">
        <v>100</v>
      </c>
      <c r="I111" s="143">
        <f t="shared" si="14"/>
        <v>86261</v>
      </c>
      <c r="J111" s="28">
        <f t="shared" si="15"/>
        <v>48910</v>
      </c>
    </row>
    <row r="112" spans="2:10" x14ac:dyDescent="0.25">
      <c r="I112" s="104"/>
    </row>
    <row r="113" spans="2:10" x14ac:dyDescent="0.25">
      <c r="G113" t="s">
        <v>294</v>
      </c>
      <c r="I113" s="145">
        <f>+I106+I108+I110</f>
        <v>247279</v>
      </c>
      <c r="J113" s="145">
        <f>+J106+J108+J110</f>
        <v>144714</v>
      </c>
    </row>
    <row r="114" spans="2:10" x14ac:dyDescent="0.25">
      <c r="G114" t="s">
        <v>295</v>
      </c>
      <c r="I114" s="145">
        <f>+I107+I109+I111</f>
        <v>249280</v>
      </c>
      <c r="J114" s="145">
        <f>+J107+J109+J111</f>
        <v>144829</v>
      </c>
    </row>
    <row r="122" spans="2:10" x14ac:dyDescent="0.25">
      <c r="I122" s="104"/>
    </row>
    <row r="123" spans="2:10" x14ac:dyDescent="0.25">
      <c r="I123" s="104"/>
    </row>
    <row r="124" spans="2:10" ht="15.75" hidden="1" thickBot="1" x14ac:dyDescent="0.3">
      <c r="B124" t="s">
        <v>285</v>
      </c>
      <c r="I124" s="104"/>
    </row>
    <row r="125" spans="2:10" hidden="1" x14ac:dyDescent="0.25">
      <c r="B125" s="755" t="s">
        <v>290</v>
      </c>
      <c r="C125" s="756"/>
      <c r="D125" s="113" t="s">
        <v>261</v>
      </c>
      <c r="E125" s="114">
        <v>9367</v>
      </c>
      <c r="F125" s="114">
        <v>3232</v>
      </c>
      <c r="G125" s="114">
        <v>10045</v>
      </c>
      <c r="H125" s="114">
        <v>12384</v>
      </c>
      <c r="I125" s="142">
        <f t="shared" ref="I125:I130" si="16">+E125+F125+G125+G125+H125+H125</f>
        <v>57457</v>
      </c>
      <c r="J125" s="28">
        <f t="shared" ref="J125:J130" si="17">+E125+F125+G125+H125</f>
        <v>35028</v>
      </c>
    </row>
    <row r="126" spans="2:10" ht="15.75" hidden="1" thickBot="1" x14ac:dyDescent="0.3">
      <c r="B126" s="757"/>
      <c r="C126" s="758"/>
      <c r="D126" s="115" t="s">
        <v>262</v>
      </c>
      <c r="E126" s="116">
        <v>9041</v>
      </c>
      <c r="F126" s="116">
        <v>1000</v>
      </c>
      <c r="G126" s="116">
        <v>21205</v>
      </c>
      <c r="H126" s="116">
        <v>1</v>
      </c>
      <c r="I126" s="143">
        <f t="shared" si="16"/>
        <v>52453</v>
      </c>
      <c r="J126" s="28">
        <f t="shared" si="17"/>
        <v>31247</v>
      </c>
    </row>
    <row r="127" spans="2:10" hidden="1" x14ac:dyDescent="0.25">
      <c r="B127" s="749" t="s">
        <v>291</v>
      </c>
      <c r="C127" s="750"/>
      <c r="D127" s="113" t="s">
        <v>261</v>
      </c>
      <c r="E127" s="114">
        <v>4479</v>
      </c>
      <c r="F127" s="114">
        <v>2018</v>
      </c>
      <c r="G127" s="114">
        <v>4568</v>
      </c>
      <c r="H127" s="114">
        <v>8481</v>
      </c>
      <c r="I127" s="142">
        <f t="shared" si="16"/>
        <v>32595</v>
      </c>
      <c r="J127" s="28">
        <f t="shared" si="17"/>
        <v>19546</v>
      </c>
    </row>
    <row r="128" spans="2:10" ht="15.75" hidden="1" thickBot="1" x14ac:dyDescent="0.3">
      <c r="B128" s="751"/>
      <c r="C128" s="752"/>
      <c r="D128" s="115" t="s">
        <v>262</v>
      </c>
      <c r="E128" s="116">
        <v>5805</v>
      </c>
      <c r="F128" s="115">
        <v>0</v>
      </c>
      <c r="G128" s="116">
        <v>13401</v>
      </c>
      <c r="H128" s="115">
        <v>60</v>
      </c>
      <c r="I128" s="143">
        <f t="shared" si="16"/>
        <v>32727</v>
      </c>
      <c r="J128" s="28">
        <f t="shared" si="17"/>
        <v>19266</v>
      </c>
    </row>
    <row r="129" spans="2:10" hidden="1" x14ac:dyDescent="0.25">
      <c r="B129" s="749" t="s">
        <v>293</v>
      </c>
      <c r="C129" s="750"/>
      <c r="D129" s="113" t="s">
        <v>261</v>
      </c>
      <c r="E129" s="114">
        <v>1658</v>
      </c>
      <c r="F129" s="114">
        <v>3994</v>
      </c>
      <c r="G129" s="114">
        <v>3751</v>
      </c>
      <c r="H129" s="114">
        <v>14283</v>
      </c>
      <c r="I129" s="142">
        <f t="shared" si="16"/>
        <v>41720</v>
      </c>
      <c r="J129" s="28">
        <f t="shared" si="17"/>
        <v>23686</v>
      </c>
    </row>
    <row r="130" spans="2:10" ht="15.75" hidden="1" thickBot="1" x14ac:dyDescent="0.3">
      <c r="B130" s="751"/>
      <c r="C130" s="752"/>
      <c r="D130" s="115" t="s">
        <v>262</v>
      </c>
      <c r="E130" s="116">
        <v>8455</v>
      </c>
      <c r="F130" s="116">
        <v>0</v>
      </c>
      <c r="G130" s="116">
        <v>18675</v>
      </c>
      <c r="H130" s="116">
        <v>106</v>
      </c>
      <c r="I130" s="143">
        <f t="shared" si="16"/>
        <v>46017</v>
      </c>
      <c r="J130" s="28">
        <f t="shared" si="17"/>
        <v>27236</v>
      </c>
    </row>
    <row r="131" spans="2:10" hidden="1" x14ac:dyDescent="0.25">
      <c r="I131" s="104"/>
    </row>
    <row r="132" spans="2:10" hidden="1" x14ac:dyDescent="0.25">
      <c r="G132" t="s">
        <v>294</v>
      </c>
      <c r="I132" s="145">
        <f>+I125+I127+I129</f>
        <v>131772</v>
      </c>
      <c r="J132" s="28">
        <f>SUM(J88:J130)</f>
        <v>758670</v>
      </c>
    </row>
    <row r="133" spans="2:10" hidden="1" x14ac:dyDescent="0.25">
      <c r="G133" t="s">
        <v>295</v>
      </c>
      <c r="I133" s="145">
        <f>+I126+I128+I130</f>
        <v>131197</v>
      </c>
    </row>
  </sheetData>
  <sheetProtection algorithmName="SHA-512" hashValue="s8rTCg4qE4mySbol2S2uX19+xLunGPILBJTsg2Yom5ukZn2S0p0980F8JNRKz/5jrVIjv+Ct6iHbD4e8cdar2w==" saltValue="bdh/d4Ccf6UkQ2lR4vUvww==" spinCount="100000" sheet="1" objects="1" scenarios="1"/>
  <mergeCells count="81">
    <mergeCell ref="V49:W50"/>
    <mergeCell ref="L20:M21"/>
    <mergeCell ref="V19:W20"/>
    <mergeCell ref="V21:W21"/>
    <mergeCell ref="V26:W27"/>
    <mergeCell ref="V30:W31"/>
    <mergeCell ref="V34:W35"/>
    <mergeCell ref="V36:W36"/>
    <mergeCell ref="V39:W40"/>
    <mergeCell ref="V5:W6"/>
    <mergeCell ref="V7:W8"/>
    <mergeCell ref="V9:W10"/>
    <mergeCell ref="V13:W14"/>
    <mergeCell ref="V11:W12"/>
    <mergeCell ref="V2:X2"/>
    <mergeCell ref="B125:C126"/>
    <mergeCell ref="L12:M13"/>
    <mergeCell ref="L18:M19"/>
    <mergeCell ref="L26:M27"/>
    <mergeCell ref="L30:M31"/>
    <mergeCell ref="L34:M35"/>
    <mergeCell ref="L2:N2"/>
    <mergeCell ref="L5:M6"/>
    <mergeCell ref="L7:M8"/>
    <mergeCell ref="L9:M10"/>
    <mergeCell ref="L11:M11"/>
    <mergeCell ref="B2:D2"/>
    <mergeCell ref="B5:C6"/>
    <mergeCell ref="B7:C8"/>
    <mergeCell ref="B9:C10"/>
    <mergeCell ref="B127:C128"/>
    <mergeCell ref="B129:C130"/>
    <mergeCell ref="L36:M36"/>
    <mergeCell ref="L39:M40"/>
    <mergeCell ref="L45:M46"/>
    <mergeCell ref="L47:M48"/>
    <mergeCell ref="L49:M50"/>
    <mergeCell ref="B49:C50"/>
    <mergeCell ref="B45:C46"/>
    <mergeCell ref="B47:C48"/>
    <mergeCell ref="B39:C40"/>
    <mergeCell ref="B63:D63"/>
    <mergeCell ref="B66:C67"/>
    <mergeCell ref="B68:C69"/>
    <mergeCell ref="B70:C71"/>
    <mergeCell ref="B72:C72"/>
    <mergeCell ref="B11:C11"/>
    <mergeCell ref="B12:C13"/>
    <mergeCell ref="B26:C27"/>
    <mergeCell ref="B18:C19"/>
    <mergeCell ref="B30:C31"/>
    <mergeCell ref="B34:C35"/>
    <mergeCell ref="B36:C36"/>
    <mergeCell ref="B20:C20"/>
    <mergeCell ref="B21:C22"/>
    <mergeCell ref="AG45:AG47"/>
    <mergeCell ref="AG28:AI28"/>
    <mergeCell ref="AG29:AK29"/>
    <mergeCell ref="AG31:AG32"/>
    <mergeCell ref="AG33:AG34"/>
    <mergeCell ref="AG35:AG36"/>
    <mergeCell ref="AG37:AG38"/>
    <mergeCell ref="V45:W46"/>
    <mergeCell ref="V47:W48"/>
    <mergeCell ref="AO30:AQ30"/>
    <mergeCell ref="AO41:AQ41"/>
    <mergeCell ref="AG39:AG40"/>
    <mergeCell ref="AG41:AG42"/>
    <mergeCell ref="AG43:AG44"/>
    <mergeCell ref="B73:C74"/>
    <mergeCell ref="B79:C80"/>
    <mergeCell ref="B81:C81"/>
    <mergeCell ref="B82:C83"/>
    <mergeCell ref="B87:C88"/>
    <mergeCell ref="B108:C109"/>
    <mergeCell ref="B110:C111"/>
    <mergeCell ref="B91:C92"/>
    <mergeCell ref="B95:C96"/>
    <mergeCell ref="B97:C97"/>
    <mergeCell ref="B100:C101"/>
    <mergeCell ref="B106:C107"/>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X217"/>
  <sheetViews>
    <sheetView showGridLines="0" topLeftCell="E1" zoomScale="95" zoomScaleNormal="95" workbookViewId="0">
      <selection activeCell="H64" sqref="H64"/>
    </sheetView>
  </sheetViews>
  <sheetFormatPr baseColWidth="10" defaultColWidth="11.42578125" defaultRowHeight="14.25" x14ac:dyDescent="0.2"/>
  <cols>
    <col min="1" max="1" width="1.85546875" style="216" customWidth="1"/>
    <col min="2" max="2" width="19.42578125" style="216" customWidth="1"/>
    <col min="3" max="4" width="17.42578125" style="216" customWidth="1"/>
    <col min="5" max="6" width="17.5703125" style="216" customWidth="1"/>
    <col min="7" max="7" width="18.140625" style="216" customWidth="1"/>
    <col min="8" max="9" width="17.42578125" style="216" customWidth="1"/>
    <col min="10" max="10" width="14.140625" style="216" customWidth="1"/>
    <col min="11" max="11" width="12.28515625" style="216" customWidth="1"/>
    <col min="12" max="14" width="17.140625" style="216" customWidth="1"/>
    <col min="15" max="15" width="13.42578125" style="216" customWidth="1"/>
    <col min="16" max="16" width="14.28515625" style="216" customWidth="1"/>
    <col min="17" max="19" width="11.42578125" style="216"/>
    <col min="20" max="20" width="13.5703125" style="216" bestFit="1" customWidth="1"/>
    <col min="21" max="21" width="14.5703125" style="216" bestFit="1" customWidth="1"/>
    <col min="22" max="16384" width="11.42578125" style="216"/>
  </cols>
  <sheetData>
    <row r="1" spans="1:16" ht="15" customHeight="1" x14ac:dyDescent="0.2">
      <c r="A1" s="664" t="s">
        <v>297</v>
      </c>
      <c r="B1" s="664"/>
      <c r="C1" s="664"/>
      <c r="D1" s="664"/>
      <c r="E1" s="664"/>
      <c r="F1" s="664"/>
      <c r="G1" s="664"/>
      <c r="H1" s="664"/>
      <c r="I1" s="664"/>
      <c r="J1" s="664"/>
      <c r="K1" s="664"/>
      <c r="L1" s="664"/>
      <c r="M1" s="664"/>
      <c r="N1" s="664"/>
      <c r="O1" s="664"/>
      <c r="P1" s="664"/>
    </row>
    <row r="2" spans="1:16" ht="15" customHeight="1" x14ac:dyDescent="0.2">
      <c r="A2" s="664"/>
      <c r="B2" s="664"/>
      <c r="C2" s="664"/>
      <c r="D2" s="664"/>
      <c r="E2" s="664"/>
      <c r="F2" s="664"/>
      <c r="G2" s="664"/>
      <c r="H2" s="664"/>
      <c r="I2" s="664"/>
      <c r="J2" s="664"/>
      <c r="K2" s="664"/>
      <c r="L2" s="664"/>
      <c r="M2" s="664"/>
      <c r="N2" s="664"/>
      <c r="O2" s="664"/>
      <c r="P2" s="664"/>
    </row>
    <row r="3" spans="1:16" ht="15" customHeight="1" x14ac:dyDescent="0.2">
      <c r="B3" s="218"/>
      <c r="L3" s="219" t="s">
        <v>298</v>
      </c>
      <c r="M3" s="274"/>
      <c r="N3" s="219" t="s">
        <v>299</v>
      </c>
    </row>
    <row r="4" spans="1:16" ht="15" customHeight="1" x14ac:dyDescent="0.2">
      <c r="B4" s="800" t="s">
        <v>300</v>
      </c>
      <c r="C4" s="800"/>
      <c r="D4" s="800"/>
      <c r="E4" s="800"/>
      <c r="F4" s="800"/>
      <c r="G4" s="800"/>
      <c r="H4" s="800"/>
      <c r="I4" s="800"/>
      <c r="J4" s="800"/>
      <c r="M4" s="275"/>
      <c r="N4" s="274"/>
      <c r="O4" s="275"/>
    </row>
    <row r="5" spans="1:16" ht="15" customHeight="1" x14ac:dyDescent="0.2">
      <c r="B5" s="800"/>
      <c r="C5" s="800"/>
      <c r="D5" s="800"/>
      <c r="E5" s="800"/>
      <c r="F5" s="800"/>
      <c r="G5" s="800"/>
      <c r="H5" s="800"/>
      <c r="I5" s="800"/>
      <c r="J5" s="800"/>
      <c r="M5" s="275"/>
      <c r="N5" s="274"/>
      <c r="O5" s="275"/>
    </row>
    <row r="6" spans="1:16" ht="17.25" customHeight="1" x14ac:dyDescent="0.2">
      <c r="B6" s="800"/>
      <c r="C6" s="800"/>
      <c r="D6" s="800"/>
      <c r="E6" s="800"/>
      <c r="F6" s="800"/>
      <c r="G6" s="800"/>
      <c r="H6" s="800"/>
      <c r="I6" s="800"/>
      <c r="J6" s="800"/>
      <c r="K6" s="276"/>
      <c r="L6" s="276"/>
      <c r="M6" s="275"/>
      <c r="N6" s="274"/>
      <c r="O6" s="275"/>
    </row>
    <row r="7" spans="1:16" ht="17.25" customHeight="1" x14ac:dyDescent="0.2">
      <c r="B7" s="800"/>
      <c r="C7" s="800"/>
      <c r="D7" s="800"/>
      <c r="E7" s="800"/>
      <c r="F7" s="800"/>
      <c r="G7" s="800"/>
      <c r="H7" s="800"/>
      <c r="I7" s="800"/>
      <c r="J7" s="800"/>
      <c r="K7" s="276"/>
      <c r="L7" s="276"/>
      <c r="M7" s="275"/>
      <c r="N7" s="274"/>
      <c r="O7" s="275"/>
    </row>
    <row r="8" spans="1:16" ht="17.25" customHeight="1" x14ac:dyDescent="0.2">
      <c r="B8" s="800"/>
      <c r="C8" s="800"/>
      <c r="D8" s="800"/>
      <c r="E8" s="800"/>
      <c r="F8" s="800"/>
      <c r="G8" s="800"/>
      <c r="H8" s="800"/>
      <c r="I8" s="800"/>
      <c r="J8" s="800"/>
      <c r="K8" s="276"/>
      <c r="L8" s="276"/>
      <c r="M8" s="275"/>
      <c r="N8" s="274"/>
      <c r="O8" s="275"/>
    </row>
    <row r="9" spans="1:16" ht="17.25" customHeight="1" x14ac:dyDescent="0.2">
      <c r="B9" s="800"/>
      <c r="C9" s="800"/>
      <c r="D9" s="800"/>
      <c r="E9" s="800"/>
      <c r="F9" s="800"/>
      <c r="G9" s="800"/>
      <c r="H9" s="800"/>
      <c r="I9" s="800"/>
      <c r="J9" s="800"/>
      <c r="K9" s="276"/>
      <c r="L9" s="276"/>
      <c r="M9" s="275"/>
      <c r="N9" s="274"/>
      <c r="O9" s="275"/>
    </row>
    <row r="10" spans="1:16" ht="17.25" customHeight="1" x14ac:dyDescent="0.2">
      <c r="B10" s="800"/>
      <c r="C10" s="800"/>
      <c r="D10" s="800"/>
      <c r="E10" s="800"/>
      <c r="F10" s="800"/>
      <c r="G10" s="800"/>
      <c r="H10" s="800"/>
      <c r="I10" s="800"/>
      <c r="J10" s="800"/>
      <c r="K10" s="276"/>
      <c r="L10" s="276"/>
      <c r="M10" s="275"/>
      <c r="N10" s="274"/>
      <c r="O10" s="275"/>
    </row>
    <row r="11" spans="1:16" ht="17.25" customHeight="1" x14ac:dyDescent="0.2">
      <c r="B11" s="800"/>
      <c r="C11" s="800"/>
      <c r="D11" s="800"/>
      <c r="E11" s="800"/>
      <c r="F11" s="800"/>
      <c r="G11" s="800"/>
      <c r="H11" s="800"/>
      <c r="I11" s="800"/>
      <c r="J11" s="800"/>
      <c r="K11" s="276"/>
      <c r="L11" s="276"/>
      <c r="M11" s="275"/>
      <c r="N11" s="274"/>
      <c r="O11" s="275"/>
    </row>
    <row r="12" spans="1:16" ht="17.25" customHeight="1" x14ac:dyDescent="0.2">
      <c r="B12" s="800"/>
      <c r="C12" s="800"/>
      <c r="D12" s="800"/>
      <c r="E12" s="800"/>
      <c r="F12" s="800"/>
      <c r="G12" s="800"/>
      <c r="H12" s="800"/>
      <c r="I12" s="800"/>
      <c r="J12" s="800"/>
      <c r="K12" s="276"/>
      <c r="L12" s="276"/>
      <c r="M12" s="275"/>
      <c r="N12" s="274"/>
      <c r="O12" s="275"/>
    </row>
    <row r="13" spans="1:16" ht="17.25" customHeight="1" x14ac:dyDescent="0.2">
      <c r="B13" s="800"/>
      <c r="C13" s="800"/>
      <c r="D13" s="800"/>
      <c r="E13" s="800"/>
      <c r="F13" s="800"/>
      <c r="G13" s="800"/>
      <c r="H13" s="800"/>
      <c r="I13" s="800"/>
      <c r="J13" s="800"/>
      <c r="K13" s="276"/>
      <c r="L13" s="276"/>
      <c r="M13" s="275"/>
      <c r="N13" s="274"/>
      <c r="O13" s="275"/>
    </row>
    <row r="14" spans="1:16" ht="17.25" customHeight="1" x14ac:dyDescent="0.2">
      <c r="B14" s="800"/>
      <c r="C14" s="800"/>
      <c r="D14" s="800"/>
      <c r="E14" s="800"/>
      <c r="F14" s="800"/>
      <c r="G14" s="800"/>
      <c r="H14" s="800"/>
      <c r="I14" s="800"/>
      <c r="J14" s="800"/>
      <c r="K14" s="276"/>
      <c r="L14" s="276"/>
      <c r="M14" s="275"/>
      <c r="N14" s="274"/>
      <c r="O14" s="275"/>
    </row>
    <row r="15" spans="1:16" ht="17.25" customHeight="1" x14ac:dyDescent="0.2">
      <c r="B15" s="800"/>
      <c r="C15" s="800"/>
      <c r="D15" s="800"/>
      <c r="E15" s="800"/>
      <c r="F15" s="800"/>
      <c r="G15" s="800"/>
      <c r="H15" s="800"/>
      <c r="I15" s="800"/>
      <c r="J15" s="800"/>
      <c r="K15" s="276"/>
      <c r="L15" s="276"/>
      <c r="M15" s="275"/>
      <c r="N15" s="274"/>
      <c r="O15" s="275"/>
    </row>
    <row r="16" spans="1:16" ht="17.25" customHeight="1" x14ac:dyDescent="0.2">
      <c r="B16" s="800"/>
      <c r="C16" s="800"/>
      <c r="D16" s="800"/>
      <c r="E16" s="800"/>
      <c r="F16" s="800"/>
      <c r="G16" s="800"/>
      <c r="H16" s="800"/>
      <c r="I16" s="800"/>
      <c r="J16" s="800"/>
      <c r="K16" s="276"/>
      <c r="L16" s="276"/>
      <c r="M16" s="275"/>
      <c r="N16" s="274"/>
      <c r="O16" s="275"/>
    </row>
    <row r="17" spans="2:18" ht="17.25" customHeight="1" x14ac:dyDescent="0.2">
      <c r="B17" s="800"/>
      <c r="C17" s="800"/>
      <c r="D17" s="800"/>
      <c r="E17" s="800"/>
      <c r="F17" s="800"/>
      <c r="G17" s="800"/>
      <c r="H17" s="800"/>
      <c r="I17" s="800"/>
      <c r="J17" s="800"/>
      <c r="K17" s="276"/>
      <c r="L17" s="276"/>
      <c r="M17" s="275"/>
      <c r="N17" s="274"/>
      <c r="O17" s="275"/>
    </row>
    <row r="18" spans="2:18" ht="17.25" customHeight="1" x14ac:dyDescent="0.2">
      <c r="B18" s="800"/>
      <c r="C18" s="800"/>
      <c r="D18" s="800"/>
      <c r="E18" s="800"/>
      <c r="F18" s="800"/>
      <c r="G18" s="800"/>
      <c r="H18" s="800"/>
      <c r="I18" s="800"/>
      <c r="J18" s="800"/>
      <c r="K18" s="276"/>
      <c r="L18" s="276"/>
      <c r="M18" s="275"/>
      <c r="N18" s="274"/>
      <c r="O18" s="275"/>
    </row>
    <row r="19" spans="2:18" ht="21.75" customHeight="1" x14ac:dyDescent="0.2">
      <c r="B19" s="800"/>
      <c r="C19" s="800"/>
      <c r="D19" s="800"/>
      <c r="E19" s="800"/>
      <c r="F19" s="800"/>
      <c r="G19" s="800"/>
      <c r="H19" s="800"/>
      <c r="I19" s="800"/>
      <c r="J19" s="800"/>
      <c r="K19" s="276"/>
      <c r="L19" s="276"/>
      <c r="M19" s="275"/>
      <c r="N19" s="274"/>
      <c r="O19" s="275"/>
    </row>
    <row r="20" spans="2:18" ht="15" customHeight="1" x14ac:dyDescent="0.2">
      <c r="B20" s="218" t="s">
        <v>17</v>
      </c>
      <c r="M20" s="275"/>
      <c r="N20" s="274"/>
      <c r="O20" s="275"/>
    </row>
    <row r="21" spans="2:18" ht="33" customHeight="1" x14ac:dyDescent="0.2">
      <c r="B21" s="801" t="s">
        <v>230</v>
      </c>
      <c r="C21" s="801"/>
      <c r="D21" s="801"/>
      <c r="E21" s="801"/>
      <c r="G21" s="801" t="s">
        <v>231</v>
      </c>
      <c r="H21" s="801"/>
      <c r="I21" s="801"/>
      <c r="J21" s="801"/>
      <c r="M21" s="276"/>
      <c r="N21" s="276"/>
      <c r="O21" s="276"/>
      <c r="P21" s="276"/>
      <c r="Q21" s="276"/>
      <c r="R21" s="276"/>
    </row>
    <row r="22" spans="2:18" ht="32.25" customHeight="1" thickBot="1" x14ac:dyDescent="0.25">
      <c r="B22" s="277" t="s">
        <v>280</v>
      </c>
      <c r="C22" s="278" t="s">
        <v>301</v>
      </c>
      <c r="D22" s="278" t="s">
        <v>301</v>
      </c>
      <c r="E22" s="279" t="s">
        <v>302</v>
      </c>
      <c r="G22" s="277" t="s">
        <v>280</v>
      </c>
      <c r="H22" s="278" t="s">
        <v>303</v>
      </c>
      <c r="I22" s="278" t="s">
        <v>304</v>
      </c>
      <c r="J22" s="279" t="s">
        <v>302</v>
      </c>
      <c r="M22" s="276"/>
      <c r="N22" s="276"/>
      <c r="O22" s="276"/>
      <c r="P22" s="276"/>
      <c r="Q22" s="276"/>
      <c r="R22" s="276"/>
    </row>
    <row r="23" spans="2:18" ht="24.6" customHeight="1" x14ac:dyDescent="0.2">
      <c r="B23" s="280" t="s">
        <v>305</v>
      </c>
      <c r="C23" s="281">
        <v>13961772</v>
      </c>
      <c r="D23" s="281">
        <v>15024421</v>
      </c>
      <c r="E23" s="387">
        <f>+(D23-C23)/C23</f>
        <v>7.6111327416032867E-2</v>
      </c>
      <c r="F23" s="283"/>
      <c r="G23" s="280" t="s">
        <v>253</v>
      </c>
      <c r="H23" s="281">
        <v>5399521</v>
      </c>
      <c r="I23" s="281">
        <v>5020410</v>
      </c>
      <c r="J23" s="282">
        <f>+(I23-H23)/H23</f>
        <v>-7.021196880241784E-2</v>
      </c>
      <c r="K23" s="284"/>
      <c r="M23" s="276"/>
      <c r="N23" s="276"/>
      <c r="O23" s="276"/>
      <c r="P23" s="276"/>
      <c r="Q23" s="276"/>
      <c r="R23" s="276"/>
    </row>
    <row r="24" spans="2:18" ht="15" customHeight="1" x14ac:dyDescent="0.2">
      <c r="B24" s="285" t="s">
        <v>306</v>
      </c>
      <c r="C24" s="286">
        <v>13000924</v>
      </c>
      <c r="D24" s="286">
        <v>12530607</v>
      </c>
      <c r="E24" s="287">
        <f>+(D24-C24)/C24</f>
        <v>-3.6175659514662187E-2</v>
      </c>
      <c r="F24" s="465"/>
      <c r="G24" s="285" t="s">
        <v>274</v>
      </c>
      <c r="H24" s="286">
        <v>4662202</v>
      </c>
      <c r="I24" s="286">
        <v>3533344</v>
      </c>
      <c r="J24" s="287">
        <f t="shared" ref="J24:J31" si="0">+(I24-H24)/H24</f>
        <v>-0.24212979188803918</v>
      </c>
      <c r="K24" s="284"/>
      <c r="M24" s="276"/>
      <c r="N24" s="276"/>
      <c r="O24" s="276"/>
      <c r="P24" s="276"/>
      <c r="Q24" s="276"/>
      <c r="R24" s="276"/>
    </row>
    <row r="25" spans="2:18" ht="15" customHeight="1" x14ac:dyDescent="0.2">
      <c r="B25" s="285" t="s">
        <v>277</v>
      </c>
      <c r="C25" s="286">
        <v>12530826</v>
      </c>
      <c r="D25" s="286">
        <v>9927402</v>
      </c>
      <c r="E25" s="287">
        <f t="shared" ref="E25:E31" si="1">+(D25-C25)/C25</f>
        <v>-0.20776156336381976</v>
      </c>
      <c r="F25" s="465"/>
      <c r="G25" s="285" t="s">
        <v>65</v>
      </c>
      <c r="H25" s="286">
        <v>3787050</v>
      </c>
      <c r="I25" s="286">
        <v>2932164</v>
      </c>
      <c r="J25" s="287">
        <f t="shared" si="0"/>
        <v>-0.22573929575791182</v>
      </c>
      <c r="K25" s="284"/>
      <c r="M25" s="276"/>
      <c r="N25" s="276"/>
      <c r="O25" s="276"/>
      <c r="P25" s="276"/>
      <c r="Q25" s="276"/>
      <c r="R25" s="276"/>
    </row>
    <row r="26" spans="2:18" ht="15" customHeight="1" x14ac:dyDescent="0.2">
      <c r="B26" s="285" t="s">
        <v>253</v>
      </c>
      <c r="C26" s="286">
        <v>5503889</v>
      </c>
      <c r="D26" s="286">
        <v>5309020</v>
      </c>
      <c r="E26" s="287">
        <f t="shared" si="1"/>
        <v>-3.5405692229621637E-2</v>
      </c>
      <c r="F26" s="385"/>
      <c r="G26" s="285" t="s">
        <v>306</v>
      </c>
      <c r="H26" s="286">
        <v>553072</v>
      </c>
      <c r="I26" s="286">
        <v>742052</v>
      </c>
      <c r="J26" s="287">
        <f t="shared" si="0"/>
        <v>0.34169149767118928</v>
      </c>
      <c r="K26" s="284"/>
      <c r="M26" s="276"/>
      <c r="N26" s="276"/>
      <c r="O26" s="276"/>
      <c r="P26" s="276"/>
      <c r="Q26" s="276"/>
      <c r="R26" s="276"/>
    </row>
    <row r="27" spans="2:18" ht="15" customHeight="1" x14ac:dyDescent="0.2">
      <c r="B27" s="285" t="s">
        <v>274</v>
      </c>
      <c r="C27" s="286">
        <v>1269355</v>
      </c>
      <c r="D27" s="286">
        <v>1163903</v>
      </c>
      <c r="E27" s="287">
        <f t="shared" si="1"/>
        <v>-8.3075262633384675E-2</v>
      </c>
      <c r="F27" s="465"/>
      <c r="G27" s="285" t="s">
        <v>277</v>
      </c>
      <c r="H27" s="286">
        <v>242348</v>
      </c>
      <c r="I27" s="286">
        <v>155218</v>
      </c>
      <c r="J27" s="287">
        <f t="shared" si="0"/>
        <v>-0.35952432039876542</v>
      </c>
      <c r="K27" s="284"/>
      <c r="M27" s="276"/>
      <c r="N27" s="276"/>
      <c r="O27" s="276"/>
    </row>
    <row r="28" spans="2:18" ht="15" customHeight="1" x14ac:dyDescent="0.2">
      <c r="B28" s="285" t="s">
        <v>65</v>
      </c>
      <c r="C28" s="286">
        <v>2074408</v>
      </c>
      <c r="D28" s="286">
        <v>1978750</v>
      </c>
      <c r="E28" s="287">
        <f t="shared" si="1"/>
        <v>-4.6113397171626797E-2</v>
      </c>
      <c r="F28" s="283"/>
      <c r="G28" s="285" t="s">
        <v>284</v>
      </c>
      <c r="H28" s="286">
        <v>29124</v>
      </c>
      <c r="I28" s="286">
        <v>14944</v>
      </c>
      <c r="J28" s="287">
        <f t="shared" si="0"/>
        <v>-0.48688366982557341</v>
      </c>
      <c r="K28" s="284"/>
      <c r="M28" s="276"/>
      <c r="N28" s="276"/>
      <c r="O28" s="276"/>
    </row>
    <row r="29" spans="2:18" ht="15" customHeight="1" x14ac:dyDescent="0.2">
      <c r="B29" s="285" t="s">
        <v>284</v>
      </c>
      <c r="C29" s="286">
        <v>370889</v>
      </c>
      <c r="D29" s="286">
        <v>239183</v>
      </c>
      <c r="E29" s="287">
        <f t="shared" si="1"/>
        <v>-0.35510894094998774</v>
      </c>
      <c r="F29" s="283"/>
      <c r="G29" s="285" t="s">
        <v>288</v>
      </c>
      <c r="H29" s="286">
        <v>48246</v>
      </c>
      <c r="I29" s="286">
        <v>47367</v>
      </c>
      <c r="J29" s="287">
        <f t="shared" si="0"/>
        <v>-1.8219126974256934E-2</v>
      </c>
      <c r="K29" s="284"/>
      <c r="M29" s="276"/>
      <c r="N29" s="276"/>
      <c r="O29" s="276"/>
    </row>
    <row r="30" spans="2:18" ht="15" customHeight="1" x14ac:dyDescent="0.2">
      <c r="B30" s="285" t="s">
        <v>307</v>
      </c>
      <c r="C30" s="286">
        <v>3238</v>
      </c>
      <c r="D30" s="286">
        <v>1840</v>
      </c>
      <c r="E30" s="287">
        <f t="shared" si="1"/>
        <v>-0.43174799258801727</v>
      </c>
      <c r="F30" s="283"/>
      <c r="G30" s="285" t="s">
        <v>285</v>
      </c>
      <c r="H30" s="286">
        <v>7241214</v>
      </c>
      <c r="I30" s="286">
        <v>6826004</v>
      </c>
      <c r="J30" s="287">
        <f t="shared" si="0"/>
        <v>-5.7339832795992494E-2</v>
      </c>
      <c r="K30" s="284"/>
      <c r="M30" s="276"/>
      <c r="N30" s="276"/>
      <c r="O30" s="276"/>
    </row>
    <row r="31" spans="2:18" ht="15" customHeight="1" x14ac:dyDescent="0.2">
      <c r="B31" s="285" t="s">
        <v>308</v>
      </c>
      <c r="C31" s="286">
        <f>C32-SUM(C23:C30)</f>
        <v>2178796</v>
      </c>
      <c r="D31" s="286">
        <f>D32-SUM(D23:D30)</f>
        <v>2632914</v>
      </c>
      <c r="E31" s="387">
        <f t="shared" si="1"/>
        <v>0.2084261215827457</v>
      </c>
      <c r="F31" s="283"/>
      <c r="G31" s="285" t="s">
        <v>309</v>
      </c>
      <c r="H31" s="286">
        <v>6324</v>
      </c>
      <c r="I31" s="286">
        <v>13523</v>
      </c>
      <c r="J31" s="287">
        <f t="shared" si="0"/>
        <v>1.1383617963314359</v>
      </c>
      <c r="K31" s="284"/>
      <c r="M31" s="276"/>
      <c r="N31" s="276"/>
      <c r="O31" s="276"/>
    </row>
    <row r="32" spans="2:18" ht="15" customHeight="1" x14ac:dyDescent="0.2">
      <c r="B32" s="288" t="s">
        <v>173</v>
      </c>
      <c r="C32" s="289">
        <v>50894097</v>
      </c>
      <c r="D32" s="289">
        <v>48808040</v>
      </c>
      <c r="E32" s="547">
        <f>+(D32-C32)/C32</f>
        <v>-4.0988191616799882E-2</v>
      </c>
      <c r="G32" s="288" t="s">
        <v>173</v>
      </c>
      <c r="H32" s="289">
        <f>SUM(H23:H31)</f>
        <v>21969101</v>
      </c>
      <c r="I32" s="289">
        <f>SUM(I23:I31)</f>
        <v>19285026</v>
      </c>
      <c r="J32" s="237">
        <f>+(I32-H32)/H32</f>
        <v>-0.12217500388386397</v>
      </c>
      <c r="M32" s="275"/>
      <c r="N32" s="274"/>
      <c r="O32" s="275"/>
    </row>
    <row r="33" spans="2:15" ht="15" customHeight="1" x14ac:dyDescent="0.2">
      <c r="B33" s="229" t="s">
        <v>310</v>
      </c>
      <c r="G33" s="241"/>
      <c r="H33" s="241"/>
      <c r="I33" s="290"/>
      <c r="J33" s="241"/>
      <c r="M33" s="291"/>
      <c r="N33" s="292"/>
      <c r="O33" s="293"/>
    </row>
    <row r="34" spans="2:15" ht="15" customHeight="1" x14ac:dyDescent="0.2">
      <c r="B34" s="229" t="s">
        <v>311</v>
      </c>
      <c r="D34" s="544" t="b">
        <f>E35=+(D32-C32)/C32</f>
        <v>0</v>
      </c>
      <c r="E34" s="466"/>
      <c r="F34" s="463"/>
      <c r="G34" s="463"/>
      <c r="I34" s="239"/>
      <c r="M34" s="291"/>
      <c r="N34" s="292"/>
      <c r="O34" s="293"/>
    </row>
    <row r="35" spans="2:15" ht="15" customHeight="1" x14ac:dyDescent="0.2">
      <c r="B35" s="229"/>
      <c r="C35" s="545"/>
      <c r="D35" s="545"/>
      <c r="E35" s="545"/>
      <c r="H35" s="284"/>
      <c r="M35" s="275"/>
      <c r="N35" s="274"/>
      <c r="O35" s="275"/>
    </row>
    <row r="36" spans="2:15" ht="15" customHeight="1" x14ac:dyDescent="0.2">
      <c r="B36" s="545"/>
      <c r="C36" s="545"/>
      <c r="D36" s="545"/>
      <c r="E36" s="545"/>
      <c r="M36" s="275"/>
      <c r="N36" s="274"/>
      <c r="O36" s="275"/>
    </row>
    <row r="37" spans="2:15" ht="15" customHeight="1" x14ac:dyDescent="0.2">
      <c r="B37" s="543"/>
      <c r="C37" s="220"/>
      <c r="D37" s="220"/>
      <c r="E37" s="220"/>
      <c r="M37" s="275"/>
      <c r="N37" s="274"/>
      <c r="O37" s="275"/>
    </row>
    <row r="38" spans="2:15" ht="15" customHeight="1" x14ac:dyDescent="0.2">
      <c r="B38" s="220"/>
      <c r="C38" s="546"/>
      <c r="D38" s="546"/>
      <c r="E38" s="220"/>
      <c r="M38" s="275"/>
      <c r="N38" s="274"/>
      <c r="O38" s="275"/>
    </row>
    <row r="39" spans="2:15" ht="15" customHeight="1" x14ac:dyDescent="0.2">
      <c r="B39" s="220"/>
      <c r="C39" s="220"/>
      <c r="D39" s="220"/>
      <c r="E39" s="220"/>
      <c r="M39" s="275"/>
      <c r="N39" s="274"/>
      <c r="O39" s="275"/>
    </row>
    <row r="40" spans="2:15" ht="15" customHeight="1" x14ac:dyDescent="0.2">
      <c r="B40" s="220"/>
      <c r="C40" s="220"/>
      <c r="D40" s="220"/>
      <c r="E40" s="220"/>
      <c r="M40" s="275"/>
      <c r="N40" s="274"/>
      <c r="O40" s="275"/>
    </row>
    <row r="41" spans="2:15" ht="15" customHeight="1" x14ac:dyDescent="0.2">
      <c r="M41" s="275"/>
      <c r="N41" s="274"/>
      <c r="O41" s="275"/>
    </row>
    <row r="42" spans="2:15" ht="15" customHeight="1" x14ac:dyDescent="0.2">
      <c r="M42" s="275"/>
      <c r="N42" s="274"/>
      <c r="O42" s="275"/>
    </row>
    <row r="43" spans="2:15" ht="15" customHeight="1" x14ac:dyDescent="0.2">
      <c r="B43" s="792" t="s">
        <v>312</v>
      </c>
      <c r="C43" s="794">
        <v>2021</v>
      </c>
      <c r="D43" s="794">
        <v>2022</v>
      </c>
      <c r="E43" s="794">
        <v>2023</v>
      </c>
      <c r="F43" s="796" t="s">
        <v>313</v>
      </c>
      <c r="G43" s="798" t="s">
        <v>314</v>
      </c>
      <c r="M43" s="275"/>
      <c r="N43" s="274"/>
      <c r="O43" s="275"/>
    </row>
    <row r="44" spans="2:15" ht="15" customHeight="1" thickBot="1" x14ac:dyDescent="0.25">
      <c r="B44" s="793"/>
      <c r="C44" s="795"/>
      <c r="D44" s="795"/>
      <c r="E44" s="795"/>
      <c r="F44" s="797"/>
      <c r="G44" s="799"/>
      <c r="M44" s="275"/>
      <c r="N44" s="274"/>
      <c r="O44" s="275"/>
    </row>
    <row r="45" spans="2:15" ht="15" customHeight="1" x14ac:dyDescent="0.2">
      <c r="B45" s="594" t="s">
        <v>315</v>
      </c>
      <c r="C45" s="281">
        <v>23273893</v>
      </c>
      <c r="D45" s="281">
        <v>21969119</v>
      </c>
      <c r="E45" s="281">
        <v>19285026</v>
      </c>
      <c r="F45" s="282">
        <f>+(E45-D45)/D45</f>
        <v>-0.12217572311388546</v>
      </c>
      <c r="G45" s="282">
        <f>+E45/E47</f>
        <v>0.28321570951145009</v>
      </c>
      <c r="M45" s="275"/>
      <c r="N45" s="274"/>
      <c r="O45" s="275"/>
    </row>
    <row r="46" spans="2:15" ht="15" customHeight="1" x14ac:dyDescent="0.2">
      <c r="B46" s="596" t="s">
        <v>316</v>
      </c>
      <c r="C46" s="286">
        <v>44604089</v>
      </c>
      <c r="D46" s="286">
        <v>50894097</v>
      </c>
      <c r="E46" s="286">
        <v>48808040</v>
      </c>
      <c r="F46" s="287">
        <f>+(E46-D46)/D46</f>
        <v>-4.0988191616799882E-2</v>
      </c>
      <c r="G46" s="287">
        <f>+E46/E47</f>
        <v>0.71678429048854986</v>
      </c>
      <c r="M46" s="275"/>
      <c r="N46" s="274"/>
      <c r="O46" s="275"/>
    </row>
    <row r="47" spans="2:15" ht="15" customHeight="1" x14ac:dyDescent="0.2">
      <c r="B47" s="294" t="s">
        <v>173</v>
      </c>
      <c r="C47" s="295">
        <f>+C45+C46</f>
        <v>67877982</v>
      </c>
      <c r="D47" s="295">
        <f>+D45+D46</f>
        <v>72863216</v>
      </c>
      <c r="E47" s="295">
        <f>+E45+E46</f>
        <v>68093066</v>
      </c>
      <c r="F47" s="296">
        <f>+(E47-D47)/D47</f>
        <v>-6.5467189919259122E-2</v>
      </c>
      <c r="G47" s="296">
        <f>+G45+G46</f>
        <v>1</v>
      </c>
      <c r="M47" s="275"/>
      <c r="N47" s="274"/>
      <c r="O47" s="275"/>
    </row>
    <row r="48" spans="2:15" ht="15" customHeight="1" x14ac:dyDescent="0.2">
      <c r="B48" s="229" t="s">
        <v>317</v>
      </c>
      <c r="E48" s="297"/>
      <c r="F48" s="298"/>
      <c r="M48" s="275"/>
      <c r="N48" s="274"/>
      <c r="O48" s="275"/>
    </row>
    <row r="49" spans="2:15" ht="24.75" customHeight="1" x14ac:dyDescent="0.2">
      <c r="B49" s="451"/>
      <c r="C49" s="276"/>
      <c r="D49" s="276"/>
      <c r="E49" s="276"/>
      <c r="F49" s="276"/>
      <c r="G49" s="276"/>
      <c r="M49" s="275"/>
      <c r="N49" s="274"/>
      <c r="O49" s="275"/>
    </row>
    <row r="50" spans="2:15" ht="15" customHeight="1" x14ac:dyDescent="0.2">
      <c r="B50" s="276"/>
      <c r="C50" s="276"/>
      <c r="D50" s="276"/>
      <c r="E50" s="276"/>
      <c r="F50" s="276"/>
      <c r="G50" s="276"/>
      <c r="M50" s="275"/>
      <c r="N50" s="274"/>
      <c r="O50" s="275"/>
    </row>
    <row r="51" spans="2:15" ht="15" customHeight="1" x14ac:dyDescent="0.2">
      <c r="D51" s="276"/>
      <c r="E51" s="276"/>
      <c r="F51" s="276"/>
      <c r="G51" s="276"/>
      <c r="M51" s="275"/>
      <c r="N51" s="274"/>
      <c r="O51" s="275"/>
    </row>
    <row r="52" spans="2:15" ht="15" customHeight="1" x14ac:dyDescent="0.2">
      <c r="D52" s="276"/>
      <c r="E52" s="276"/>
      <c r="F52" s="276"/>
      <c r="G52" s="276"/>
      <c r="M52" s="275"/>
      <c r="N52" s="274"/>
      <c r="O52" s="275"/>
    </row>
    <row r="53" spans="2:15" ht="15" customHeight="1" x14ac:dyDescent="0.2">
      <c r="D53" s="276"/>
      <c r="E53" s="276"/>
      <c r="F53" s="276"/>
      <c r="G53" s="276"/>
      <c r="M53" s="275"/>
      <c r="N53" s="274"/>
      <c r="O53" s="275"/>
    </row>
    <row r="54" spans="2:15" ht="15" customHeight="1" x14ac:dyDescent="0.2">
      <c r="D54" s="276"/>
      <c r="E54" s="276"/>
      <c r="F54" s="276"/>
      <c r="G54" s="276"/>
      <c r="M54" s="275"/>
      <c r="N54" s="274"/>
      <c r="O54" s="275"/>
    </row>
    <row r="55" spans="2:15" ht="15" customHeight="1" x14ac:dyDescent="0.2">
      <c r="D55" s="276"/>
      <c r="E55" s="276"/>
      <c r="F55" s="276"/>
      <c r="G55" s="276"/>
      <c r="M55" s="275"/>
      <c r="N55" s="274"/>
      <c r="O55" s="275"/>
    </row>
    <row r="56" spans="2:15" ht="15" customHeight="1" x14ac:dyDescent="0.2">
      <c r="B56" s="218"/>
      <c r="M56" s="275"/>
      <c r="N56" s="274"/>
      <c r="O56" s="275"/>
    </row>
    <row r="57" spans="2:15" ht="31.5" customHeight="1" x14ac:dyDescent="0.2">
      <c r="B57" s="683" t="s">
        <v>318</v>
      </c>
      <c r="C57" s="683"/>
      <c r="D57" s="788" t="s">
        <v>319</v>
      </c>
      <c r="E57" s="788" t="s">
        <v>320</v>
      </c>
      <c r="F57" s="788" t="s">
        <v>321</v>
      </c>
      <c r="G57" s="683" t="s">
        <v>322</v>
      </c>
      <c r="H57" s="803"/>
      <c r="M57" s="275"/>
      <c r="N57" s="274"/>
      <c r="O57" s="275"/>
    </row>
    <row r="58" spans="2:15" ht="22.5" customHeight="1" thickBot="1" x14ac:dyDescent="0.25">
      <c r="B58" s="715"/>
      <c r="C58" s="715"/>
      <c r="D58" s="789"/>
      <c r="E58" s="789"/>
      <c r="F58" s="789"/>
      <c r="G58" s="715"/>
      <c r="H58" s="803"/>
      <c r="M58" s="275"/>
      <c r="N58" s="274"/>
      <c r="O58" s="275"/>
    </row>
    <row r="59" spans="2:15" ht="18.75" customHeight="1" x14ac:dyDescent="0.2">
      <c r="B59" s="790" t="s">
        <v>323</v>
      </c>
      <c r="C59" s="790"/>
      <c r="D59" s="299">
        <v>28432773</v>
      </c>
      <c r="E59" s="299">
        <v>28529944</v>
      </c>
      <c r="F59" s="299">
        <v>26794934</v>
      </c>
      <c r="G59" s="282">
        <f>+(F59-E59)/E59</f>
        <v>-6.0813648985781392E-2</v>
      </c>
      <c r="H59" s="300">
        <f>F59/$F$71</f>
        <v>0.54898606868868327</v>
      </c>
      <c r="M59" s="275"/>
      <c r="N59" s="274"/>
      <c r="O59" s="275"/>
    </row>
    <row r="60" spans="2:15" ht="18.75" customHeight="1" x14ac:dyDescent="0.2">
      <c r="B60" s="786" t="s">
        <v>324</v>
      </c>
      <c r="C60" s="786"/>
      <c r="D60" s="301">
        <v>8816181</v>
      </c>
      <c r="E60" s="301">
        <v>7499331</v>
      </c>
      <c r="F60" s="301">
        <v>7100488</v>
      </c>
      <c r="G60" s="287">
        <f t="shared" ref="G60:G70" si="2">+(F60-E60)/E60</f>
        <v>-5.3183810662577768E-2</v>
      </c>
      <c r="H60" s="300">
        <f>F60/$F$71</f>
        <v>0.1454778352091172</v>
      </c>
      <c r="M60" s="275"/>
      <c r="N60" s="274"/>
      <c r="O60" s="275"/>
    </row>
    <row r="61" spans="2:15" ht="18.75" customHeight="1" x14ac:dyDescent="0.2">
      <c r="B61" s="786" t="s">
        <v>325</v>
      </c>
      <c r="C61" s="786"/>
      <c r="D61" s="301">
        <v>1475642</v>
      </c>
      <c r="E61" s="301">
        <v>7884064</v>
      </c>
      <c r="F61" s="301">
        <v>8066669</v>
      </c>
      <c r="G61" s="287">
        <f t="shared" si="2"/>
        <v>2.3161278244316637E-2</v>
      </c>
      <c r="H61" s="300"/>
      <c r="M61" s="275"/>
      <c r="N61" s="274"/>
      <c r="O61" s="275"/>
    </row>
    <row r="62" spans="2:15" ht="18.75" customHeight="1" x14ac:dyDescent="0.2">
      <c r="B62" s="786" t="s">
        <v>326</v>
      </c>
      <c r="C62" s="786"/>
      <c r="D62" s="301">
        <v>1335377</v>
      </c>
      <c r="E62" s="301">
        <v>1450281</v>
      </c>
      <c r="F62" s="301">
        <v>1688843</v>
      </c>
      <c r="G62" s="287">
        <f>+(F62-E62)/E62</f>
        <v>0.16449363950848145</v>
      </c>
      <c r="H62" s="300"/>
      <c r="M62" s="275"/>
      <c r="N62" s="274"/>
      <c r="O62" s="275"/>
    </row>
    <row r="63" spans="2:15" ht="18.75" customHeight="1" x14ac:dyDescent="0.2">
      <c r="B63" s="786" t="s">
        <v>327</v>
      </c>
      <c r="C63" s="786"/>
      <c r="D63" s="301">
        <v>571560</v>
      </c>
      <c r="E63" s="301">
        <v>1203224</v>
      </c>
      <c r="F63" s="301">
        <v>1218999</v>
      </c>
      <c r="G63" s="287">
        <f>+(F63-E63)/E63</f>
        <v>1.3110609495821227E-2</v>
      </c>
      <c r="H63" s="300"/>
      <c r="M63" s="275"/>
      <c r="N63" s="274"/>
      <c r="O63" s="275"/>
    </row>
    <row r="64" spans="2:15" ht="18.75" customHeight="1" x14ac:dyDescent="0.2">
      <c r="B64" s="786" t="s">
        <v>328</v>
      </c>
      <c r="C64" s="786"/>
      <c r="D64" s="301">
        <v>804631</v>
      </c>
      <c r="E64" s="301">
        <v>951935</v>
      </c>
      <c r="F64" s="301">
        <v>940640</v>
      </c>
      <c r="G64" s="287">
        <f>+(F64-E64)/E64</f>
        <v>-1.1865305929501489E-2</v>
      </c>
      <c r="H64" s="300"/>
      <c r="M64" s="275"/>
      <c r="N64" s="274"/>
      <c r="O64" s="275"/>
    </row>
    <row r="65" spans="2:15" ht="18.75" customHeight="1" x14ac:dyDescent="0.2">
      <c r="B65" s="786" t="s">
        <v>329</v>
      </c>
      <c r="C65" s="786"/>
      <c r="D65" s="301">
        <v>332235</v>
      </c>
      <c r="E65" s="301">
        <v>512377</v>
      </c>
      <c r="F65" s="301">
        <v>395477</v>
      </c>
      <c r="G65" s="287">
        <f t="shared" si="2"/>
        <v>-0.22815231753181739</v>
      </c>
      <c r="H65" s="300"/>
      <c r="M65" s="275"/>
      <c r="N65" s="274"/>
      <c r="O65" s="275"/>
    </row>
    <row r="66" spans="2:15" ht="18.75" customHeight="1" x14ac:dyDescent="0.2">
      <c r="B66" s="786" t="s">
        <v>330</v>
      </c>
      <c r="C66" s="786"/>
      <c r="D66" s="301">
        <v>304134</v>
      </c>
      <c r="E66" s="301">
        <v>402160</v>
      </c>
      <c r="F66" s="301">
        <v>309046</v>
      </c>
      <c r="G66" s="287">
        <f t="shared" si="2"/>
        <v>-0.23153471255221802</v>
      </c>
      <c r="H66" s="300"/>
      <c r="M66" s="275"/>
      <c r="N66" s="274"/>
      <c r="O66" s="275"/>
    </row>
    <row r="67" spans="2:15" ht="18.75" customHeight="1" x14ac:dyDescent="0.2">
      <c r="B67" s="786" t="s">
        <v>331</v>
      </c>
      <c r="C67" s="786"/>
      <c r="D67" s="301">
        <v>329703</v>
      </c>
      <c r="E67" s="301">
        <v>306338</v>
      </c>
      <c r="F67" s="301">
        <v>303638</v>
      </c>
      <c r="G67" s="287">
        <f>+(F67-E67)/E67</f>
        <v>-8.8137939139120835E-3</v>
      </c>
      <c r="H67" s="300"/>
      <c r="M67" s="275"/>
      <c r="N67" s="274"/>
      <c r="O67" s="275"/>
    </row>
    <row r="68" spans="2:15" ht="18.75" customHeight="1" x14ac:dyDescent="0.2">
      <c r="B68" s="216" t="s">
        <v>332</v>
      </c>
      <c r="D68" s="301">
        <v>238044</v>
      </c>
      <c r="E68" s="301">
        <v>342910</v>
      </c>
      <c r="F68" s="301">
        <v>229212</v>
      </c>
      <c r="G68" s="287">
        <f>+(F68-E68)/E68</f>
        <v>-0.33156804992563649</v>
      </c>
      <c r="H68" s="300"/>
      <c r="M68" s="275"/>
      <c r="N68" s="274"/>
      <c r="O68" s="275"/>
    </row>
    <row r="69" spans="2:15" ht="18.75" customHeight="1" x14ac:dyDescent="0.2">
      <c r="B69" s="786" t="s">
        <v>333</v>
      </c>
      <c r="C69" s="786"/>
      <c r="D69" s="301">
        <v>257654</v>
      </c>
      <c r="E69" s="301">
        <v>220157</v>
      </c>
      <c r="F69" s="301">
        <v>178595</v>
      </c>
      <c r="G69" s="287">
        <f t="shared" si="2"/>
        <v>-0.18878345907693148</v>
      </c>
      <c r="H69" s="300"/>
      <c r="M69" s="275"/>
      <c r="N69" s="274"/>
      <c r="O69" s="275"/>
    </row>
    <row r="70" spans="2:15" ht="18.75" customHeight="1" x14ac:dyDescent="0.2">
      <c r="B70" s="786" t="s">
        <v>334</v>
      </c>
      <c r="C70" s="786"/>
      <c r="D70" s="301">
        <f>D71-SUM(D59:D69)</f>
        <v>1706155</v>
      </c>
      <c r="E70" s="301">
        <f t="shared" ref="E70" si="3">E71-SUM(E59:E69)</f>
        <v>1591376</v>
      </c>
      <c r="F70" s="301">
        <f>F71-SUM(F59:F69)</f>
        <v>1581499</v>
      </c>
      <c r="G70" s="287">
        <f t="shared" si="2"/>
        <v>-6.2065784578880165E-3</v>
      </c>
      <c r="H70" s="300"/>
      <c r="M70" s="275"/>
      <c r="N70" s="274"/>
      <c r="O70" s="275"/>
    </row>
    <row r="71" spans="2:15" ht="19.5" customHeight="1" x14ac:dyDescent="0.25">
      <c r="B71" s="804" t="s">
        <v>335</v>
      </c>
      <c r="C71" s="804"/>
      <c r="D71" s="302">
        <v>44604089</v>
      </c>
      <c r="E71" s="302">
        <v>50894097</v>
      </c>
      <c r="F71" s="302">
        <v>48808040</v>
      </c>
      <c r="G71" s="303">
        <f>+(F71-E71)/E71</f>
        <v>-4.0988191616799882E-2</v>
      </c>
      <c r="M71" s="275"/>
      <c r="N71" s="274"/>
      <c r="O71" s="275"/>
    </row>
    <row r="72" spans="2:15" ht="15" customHeight="1" x14ac:dyDescent="0.2">
      <c r="B72" s="787" t="s">
        <v>311</v>
      </c>
      <c r="C72" s="787"/>
      <c r="D72" s="787"/>
      <c r="E72" s="787"/>
      <c r="F72" s="787"/>
      <c r="G72" s="304"/>
      <c r="M72" s="275"/>
      <c r="N72" s="274"/>
      <c r="O72" s="275"/>
    </row>
    <row r="73" spans="2:15" ht="15" customHeight="1" x14ac:dyDescent="0.2">
      <c r="B73" s="241"/>
      <c r="C73" s="241"/>
      <c r="D73" s="241"/>
      <c r="E73" s="305"/>
      <c r="F73" s="306"/>
      <c r="G73" s="306"/>
      <c r="M73" s="275"/>
      <c r="N73" s="274"/>
      <c r="O73" s="275"/>
    </row>
    <row r="74" spans="2:15" ht="32.25" customHeight="1" x14ac:dyDescent="0.2">
      <c r="B74" s="683" t="s">
        <v>336</v>
      </c>
      <c r="C74" s="683"/>
      <c r="D74" s="788" t="s">
        <v>319</v>
      </c>
      <c r="E74" s="788" t="s">
        <v>320</v>
      </c>
      <c r="F74" s="788" t="s">
        <v>321</v>
      </c>
      <c r="G74" s="683" t="s">
        <v>322</v>
      </c>
      <c r="M74" s="275"/>
      <c r="N74" s="274"/>
      <c r="O74" s="275"/>
    </row>
    <row r="75" spans="2:15" ht="28.5" customHeight="1" thickBot="1" x14ac:dyDescent="0.25">
      <c r="B75" s="715"/>
      <c r="C75" s="715"/>
      <c r="D75" s="789"/>
      <c r="E75" s="789"/>
      <c r="F75" s="789"/>
      <c r="G75" s="715"/>
      <c r="M75" s="275"/>
      <c r="N75" s="274"/>
      <c r="O75" s="275"/>
    </row>
    <row r="76" spans="2:15" ht="18.75" customHeight="1" thickBot="1" x14ac:dyDescent="0.25">
      <c r="B76" s="786" t="s">
        <v>325</v>
      </c>
      <c r="C76" s="786"/>
      <c r="D76" s="299">
        <v>199540</v>
      </c>
      <c r="E76" s="299">
        <v>4212346</v>
      </c>
      <c r="F76" s="299">
        <v>3668192</v>
      </c>
      <c r="G76" s="287">
        <f>+(F76-E76)/E76</f>
        <v>-0.12918074631096305</v>
      </c>
      <c r="M76" s="275"/>
      <c r="N76" s="274"/>
      <c r="O76" s="275"/>
    </row>
    <row r="77" spans="2:15" ht="18.75" customHeight="1" x14ac:dyDescent="0.2">
      <c r="B77" s="786" t="s">
        <v>337</v>
      </c>
      <c r="C77" s="786"/>
      <c r="D77" s="450">
        <v>2452637</v>
      </c>
      <c r="E77" s="450">
        <v>2607015</v>
      </c>
      <c r="F77" s="299">
        <v>2146444</v>
      </c>
      <c r="G77" s="287">
        <f>+(F77-E77)/E77</f>
        <v>-0.17666603375891585</v>
      </c>
      <c r="M77" s="275"/>
      <c r="N77" s="274"/>
      <c r="O77" s="275"/>
    </row>
    <row r="78" spans="2:15" ht="18.75" customHeight="1" x14ac:dyDescent="0.2">
      <c r="B78" s="786" t="s">
        <v>338</v>
      </c>
      <c r="C78" s="786"/>
      <c r="D78" s="301">
        <v>6579540</v>
      </c>
      <c r="E78" s="301">
        <v>218919</v>
      </c>
      <c r="F78" s="301">
        <v>163265</v>
      </c>
      <c r="G78" s="287">
        <f t="shared" ref="G78:G88" si="4">+(F78-E78)/E78</f>
        <v>-0.25422188115238969</v>
      </c>
      <c r="M78" s="275"/>
      <c r="N78" s="274"/>
      <c r="O78" s="275"/>
    </row>
    <row r="79" spans="2:15" ht="18.75" customHeight="1" x14ac:dyDescent="0.2">
      <c r="B79" s="786" t="s">
        <v>339</v>
      </c>
      <c r="C79" s="786"/>
      <c r="D79" s="301">
        <v>1828130</v>
      </c>
      <c r="E79" s="301">
        <v>2048303</v>
      </c>
      <c r="F79" s="301">
        <v>1423819</v>
      </c>
      <c r="G79" s="287">
        <f>+(F79-E79)/E79</f>
        <v>-0.30487872155633222</v>
      </c>
      <c r="M79" s="275"/>
      <c r="N79" s="274"/>
      <c r="O79" s="275"/>
    </row>
    <row r="80" spans="2:15" ht="18.75" customHeight="1" x14ac:dyDescent="0.2">
      <c r="B80" s="786" t="s">
        <v>327</v>
      </c>
      <c r="C80" s="786"/>
      <c r="D80" s="301">
        <v>1472407</v>
      </c>
      <c r="E80" s="301">
        <v>1691290</v>
      </c>
      <c r="F80" s="301">
        <v>1741511</v>
      </c>
      <c r="G80" s="287">
        <f t="shared" si="4"/>
        <v>2.9693902287602953E-2</v>
      </c>
      <c r="M80" s="275"/>
      <c r="N80" s="274"/>
      <c r="O80" s="275"/>
    </row>
    <row r="81" spans="2:19" ht="18.75" customHeight="1" x14ac:dyDescent="0.2">
      <c r="B81" s="786" t="s">
        <v>340</v>
      </c>
      <c r="C81" s="786"/>
      <c r="D81" s="301">
        <v>1051810</v>
      </c>
      <c r="E81" s="301">
        <v>1150476</v>
      </c>
      <c r="F81" s="301">
        <v>1187987</v>
      </c>
      <c r="G81" s="287">
        <f t="shared" si="4"/>
        <v>3.2604765331914788E-2</v>
      </c>
      <c r="M81" s="275"/>
      <c r="N81" s="274"/>
      <c r="O81" s="275"/>
    </row>
    <row r="82" spans="2:19" ht="18.75" customHeight="1" x14ac:dyDescent="0.2">
      <c r="B82" s="786" t="s">
        <v>341</v>
      </c>
      <c r="C82" s="786"/>
      <c r="D82" s="301">
        <v>897893</v>
      </c>
      <c r="E82" s="301">
        <v>766887</v>
      </c>
      <c r="F82" s="301">
        <v>712867</v>
      </c>
      <c r="G82" s="287">
        <f t="shared" si="4"/>
        <v>-7.0440625541963814E-2</v>
      </c>
      <c r="M82" s="275"/>
      <c r="N82" s="274"/>
      <c r="O82" s="275"/>
    </row>
    <row r="83" spans="2:19" ht="18.75" customHeight="1" x14ac:dyDescent="0.2">
      <c r="B83" s="786" t="s">
        <v>342</v>
      </c>
      <c r="C83" s="786"/>
      <c r="D83" s="301">
        <v>827755</v>
      </c>
      <c r="E83" s="301">
        <v>911255</v>
      </c>
      <c r="F83" s="301">
        <v>577788</v>
      </c>
      <c r="G83" s="287">
        <f t="shared" si="4"/>
        <v>-0.3659425737032993</v>
      </c>
      <c r="M83" s="275"/>
      <c r="N83" s="274"/>
      <c r="O83" s="275"/>
    </row>
    <row r="84" spans="2:19" ht="18.75" customHeight="1" x14ac:dyDescent="0.2">
      <c r="B84" s="786" t="s">
        <v>343</v>
      </c>
      <c r="C84" s="786"/>
      <c r="D84" s="301">
        <v>693643</v>
      </c>
      <c r="E84" s="301">
        <v>760930</v>
      </c>
      <c r="F84" s="301">
        <v>741905</v>
      </c>
      <c r="G84" s="287">
        <f>+(F84-E84)/E84</f>
        <v>-2.5002299817328794E-2</v>
      </c>
      <c r="M84" s="275"/>
      <c r="N84" s="274"/>
      <c r="O84" s="275"/>
    </row>
    <row r="85" spans="2:19" ht="18.75" customHeight="1" x14ac:dyDescent="0.2">
      <c r="B85" s="786" t="s">
        <v>344</v>
      </c>
      <c r="C85" s="786"/>
      <c r="D85" s="301">
        <v>838775</v>
      </c>
      <c r="E85" s="301">
        <v>578886</v>
      </c>
      <c r="F85" s="301">
        <v>696306</v>
      </c>
      <c r="G85" s="287">
        <f>+(F85-E85)/E85</f>
        <v>0.20283786444999533</v>
      </c>
      <c r="M85" s="275"/>
      <c r="N85" s="274"/>
      <c r="O85" s="275"/>
    </row>
    <row r="86" spans="2:19" ht="18.75" customHeight="1" x14ac:dyDescent="0.2">
      <c r="B86" s="786" t="s">
        <v>345</v>
      </c>
      <c r="C86" s="786"/>
      <c r="D86" s="301">
        <v>405865</v>
      </c>
      <c r="E86" s="301">
        <v>661258</v>
      </c>
      <c r="F86" s="301">
        <v>994081</v>
      </c>
      <c r="G86" s="287">
        <f>+(F86-E86)/E86</f>
        <v>0.50331791827093209</v>
      </c>
      <c r="M86" s="275"/>
      <c r="N86" s="274"/>
      <c r="O86" s="275"/>
    </row>
    <row r="87" spans="2:19" ht="18.75" customHeight="1" x14ac:dyDescent="0.2">
      <c r="B87" s="786" t="s">
        <v>346</v>
      </c>
      <c r="C87" s="786"/>
      <c r="D87" s="301">
        <f>D88-SUM(D76:D86)</f>
        <v>6025898</v>
      </c>
      <c r="E87" s="301">
        <f t="shared" ref="E87" si="5">E88-SUM(E76:E86)</f>
        <v>6361554</v>
      </c>
      <c r="F87" s="301">
        <f>F88-SUM(F76:F86)</f>
        <v>28439805</v>
      </c>
      <c r="G87" s="287">
        <f t="shared" si="4"/>
        <v>3.4705751141937959</v>
      </c>
      <c r="M87" s="275"/>
      <c r="N87" s="274"/>
      <c r="O87" s="275"/>
    </row>
    <row r="88" spans="2:19" ht="21.75" customHeight="1" x14ac:dyDescent="0.25">
      <c r="B88" s="804" t="s">
        <v>347</v>
      </c>
      <c r="C88" s="804"/>
      <c r="D88" s="302">
        <v>23273893</v>
      </c>
      <c r="E88" s="302">
        <v>21969119</v>
      </c>
      <c r="F88" s="302">
        <v>42493970</v>
      </c>
      <c r="G88" s="303">
        <f t="shared" si="4"/>
        <v>0.93425917534517433</v>
      </c>
      <c r="M88" s="275"/>
      <c r="N88" s="274"/>
      <c r="O88" s="275"/>
    </row>
    <row r="89" spans="2:19" ht="15" customHeight="1" x14ac:dyDescent="0.2">
      <c r="M89" s="275"/>
      <c r="N89" s="274"/>
      <c r="O89" s="275"/>
    </row>
    <row r="90" spans="2:19" ht="15" customHeight="1" x14ac:dyDescent="0.2">
      <c r="E90" s="466">
        <f>+D88-10018374</f>
        <v>13255519</v>
      </c>
      <c r="M90" s="275"/>
      <c r="N90" s="274"/>
      <c r="O90" s="275"/>
    </row>
    <row r="91" spans="2:19" ht="15" customHeight="1" x14ac:dyDescent="0.2">
      <c r="D91" s="307"/>
      <c r="E91" s="307"/>
      <c r="F91" s="307"/>
      <c r="M91" s="275"/>
      <c r="N91" s="274"/>
      <c r="O91" s="275"/>
    </row>
    <row r="92" spans="2:19" ht="21" customHeight="1" x14ac:dyDescent="0.2">
      <c r="B92" s="794" t="s">
        <v>348</v>
      </c>
      <c r="C92" s="794"/>
      <c r="D92" s="794"/>
      <c r="E92" s="794"/>
      <c r="F92" s="794"/>
      <c r="G92" s="794"/>
      <c r="I92" s="794"/>
      <c r="J92" s="794"/>
      <c r="K92" s="794"/>
      <c r="L92" s="794"/>
      <c r="M92" s="794"/>
      <c r="N92" s="794"/>
      <c r="O92" s="275"/>
    </row>
    <row r="93" spans="2:19" ht="29.25" customHeight="1" x14ac:dyDescent="0.2">
      <c r="B93" s="665" t="s">
        <v>349</v>
      </c>
      <c r="C93" s="665"/>
      <c r="D93" s="667">
        <v>2021</v>
      </c>
      <c r="E93" s="667">
        <v>2022</v>
      </c>
      <c r="F93" s="667">
        <v>2023</v>
      </c>
      <c r="G93" s="665" t="s">
        <v>322</v>
      </c>
      <c r="H93" s="241"/>
      <c r="I93" s="665"/>
      <c r="J93" s="665"/>
      <c r="K93" s="667"/>
      <c r="L93" s="667"/>
      <c r="M93" s="667"/>
      <c r="N93" s="665"/>
    </row>
    <row r="94" spans="2:19" ht="29.25" customHeight="1" thickBot="1" x14ac:dyDescent="0.25">
      <c r="B94" s="725"/>
      <c r="C94" s="725"/>
      <c r="D94" s="666"/>
      <c r="E94" s="666"/>
      <c r="F94" s="666"/>
      <c r="G94" s="725"/>
      <c r="H94" s="241"/>
      <c r="I94" s="665"/>
      <c r="J94" s="665"/>
      <c r="K94" s="667"/>
      <c r="L94" s="667"/>
      <c r="M94" s="667"/>
      <c r="N94" s="665"/>
      <c r="P94" s="241"/>
      <c r="Q94" s="241"/>
      <c r="R94" s="241"/>
      <c r="S94" s="241"/>
    </row>
    <row r="95" spans="2:19" ht="18" customHeight="1" x14ac:dyDescent="0.2">
      <c r="B95" s="310" t="s">
        <v>65</v>
      </c>
      <c r="C95" s="308"/>
      <c r="D95" s="281">
        <v>80786</v>
      </c>
      <c r="E95" s="281">
        <v>89919</v>
      </c>
      <c r="F95" s="281">
        <v>80116</v>
      </c>
      <c r="G95" s="309">
        <f t="shared" ref="G95:G100" si="6">+(F95-E95)/E95</f>
        <v>-0.10902034052869805</v>
      </c>
      <c r="H95" s="241"/>
      <c r="I95" s="583"/>
      <c r="J95" s="583"/>
      <c r="K95" s="584"/>
      <c r="L95" s="584"/>
      <c r="M95" s="584"/>
      <c r="N95" s="585"/>
      <c r="P95" s="241"/>
      <c r="Q95" s="241"/>
      <c r="R95" s="241"/>
      <c r="S95" s="241"/>
    </row>
    <row r="96" spans="2:19" ht="18" customHeight="1" x14ac:dyDescent="0.2">
      <c r="B96" s="310" t="s">
        <v>285</v>
      </c>
      <c r="C96" s="310"/>
      <c r="D96" s="286">
        <v>491551</v>
      </c>
      <c r="E96" s="286">
        <v>575593</v>
      </c>
      <c r="F96" s="286">
        <v>523855</v>
      </c>
      <c r="G96" s="311">
        <f t="shared" si="6"/>
        <v>-8.9886430168539228E-2</v>
      </c>
      <c r="H96" s="241"/>
      <c r="I96" s="583"/>
      <c r="J96" s="583"/>
      <c r="K96" s="584"/>
      <c r="L96" s="584"/>
      <c r="M96" s="584"/>
      <c r="N96" s="585"/>
      <c r="P96" s="241"/>
      <c r="Q96" s="241"/>
      <c r="R96" s="241"/>
      <c r="S96" s="241"/>
    </row>
    <row r="97" spans="2:19" ht="18" customHeight="1" x14ac:dyDescent="0.2">
      <c r="B97" s="216" t="s">
        <v>253</v>
      </c>
      <c r="C97" s="310"/>
      <c r="D97" s="286">
        <v>1571596</v>
      </c>
      <c r="E97" s="286">
        <v>1489059</v>
      </c>
      <c r="F97" s="286">
        <v>1515061</v>
      </c>
      <c r="G97" s="311">
        <f t="shared" si="6"/>
        <v>1.746203474811945E-2</v>
      </c>
      <c r="H97" s="241"/>
      <c r="I97" s="583"/>
      <c r="J97" s="583"/>
      <c r="K97" s="584"/>
      <c r="L97" s="584"/>
      <c r="M97" s="584"/>
      <c r="N97" s="585"/>
      <c r="P97" s="241"/>
      <c r="Q97" s="241"/>
      <c r="R97" s="241"/>
      <c r="S97" s="241"/>
    </row>
    <row r="98" spans="2:19" ht="18" customHeight="1" x14ac:dyDescent="0.2">
      <c r="B98" s="310" t="s">
        <v>277</v>
      </c>
      <c r="C98" s="310"/>
      <c r="D98" s="286">
        <v>846</v>
      </c>
      <c r="E98" s="286">
        <v>1500</v>
      </c>
      <c r="F98" s="286">
        <v>688</v>
      </c>
      <c r="G98" s="311">
        <f t="shared" si="6"/>
        <v>-0.54133333333333333</v>
      </c>
      <c r="H98" s="241"/>
      <c r="I98" s="583"/>
      <c r="J98" s="583"/>
      <c r="K98" s="584"/>
      <c r="L98" s="584"/>
      <c r="M98" s="584"/>
      <c r="N98" s="585"/>
      <c r="P98" s="241"/>
      <c r="Q98" s="241"/>
      <c r="R98" s="241"/>
      <c r="S98" s="241"/>
    </row>
    <row r="99" spans="2:19" ht="18" customHeight="1" x14ac:dyDescent="0.2">
      <c r="B99" s="310" t="s">
        <v>288</v>
      </c>
      <c r="C99" s="310"/>
      <c r="D99" s="286">
        <v>10375</v>
      </c>
      <c r="E99" s="286">
        <v>10407</v>
      </c>
      <c r="F99" s="286">
        <v>8646</v>
      </c>
      <c r="G99" s="311">
        <f t="shared" si="6"/>
        <v>-0.16921302969155377</v>
      </c>
      <c r="H99" s="241"/>
      <c r="I99" s="583"/>
      <c r="J99" s="583"/>
      <c r="K99" s="584"/>
      <c r="L99" s="584"/>
      <c r="M99" s="584"/>
      <c r="N99" s="585"/>
      <c r="P99" s="241"/>
      <c r="Q99" s="241"/>
      <c r="R99" s="241"/>
      <c r="S99" s="241"/>
    </row>
    <row r="100" spans="2:19" ht="18" customHeight="1" x14ac:dyDescent="0.2">
      <c r="B100" s="310" t="s">
        <v>350</v>
      </c>
      <c r="C100" s="310"/>
      <c r="D100" s="286">
        <v>24757</v>
      </c>
      <c r="E100" s="286">
        <v>41186</v>
      </c>
      <c r="F100" s="286">
        <v>39690</v>
      </c>
      <c r="G100" s="311">
        <f t="shared" si="6"/>
        <v>-3.6323022386247752E-2</v>
      </c>
      <c r="H100" s="241"/>
      <c r="I100" s="583"/>
      <c r="J100" s="583"/>
      <c r="K100" s="584"/>
      <c r="L100" s="584"/>
      <c r="M100" s="584"/>
      <c r="N100" s="585"/>
      <c r="O100" s="284"/>
      <c r="P100" s="241"/>
      <c r="Q100" s="241"/>
      <c r="R100" s="241"/>
      <c r="S100" s="241"/>
    </row>
    <row r="101" spans="2:19" ht="18" customHeight="1" x14ac:dyDescent="0.2">
      <c r="B101" s="310" t="s">
        <v>284</v>
      </c>
      <c r="C101" s="310"/>
      <c r="D101" s="286">
        <v>71063</v>
      </c>
      <c r="E101" s="286">
        <v>60367</v>
      </c>
      <c r="F101" s="286">
        <v>33817</v>
      </c>
      <c r="G101" s="311">
        <f>+(F101-E101)/E101</f>
        <v>-0.43980982987393774</v>
      </c>
      <c r="H101" s="241"/>
      <c r="I101" s="583"/>
      <c r="J101" s="583"/>
      <c r="K101" s="584"/>
      <c r="L101" s="584"/>
      <c r="M101" s="584"/>
      <c r="N101" s="585"/>
      <c r="P101" s="241"/>
      <c r="Q101" s="241"/>
      <c r="R101" s="241"/>
      <c r="S101" s="241"/>
    </row>
    <row r="102" spans="2:19" ht="18" customHeight="1" x14ac:dyDescent="0.2">
      <c r="B102" s="310" t="s">
        <v>351</v>
      </c>
      <c r="C102" s="310"/>
      <c r="D102" s="286">
        <v>353</v>
      </c>
      <c r="E102" s="286">
        <v>796</v>
      </c>
      <c r="F102" s="286">
        <v>1158</v>
      </c>
      <c r="G102" s="311">
        <f>+(F102-E102)/E102</f>
        <v>0.45477386934673369</v>
      </c>
      <c r="H102" s="241"/>
      <c r="I102" s="583"/>
      <c r="J102" s="584"/>
      <c r="K102" s="584"/>
      <c r="L102" s="584"/>
      <c r="M102" s="584"/>
      <c r="N102" s="585"/>
      <c r="P102" s="241"/>
      <c r="Q102" s="241"/>
      <c r="R102" s="241"/>
      <c r="S102" s="241"/>
    </row>
    <row r="103" spans="2:19" ht="15" customHeight="1" x14ac:dyDescent="0.2">
      <c r="B103" s="791" t="s">
        <v>173</v>
      </c>
      <c r="C103" s="791"/>
      <c r="D103" s="312">
        <f>SUM(D95:D102)+72</f>
        <v>2251399</v>
      </c>
      <c r="E103" s="312">
        <f>SUM(E95:E102)</f>
        <v>2268827</v>
      </c>
      <c r="F103" s="312">
        <f>SUM(F95:F102)</f>
        <v>2203031</v>
      </c>
      <c r="G103" s="303">
        <f>+(F103-E103)/E103</f>
        <v>-2.9000007492858644E-2</v>
      </c>
      <c r="H103" s="241"/>
      <c r="I103" s="802"/>
      <c r="J103" s="802"/>
      <c r="K103" s="295"/>
      <c r="L103" s="295"/>
      <c r="M103" s="295"/>
      <c r="N103" s="296"/>
      <c r="P103" s="241"/>
      <c r="Q103" s="241"/>
      <c r="R103" s="241"/>
      <c r="S103" s="241"/>
    </row>
    <row r="104" spans="2:19" ht="15" customHeight="1" x14ac:dyDescent="0.2">
      <c r="B104" s="229" t="s">
        <v>310</v>
      </c>
      <c r="M104" s="275"/>
    </row>
    <row r="105" spans="2:19" ht="15" customHeight="1" x14ac:dyDescent="0.2">
      <c r="B105" s="229"/>
      <c r="G105" s="284"/>
      <c r="M105" s="275"/>
    </row>
    <row r="106" spans="2:19" ht="15" customHeight="1" x14ac:dyDescent="0.2">
      <c r="B106" s="229"/>
      <c r="G106" s="284"/>
      <c r="M106" s="275"/>
    </row>
    <row r="107" spans="2:19" ht="15" customHeight="1" x14ac:dyDescent="0.2">
      <c r="G107" s="239"/>
      <c r="M107" s="275"/>
    </row>
    <row r="108" spans="2:19" ht="15" customHeight="1" x14ac:dyDescent="0.2">
      <c r="B108" s="229"/>
      <c r="M108" s="275"/>
    </row>
    <row r="109" spans="2:19" ht="15" customHeight="1" x14ac:dyDescent="0.2">
      <c r="B109" s="313"/>
      <c r="M109" s="275"/>
    </row>
    <row r="110" spans="2:19" ht="15" customHeight="1" x14ac:dyDescent="0.2">
      <c r="B110" s="313"/>
      <c r="M110" s="275"/>
    </row>
    <row r="111" spans="2:19" ht="15" customHeight="1" x14ac:dyDescent="0.2">
      <c r="B111" s="313"/>
      <c r="M111" s="275"/>
    </row>
    <row r="112" spans="2:19" ht="15" customHeight="1" x14ac:dyDescent="0.2">
      <c r="B112" s="313"/>
      <c r="M112" s="275"/>
    </row>
    <row r="113" spans="2:13" ht="15" customHeight="1" x14ac:dyDescent="0.2">
      <c r="B113" s="313"/>
      <c r="M113" s="275"/>
    </row>
    <row r="114" spans="2:13" ht="15" customHeight="1" x14ac:dyDescent="0.2">
      <c r="B114" s="313"/>
      <c r="M114" s="275"/>
    </row>
    <row r="115" spans="2:13" ht="15" customHeight="1" x14ac:dyDescent="0.2">
      <c r="B115" s="313"/>
      <c r="M115" s="275"/>
    </row>
    <row r="116" spans="2:13" ht="15" customHeight="1" x14ac:dyDescent="0.2">
      <c r="B116" s="313"/>
      <c r="M116" s="275"/>
    </row>
    <row r="117" spans="2:13" ht="15" customHeight="1" x14ac:dyDescent="0.2">
      <c r="B117" s="313"/>
      <c r="M117" s="275"/>
    </row>
    <row r="118" spans="2:13" ht="15" customHeight="1" x14ac:dyDescent="0.2">
      <c r="B118" s="313"/>
      <c r="M118" s="275"/>
    </row>
    <row r="119" spans="2:13" ht="15" customHeight="1" x14ac:dyDescent="0.2">
      <c r="B119" s="313"/>
      <c r="M119" s="275"/>
    </row>
    <row r="120" spans="2:13" ht="15" customHeight="1" x14ac:dyDescent="0.2">
      <c r="B120" s="313"/>
      <c r="M120" s="275"/>
    </row>
    <row r="121" spans="2:13" ht="15" customHeight="1" x14ac:dyDescent="0.2">
      <c r="B121" s="313"/>
      <c r="M121" s="275"/>
    </row>
    <row r="122" spans="2:13" ht="15" customHeight="1" x14ac:dyDescent="0.2">
      <c r="B122" s="313"/>
      <c r="M122" s="275"/>
    </row>
    <row r="123" spans="2:13" ht="15" customHeight="1" x14ac:dyDescent="0.2">
      <c r="B123" s="313"/>
      <c r="M123" s="275"/>
    </row>
    <row r="124" spans="2:13" ht="15" customHeight="1" x14ac:dyDescent="0.2">
      <c r="B124" s="313"/>
      <c r="M124" s="275"/>
    </row>
    <row r="125" spans="2:13" ht="15" customHeight="1" x14ac:dyDescent="0.2">
      <c r="M125" s="275"/>
    </row>
    <row r="126" spans="2:13" ht="15" customHeight="1" x14ac:dyDescent="0.2">
      <c r="M126" s="275"/>
    </row>
    <row r="127" spans="2:13" ht="15" customHeight="1" x14ac:dyDescent="0.2">
      <c r="M127" s="275"/>
    </row>
    <row r="128" spans="2:13" ht="15" customHeight="1" x14ac:dyDescent="0.2">
      <c r="M128" s="275"/>
    </row>
    <row r="129" spans="1:16" ht="15" customHeight="1" x14ac:dyDescent="0.2">
      <c r="M129" s="275"/>
    </row>
    <row r="130" spans="1:16" ht="15" customHeight="1" x14ac:dyDescent="0.2">
      <c r="M130" s="275"/>
      <c r="N130" s="274"/>
      <c r="O130" s="275"/>
    </row>
    <row r="131" spans="1:16" ht="17.25" customHeight="1" x14ac:dyDescent="0.2">
      <c r="B131" s="683"/>
      <c r="C131" s="683"/>
      <c r="D131" s="685"/>
      <c r="E131" s="685"/>
      <c r="F131" s="685"/>
      <c r="M131" s="275"/>
      <c r="N131" s="274"/>
      <c r="O131" s="275"/>
    </row>
    <row r="132" spans="1:16" ht="17.25" customHeight="1" x14ac:dyDescent="0.2">
      <c r="B132" s="683"/>
      <c r="C132" s="683"/>
      <c r="D132" s="685"/>
      <c r="E132" s="685"/>
      <c r="F132" s="685"/>
      <c r="M132" s="275"/>
      <c r="N132" s="274"/>
      <c r="O132" s="275"/>
    </row>
    <row r="133" spans="1:16" x14ac:dyDescent="0.2">
      <c r="A133" s="664"/>
      <c r="B133" s="664"/>
      <c r="C133" s="664"/>
      <c r="D133" s="664"/>
      <c r="E133" s="664"/>
      <c r="F133" s="664"/>
      <c r="G133" s="664"/>
      <c r="H133" s="664"/>
      <c r="I133" s="664"/>
      <c r="J133" s="664"/>
      <c r="K133" s="664"/>
      <c r="L133" s="664"/>
      <c r="M133" s="664"/>
      <c r="N133" s="664"/>
      <c r="O133" s="664"/>
      <c r="P133" s="664"/>
    </row>
    <row r="134" spans="1:16" x14ac:dyDescent="0.2">
      <c r="A134" s="664"/>
      <c r="B134" s="664"/>
      <c r="C134" s="664"/>
      <c r="D134" s="664"/>
      <c r="E134" s="664"/>
      <c r="F134" s="664"/>
      <c r="G134" s="664"/>
      <c r="H134" s="664"/>
      <c r="I134" s="664"/>
      <c r="J134" s="664"/>
      <c r="K134" s="664"/>
      <c r="L134" s="664"/>
      <c r="M134" s="664"/>
      <c r="N134" s="664"/>
      <c r="O134" s="664"/>
      <c r="P134" s="664"/>
    </row>
    <row r="135" spans="1:16" x14ac:dyDescent="0.2">
      <c r="B135" s="315"/>
      <c r="C135" s="315"/>
      <c r="D135" s="315"/>
      <c r="M135" s="275"/>
      <c r="N135" s="274"/>
      <c r="O135" s="275"/>
    </row>
    <row r="136" spans="1:16" x14ac:dyDescent="0.2">
      <c r="B136" s="315"/>
      <c r="C136" s="315"/>
      <c r="D136" s="315"/>
      <c r="M136" s="275"/>
      <c r="N136" s="274"/>
      <c r="O136" s="275"/>
    </row>
    <row r="137" spans="1:16" x14ac:dyDescent="0.2">
      <c r="B137" s="315"/>
      <c r="C137" s="315"/>
      <c r="D137" s="315"/>
      <c r="M137" s="275"/>
      <c r="N137" s="274"/>
      <c r="O137" s="275"/>
    </row>
    <row r="138" spans="1:16" x14ac:dyDescent="0.2">
      <c r="B138" s="315"/>
      <c r="C138" s="315"/>
      <c r="D138" s="315"/>
      <c r="M138" s="275"/>
      <c r="N138" s="274"/>
      <c r="O138" s="275"/>
    </row>
    <row r="139" spans="1:16" x14ac:dyDescent="0.2">
      <c r="B139" s="315"/>
      <c r="C139" s="315"/>
      <c r="D139" s="315"/>
      <c r="M139" s="275"/>
      <c r="N139" s="274"/>
      <c r="O139" s="275"/>
    </row>
    <row r="140" spans="1:16" x14ac:dyDescent="0.2">
      <c r="M140" s="275"/>
      <c r="N140" s="274"/>
      <c r="O140" s="275"/>
    </row>
    <row r="141" spans="1:16" x14ac:dyDescent="0.2">
      <c r="M141" s="275"/>
      <c r="N141" s="274"/>
      <c r="O141" s="275"/>
    </row>
    <row r="142" spans="1:16" x14ac:dyDescent="0.2">
      <c r="M142" s="275"/>
      <c r="N142" s="274"/>
      <c r="O142" s="275"/>
    </row>
    <row r="143" spans="1:16" x14ac:dyDescent="0.2">
      <c r="M143" s="275"/>
      <c r="N143" s="274"/>
      <c r="O143" s="275"/>
    </row>
    <row r="144" spans="1:16" x14ac:dyDescent="0.2">
      <c r="M144" s="275"/>
      <c r="N144" s="274"/>
      <c r="O144" s="275"/>
    </row>
    <row r="145" spans="2:15" ht="18.75" customHeight="1" x14ac:dyDescent="0.2">
      <c r="M145" s="275"/>
      <c r="N145" s="274"/>
      <c r="O145" s="275"/>
    </row>
    <row r="146" spans="2:15" ht="18.75" customHeight="1" x14ac:dyDescent="0.2">
      <c r="M146" s="275"/>
      <c r="N146" s="274"/>
      <c r="O146" s="275"/>
    </row>
    <row r="147" spans="2:15" ht="18.75" customHeight="1" x14ac:dyDescent="0.2">
      <c r="M147" s="275"/>
      <c r="N147" s="274"/>
      <c r="O147" s="275"/>
    </row>
    <row r="148" spans="2:15" ht="18.75" customHeight="1" x14ac:dyDescent="0.2">
      <c r="B148" s="218"/>
      <c r="M148" s="275"/>
      <c r="N148" s="274"/>
      <c r="O148" s="275"/>
    </row>
    <row r="149" spans="2:15" ht="18.75" customHeight="1" x14ac:dyDescent="0.2">
      <c r="B149" s="218"/>
      <c r="M149" s="275"/>
      <c r="N149" s="274"/>
      <c r="O149" s="275"/>
    </row>
    <row r="150" spans="2:15" ht="18.75" customHeight="1" x14ac:dyDescent="0.2">
      <c r="B150" s="218"/>
      <c r="M150" s="275"/>
      <c r="N150" s="274"/>
      <c r="O150" s="275"/>
    </row>
    <row r="151" spans="2:15" ht="18.75" customHeight="1" x14ac:dyDescent="0.2">
      <c r="B151" s="218"/>
      <c r="M151" s="275"/>
      <c r="N151" s="274"/>
      <c r="O151" s="275"/>
    </row>
    <row r="152" spans="2:15" ht="18.75" customHeight="1" x14ac:dyDescent="0.2">
      <c r="B152" s="218"/>
      <c r="M152" s="275"/>
      <c r="N152" s="274"/>
      <c r="O152" s="275"/>
    </row>
    <row r="153" spans="2:15" ht="18.75" customHeight="1" x14ac:dyDescent="0.2">
      <c r="B153" s="218"/>
      <c r="M153" s="275"/>
      <c r="N153" s="274"/>
      <c r="O153" s="275"/>
    </row>
    <row r="154" spans="2:15" ht="18.75" customHeight="1" x14ac:dyDescent="0.2">
      <c r="B154" s="218"/>
      <c r="M154" s="275"/>
      <c r="N154" s="274"/>
      <c r="O154" s="275"/>
    </row>
    <row r="155" spans="2:15" ht="18.75" customHeight="1" x14ac:dyDescent="0.2">
      <c r="B155" s="218"/>
      <c r="M155" s="275"/>
      <c r="N155" s="274"/>
      <c r="O155" s="275"/>
    </row>
    <row r="156" spans="2:15" ht="18.75" customHeight="1" x14ac:dyDescent="0.2">
      <c r="B156" s="218"/>
      <c r="M156" s="275"/>
      <c r="N156" s="274"/>
      <c r="O156" s="275"/>
    </row>
    <row r="157" spans="2:15" ht="18.75" customHeight="1" x14ac:dyDescent="0.2">
      <c r="B157" s="218"/>
      <c r="M157" s="275"/>
      <c r="N157" s="274"/>
      <c r="O157" s="275"/>
    </row>
    <row r="158" spans="2:15" ht="18.75" customHeight="1" x14ac:dyDescent="0.2">
      <c r="B158" s="218"/>
      <c r="M158" s="275"/>
      <c r="N158" s="274"/>
      <c r="O158" s="275"/>
    </row>
    <row r="159" spans="2:15" ht="18.75" customHeight="1" x14ac:dyDescent="0.2">
      <c r="B159" s="218"/>
      <c r="M159" s="275"/>
      <c r="N159" s="274"/>
      <c r="O159" s="275"/>
    </row>
    <row r="160" spans="2:15" ht="18.75" customHeight="1" x14ac:dyDescent="0.2">
      <c r="B160" s="218"/>
      <c r="M160" s="275"/>
      <c r="N160" s="274"/>
      <c r="O160" s="275"/>
    </row>
    <row r="161" spans="2:15" ht="18.75" customHeight="1" x14ac:dyDescent="0.2">
      <c r="B161" s="218"/>
      <c r="M161" s="275"/>
      <c r="N161" s="274"/>
      <c r="O161" s="275"/>
    </row>
    <row r="162" spans="2:15" ht="18.75" customHeight="1" x14ac:dyDescent="0.2">
      <c r="B162" s="218"/>
      <c r="M162" s="275"/>
      <c r="N162" s="274"/>
      <c r="O162" s="275"/>
    </row>
    <row r="163" spans="2:15" ht="18.75" customHeight="1" x14ac:dyDescent="0.2">
      <c r="B163" s="218"/>
      <c r="M163" s="275"/>
      <c r="N163" s="274"/>
      <c r="O163" s="275"/>
    </row>
    <row r="164" spans="2:15" ht="18.75" customHeight="1" x14ac:dyDescent="0.2">
      <c r="B164" s="218"/>
      <c r="M164" s="275"/>
      <c r="N164" s="274"/>
      <c r="O164" s="275"/>
    </row>
    <row r="165" spans="2:15" ht="18.75" customHeight="1" x14ac:dyDescent="0.2">
      <c r="B165" s="218"/>
      <c r="M165" s="275"/>
      <c r="N165" s="274"/>
      <c r="O165" s="275"/>
    </row>
    <row r="166" spans="2:15" ht="18.75" customHeight="1" x14ac:dyDescent="0.2">
      <c r="B166" s="218"/>
      <c r="M166" s="275"/>
      <c r="N166" s="274"/>
      <c r="O166" s="275"/>
    </row>
    <row r="167" spans="2:15" ht="18.75" customHeight="1" x14ac:dyDescent="0.2">
      <c r="B167" s="218"/>
      <c r="M167" s="275"/>
      <c r="N167" s="274"/>
      <c r="O167" s="275"/>
    </row>
    <row r="168" spans="2:15" ht="18.75" customHeight="1" x14ac:dyDescent="0.2">
      <c r="B168" s="218"/>
      <c r="M168" s="275"/>
      <c r="N168" s="274"/>
      <c r="O168" s="275"/>
    </row>
    <row r="169" spans="2:15" ht="18.75" customHeight="1" x14ac:dyDescent="0.2">
      <c r="B169" s="218"/>
      <c r="M169" s="275"/>
      <c r="N169" s="274"/>
      <c r="O169" s="275"/>
    </row>
    <row r="170" spans="2:15" ht="18.75" customHeight="1" x14ac:dyDescent="0.2">
      <c r="B170" s="218"/>
      <c r="M170" s="275"/>
      <c r="N170" s="274"/>
      <c r="O170" s="275"/>
    </row>
    <row r="171" spans="2:15" ht="18.75" customHeight="1" x14ac:dyDescent="0.2">
      <c r="B171" s="218"/>
      <c r="M171" s="275"/>
      <c r="N171" s="274"/>
      <c r="O171" s="275"/>
    </row>
    <row r="172" spans="2:15" ht="18.75" customHeight="1" x14ac:dyDescent="0.2">
      <c r="B172" s="218"/>
      <c r="M172" s="275"/>
      <c r="N172" s="274"/>
      <c r="O172" s="275"/>
    </row>
    <row r="173" spans="2:15" ht="18.75" customHeight="1" x14ac:dyDescent="0.2">
      <c r="B173" s="218"/>
      <c r="M173" s="275"/>
      <c r="N173" s="274"/>
      <c r="O173" s="275"/>
    </row>
    <row r="174" spans="2:15" ht="18.75" customHeight="1" x14ac:dyDescent="0.2">
      <c r="B174" s="218"/>
      <c r="M174" s="275"/>
      <c r="N174" s="274"/>
      <c r="O174" s="275"/>
    </row>
    <row r="175" spans="2:15" ht="18.75" customHeight="1" x14ac:dyDescent="0.2">
      <c r="B175" s="218"/>
      <c r="M175" s="275"/>
      <c r="N175" s="274"/>
      <c r="O175" s="275"/>
    </row>
    <row r="176" spans="2:15" ht="18.75" customHeight="1" x14ac:dyDescent="0.2">
      <c r="B176" s="218"/>
      <c r="M176" s="275"/>
      <c r="N176" s="274"/>
      <c r="O176" s="275"/>
    </row>
    <row r="177" spans="2:21" ht="18.75" customHeight="1" x14ac:dyDescent="0.2">
      <c r="B177" s="218"/>
      <c r="M177" s="275"/>
      <c r="N177" s="274"/>
      <c r="O177" s="275"/>
    </row>
    <row r="178" spans="2:21" ht="18.75" customHeight="1" x14ac:dyDescent="0.2">
      <c r="B178" s="218"/>
      <c r="M178" s="275"/>
      <c r="N178" s="274"/>
      <c r="O178" s="275"/>
    </row>
    <row r="179" spans="2:21" ht="18.75" customHeight="1" x14ac:dyDescent="0.2">
      <c r="B179" s="218"/>
      <c r="M179" s="275"/>
      <c r="N179" s="274"/>
      <c r="O179" s="275"/>
    </row>
    <row r="180" spans="2:21" ht="18.75" customHeight="1" x14ac:dyDescent="0.2">
      <c r="B180" s="218"/>
      <c r="M180" s="275"/>
      <c r="N180" s="274"/>
      <c r="O180" s="275"/>
    </row>
    <row r="181" spans="2:21" ht="18.75" customHeight="1" x14ac:dyDescent="0.2">
      <c r="B181" s="218"/>
      <c r="M181" s="275"/>
      <c r="N181" s="274"/>
      <c r="O181" s="275"/>
      <c r="S181" s="598"/>
      <c r="T181" s="316"/>
      <c r="U181" s="316"/>
    </row>
    <row r="187" spans="2:21" ht="15" x14ac:dyDescent="0.25">
      <c r="B187" s="26" t="s">
        <v>352</v>
      </c>
    </row>
    <row r="214" spans="19:24" x14ac:dyDescent="0.2">
      <c r="S214" s="284"/>
    </row>
    <row r="215" spans="19:24" x14ac:dyDescent="0.2">
      <c r="T215" s="317"/>
      <c r="U215" s="317"/>
      <c r="V215" s="317"/>
      <c r="W215" s="318"/>
    </row>
    <row r="216" spans="19:24" x14ac:dyDescent="0.2">
      <c r="T216" s="317"/>
      <c r="U216" s="317"/>
      <c r="V216" s="317"/>
      <c r="W216" s="318"/>
    </row>
    <row r="217" spans="19:24" x14ac:dyDescent="0.2">
      <c r="T217" s="317"/>
      <c r="U217" s="317"/>
      <c r="V217" s="317"/>
      <c r="W217" s="318"/>
      <c r="X217" s="297"/>
    </row>
  </sheetData>
  <sheetProtection algorithmName="SHA-512" hashValue="ifEEdWWRBHHwMZ40fDHLOp1frDGILOkwNW1nJMvLtxuFRg96IGJgz2j/PCopP5p/yNgbZnHpSab6MrN/NunZfw==" saltValue="s3633EwEerLjRF78pCat8Q==" spinCount="100000" sheet="1" objects="1" scenarios="1"/>
  <sortState ref="C93:G99">
    <sortCondition descending="1" ref="F93"/>
  </sortState>
  <mergeCells count="66">
    <mergeCell ref="H57:H58"/>
    <mergeCell ref="B71:C71"/>
    <mergeCell ref="B88:C88"/>
    <mergeCell ref="B92:G92"/>
    <mergeCell ref="D93:D94"/>
    <mergeCell ref="E93:E94"/>
    <mergeCell ref="F93:F94"/>
    <mergeCell ref="G93:G94"/>
    <mergeCell ref="F57:F58"/>
    <mergeCell ref="B61:C61"/>
    <mergeCell ref="B66:C66"/>
    <mergeCell ref="G74:G75"/>
    <mergeCell ref="F74:F75"/>
    <mergeCell ref="B93:C94"/>
    <mergeCell ref="B86:C86"/>
    <mergeCell ref="B80:C80"/>
    <mergeCell ref="F131:F132"/>
    <mergeCell ref="I103:J103"/>
    <mergeCell ref="I93:J94"/>
    <mergeCell ref="I92:N92"/>
    <mergeCell ref="K93:K94"/>
    <mergeCell ref="L93:L94"/>
    <mergeCell ref="M93:M94"/>
    <mergeCell ref="B131:C132"/>
    <mergeCell ref="D131:D132"/>
    <mergeCell ref="E131:E132"/>
    <mergeCell ref="A1:P2"/>
    <mergeCell ref="B43:B44"/>
    <mergeCell ref="C43:C44"/>
    <mergeCell ref="D43:D44"/>
    <mergeCell ref="E43:E44"/>
    <mergeCell ref="F43:F44"/>
    <mergeCell ref="G43:G44"/>
    <mergeCell ref="B4:J19"/>
    <mergeCell ref="B21:E21"/>
    <mergeCell ref="G21:J21"/>
    <mergeCell ref="B57:C58"/>
    <mergeCell ref="B63:C63"/>
    <mergeCell ref="N93:N94"/>
    <mergeCell ref="B60:C60"/>
    <mergeCell ref="B78:C78"/>
    <mergeCell ref="B77:C77"/>
    <mergeCell ref="B103:C103"/>
    <mergeCell ref="B84:C84"/>
    <mergeCell ref="B82:C82"/>
    <mergeCell ref="B81:C81"/>
    <mergeCell ref="B83:C83"/>
    <mergeCell ref="B64:C64"/>
    <mergeCell ref="B76:C76"/>
    <mergeCell ref="B87:C87"/>
    <mergeCell ref="A133:P134"/>
    <mergeCell ref="B85:C85"/>
    <mergeCell ref="G57:G58"/>
    <mergeCell ref="B62:C62"/>
    <mergeCell ref="B65:C65"/>
    <mergeCell ref="B69:C69"/>
    <mergeCell ref="B74:C75"/>
    <mergeCell ref="B70:C70"/>
    <mergeCell ref="B72:F72"/>
    <mergeCell ref="E57:E58"/>
    <mergeCell ref="D57:D58"/>
    <mergeCell ref="D74:D75"/>
    <mergeCell ref="E74:E75"/>
    <mergeCell ref="B67:C67"/>
    <mergeCell ref="B79:C79"/>
    <mergeCell ref="B59:C59"/>
  </mergeCells>
  <conditionalFormatting sqref="G95:G103 N95:N103">
    <cfRule type="cellIs" dxfId="7976" priority="51" operator="lessThan">
      <formula>0</formula>
    </cfRule>
  </conditionalFormatting>
  <conditionalFormatting sqref="E23:E32">
    <cfRule type="cellIs" dxfId="7975" priority="1" operator="lessThan">
      <formula>0</formula>
    </cfRule>
  </conditionalFormatting>
  <conditionalFormatting sqref="F45:G47">
    <cfRule type="cellIs" dxfId="7974" priority="87" operator="lessThan">
      <formula>0</formula>
    </cfRule>
  </conditionalFormatting>
  <conditionalFormatting sqref="G59:G71">
    <cfRule type="cellIs" dxfId="7973" priority="30" operator="lessThan">
      <formula>0</formula>
    </cfRule>
  </conditionalFormatting>
  <conditionalFormatting sqref="G76:G88">
    <cfRule type="cellIs" dxfId="7972" priority="25" operator="lessThan">
      <formula>0</formula>
    </cfRule>
  </conditionalFormatting>
  <conditionalFormatting sqref="J23:J32">
    <cfRule type="cellIs" dxfId="7971" priority="35" operator="lessThan">
      <formula>0</formula>
    </cfRule>
  </conditionalFormatting>
  <hyperlinks>
    <hyperlink ref="B187" r:id="rId1"/>
  </hyperlinks>
  <pageMargins left="0.7" right="0.7" top="0.75" bottom="0.75" header="0.3" footer="0.3"/>
  <pageSetup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5"/>
  <sheetViews>
    <sheetView showGridLines="0" zoomScaleNormal="100" workbookViewId="0">
      <selection activeCell="H64" sqref="H64"/>
    </sheetView>
  </sheetViews>
  <sheetFormatPr baseColWidth="10" defaultColWidth="11.42578125" defaultRowHeight="14.25" x14ac:dyDescent="0.2"/>
  <cols>
    <col min="1" max="1" width="1.7109375" style="216" customWidth="1"/>
    <col min="2" max="2" width="52.7109375" style="216" customWidth="1"/>
    <col min="3" max="3" width="11.85546875" style="320" customWidth="1"/>
    <col min="4" max="11" width="11.42578125" style="216"/>
    <col min="12" max="12" width="13.140625" style="216" customWidth="1"/>
    <col min="13" max="13" width="11.42578125" style="216"/>
    <col min="14" max="14" width="13.5703125" style="216" customWidth="1"/>
    <col min="15" max="16384" width="11.42578125" style="216"/>
  </cols>
  <sheetData>
    <row r="1" spans="1:17" ht="15" customHeight="1" x14ac:dyDescent="0.2">
      <c r="A1" s="664" t="s">
        <v>184</v>
      </c>
      <c r="B1" s="664"/>
      <c r="C1" s="664"/>
      <c r="D1" s="664"/>
      <c r="E1" s="664"/>
      <c r="F1" s="664"/>
      <c r="G1" s="664"/>
      <c r="H1" s="664"/>
      <c r="I1" s="664"/>
      <c r="J1" s="664"/>
      <c r="K1" s="664"/>
      <c r="L1" s="664"/>
      <c r="M1" s="664"/>
      <c r="N1" s="664"/>
      <c r="O1" s="664"/>
      <c r="P1" s="664"/>
      <c r="Q1" s="664"/>
    </row>
    <row r="2" spans="1:17" ht="15" customHeight="1" x14ac:dyDescent="0.2">
      <c r="A2" s="664"/>
      <c r="B2" s="664"/>
      <c r="C2" s="664"/>
      <c r="D2" s="664"/>
      <c r="E2" s="664"/>
      <c r="F2" s="664"/>
      <c r="G2" s="664"/>
      <c r="H2" s="664"/>
      <c r="I2" s="664"/>
      <c r="J2" s="664"/>
      <c r="K2" s="664"/>
      <c r="L2" s="664"/>
      <c r="M2" s="664"/>
      <c r="N2" s="664"/>
      <c r="O2" s="664"/>
      <c r="P2" s="664"/>
      <c r="Q2" s="664"/>
    </row>
    <row r="3" spans="1:17" x14ac:dyDescent="0.2">
      <c r="B3" s="319"/>
      <c r="M3" s="393" t="s">
        <v>186</v>
      </c>
      <c r="N3" s="393"/>
      <c r="O3" s="393" t="s">
        <v>114</v>
      </c>
      <c r="P3" s="393"/>
      <c r="Q3" s="393"/>
    </row>
    <row r="4" spans="1:17" x14ac:dyDescent="0.2">
      <c r="B4" s="322"/>
      <c r="K4" s="321"/>
      <c r="L4" s="321"/>
      <c r="M4" s="321"/>
      <c r="N4" s="321"/>
    </row>
    <row r="5" spans="1:17" x14ac:dyDescent="0.2">
      <c r="B5" s="322"/>
      <c r="K5" s="321"/>
      <c r="L5" s="321"/>
      <c r="M5" s="321"/>
      <c r="N5" s="321"/>
    </row>
    <row r="6" spans="1:17" x14ac:dyDescent="0.2">
      <c r="B6" s="322"/>
      <c r="K6" s="321"/>
      <c r="L6" s="321"/>
      <c r="M6" s="321"/>
      <c r="N6" s="321"/>
    </row>
    <row r="7" spans="1:17" x14ac:dyDescent="0.2">
      <c r="B7" s="322"/>
      <c r="K7" s="321"/>
      <c r="L7" s="321"/>
      <c r="M7" s="321"/>
      <c r="N7" s="321"/>
    </row>
    <row r="8" spans="1:17" ht="23.25" x14ac:dyDescent="0.3">
      <c r="B8" s="323" t="s">
        <v>353</v>
      </c>
      <c r="C8" s="324">
        <v>-3.0000000000000001E-3</v>
      </c>
      <c r="K8" s="321"/>
      <c r="L8" s="321"/>
      <c r="M8" s="321"/>
      <c r="N8" s="321"/>
    </row>
    <row r="9" spans="1:17" ht="20.25" x14ac:dyDescent="0.25">
      <c r="B9" s="325" t="s">
        <v>354</v>
      </c>
      <c r="C9" s="474">
        <v>-3.8562315806040297E-2</v>
      </c>
      <c r="K9" s="321"/>
      <c r="L9" s="321"/>
      <c r="M9" s="321"/>
      <c r="N9" s="321"/>
    </row>
    <row r="10" spans="1:17" ht="15" x14ac:dyDescent="0.2">
      <c r="B10" s="326" t="s">
        <v>355</v>
      </c>
      <c r="C10" s="327">
        <v>-2.1290362309319001E-2</v>
      </c>
      <c r="K10" s="321"/>
      <c r="L10" s="321"/>
      <c r="M10" s="321"/>
      <c r="N10" s="321"/>
    </row>
    <row r="11" spans="1:17" ht="15" x14ac:dyDescent="0.2">
      <c r="B11" s="326" t="s">
        <v>356</v>
      </c>
      <c r="C11" s="328">
        <v>-4.0226559508387098E-2</v>
      </c>
      <c r="K11" s="321"/>
      <c r="L11" s="321"/>
      <c r="M11" s="321"/>
      <c r="N11" s="321"/>
    </row>
    <row r="12" spans="1:17" ht="15" x14ac:dyDescent="0.2">
      <c r="B12" s="326" t="s">
        <v>357</v>
      </c>
      <c r="C12" s="328">
        <v>6.66273610000188E-2</v>
      </c>
      <c r="K12" s="321"/>
      <c r="L12" s="321"/>
      <c r="M12" s="321"/>
      <c r="N12" s="321"/>
    </row>
    <row r="13" spans="1:17" ht="34.5" customHeight="1" x14ac:dyDescent="0.2">
      <c r="B13" s="326" t="s">
        <v>138</v>
      </c>
      <c r="C13" s="328">
        <v>-0.13636470456899</v>
      </c>
      <c r="K13" s="321"/>
      <c r="L13" s="321"/>
      <c r="M13" s="321"/>
      <c r="N13" s="321"/>
    </row>
    <row r="14" spans="1:17" ht="15.75" customHeight="1" x14ac:dyDescent="0.2">
      <c r="B14" s="326" t="s">
        <v>358</v>
      </c>
      <c r="C14" s="328">
        <v>-0.134509678796258</v>
      </c>
      <c r="K14" s="321"/>
      <c r="L14" s="321"/>
      <c r="M14" s="321"/>
      <c r="N14" s="321"/>
    </row>
    <row r="15" spans="1:17" ht="15" customHeight="1" x14ac:dyDescent="0.2">
      <c r="B15" s="329"/>
      <c r="C15" s="329"/>
      <c r="K15" s="321"/>
      <c r="L15" s="321"/>
      <c r="M15" s="321"/>
      <c r="N15" s="321"/>
    </row>
    <row r="16" spans="1:17" x14ac:dyDescent="0.2">
      <c r="B16" s="330" t="s">
        <v>13</v>
      </c>
      <c r="C16" s="235"/>
      <c r="K16" s="321"/>
      <c r="L16" s="321"/>
      <c r="M16" s="321"/>
      <c r="N16" s="321"/>
    </row>
    <row r="17" spans="2:14" ht="16.5" customHeight="1" x14ac:dyDescent="0.2">
      <c r="B17" s="235"/>
      <c r="C17" s="235"/>
      <c r="K17" s="321"/>
      <c r="L17" s="321"/>
      <c r="M17" s="321"/>
      <c r="N17" s="321"/>
    </row>
    <row r="18" spans="2:14" ht="15" customHeight="1" x14ac:dyDescent="0.2">
      <c r="B18" s="235"/>
      <c r="C18" s="235"/>
      <c r="K18" s="321"/>
      <c r="L18" s="321"/>
      <c r="M18" s="321"/>
      <c r="N18" s="321"/>
    </row>
    <row r="19" spans="2:14" ht="7.5" customHeight="1" x14ac:dyDescent="0.2">
      <c r="B19" s="805" t="s">
        <v>359</v>
      </c>
      <c r="C19" s="805"/>
      <c r="K19" s="321"/>
      <c r="L19" s="321"/>
      <c r="M19" s="321"/>
      <c r="N19" s="321"/>
    </row>
    <row r="20" spans="2:14" ht="23.25" customHeight="1" x14ac:dyDescent="0.2">
      <c r="B20" s="805"/>
      <c r="C20" s="805"/>
      <c r="K20" s="321"/>
      <c r="L20" s="321"/>
      <c r="M20" s="321"/>
      <c r="N20" s="321"/>
    </row>
    <row r="21" spans="2:14" ht="23.25" customHeight="1" x14ac:dyDescent="0.2">
      <c r="B21" s="805"/>
      <c r="C21" s="805"/>
      <c r="K21" s="321"/>
      <c r="L21" s="321"/>
      <c r="M21" s="321"/>
      <c r="N21" s="321"/>
    </row>
    <row r="22" spans="2:14" ht="23.25" customHeight="1" x14ac:dyDescent="0.2">
      <c r="B22" s="805"/>
      <c r="C22" s="805"/>
      <c r="K22" s="321"/>
      <c r="L22" s="321"/>
      <c r="M22" s="321"/>
      <c r="N22" s="321"/>
    </row>
    <row r="23" spans="2:14" ht="23.25" customHeight="1" x14ac:dyDescent="0.2">
      <c r="B23" s="805"/>
      <c r="C23" s="805"/>
      <c r="K23" s="321"/>
      <c r="L23" s="321"/>
      <c r="M23" s="321"/>
      <c r="N23" s="321"/>
    </row>
    <row r="24" spans="2:14" ht="23.25" customHeight="1" x14ac:dyDescent="0.2">
      <c r="B24" s="805"/>
      <c r="C24" s="805"/>
      <c r="K24" s="321"/>
      <c r="L24" s="321"/>
      <c r="M24" s="321"/>
      <c r="N24" s="321"/>
    </row>
    <row r="25" spans="2:14" ht="23.25" customHeight="1" x14ac:dyDescent="0.2">
      <c r="B25" s="805"/>
      <c r="C25" s="805"/>
      <c r="K25" s="321"/>
      <c r="L25" s="321"/>
      <c r="M25" s="321"/>
      <c r="N25" s="321"/>
    </row>
    <row r="26" spans="2:14" ht="23.25" customHeight="1" x14ac:dyDescent="0.2">
      <c r="B26" s="805"/>
      <c r="C26" s="805"/>
      <c r="K26" s="321"/>
      <c r="L26" s="321"/>
      <c r="M26" s="321"/>
      <c r="N26" s="321"/>
    </row>
    <row r="27" spans="2:14" x14ac:dyDescent="0.2">
      <c r="B27" s="805"/>
      <c r="C27" s="805"/>
      <c r="K27" s="321"/>
      <c r="L27" s="321"/>
      <c r="M27" s="321"/>
      <c r="N27" s="321"/>
    </row>
    <row r="28" spans="2:14" x14ac:dyDescent="0.2">
      <c r="B28" s="805"/>
      <c r="C28" s="805"/>
      <c r="K28" s="321"/>
      <c r="L28" s="321"/>
      <c r="M28" s="321"/>
      <c r="N28" s="321"/>
    </row>
    <row r="29" spans="2:14" ht="23.25" customHeight="1" x14ac:dyDescent="0.2">
      <c r="B29" s="805"/>
      <c r="C29" s="805"/>
      <c r="K29" s="321"/>
      <c r="L29" s="321"/>
      <c r="M29" s="321"/>
      <c r="N29" s="321"/>
    </row>
    <row r="30" spans="2:14" ht="23.25" customHeight="1" x14ac:dyDescent="0.2">
      <c r="B30" s="805"/>
      <c r="C30" s="805"/>
      <c r="K30" s="321"/>
      <c r="L30" s="321"/>
      <c r="M30" s="321"/>
      <c r="N30" s="321"/>
    </row>
    <row r="31" spans="2:14" ht="23.25" customHeight="1" x14ac:dyDescent="0.2">
      <c r="B31" s="805"/>
      <c r="C31" s="805"/>
      <c r="K31" s="321"/>
      <c r="L31" s="321"/>
      <c r="M31" s="321"/>
      <c r="N31" s="321"/>
    </row>
    <row r="32" spans="2:14" x14ac:dyDescent="0.2">
      <c r="B32" s="805"/>
      <c r="C32" s="805"/>
      <c r="K32" s="321"/>
      <c r="L32" s="321"/>
      <c r="M32" s="321"/>
      <c r="N32" s="321"/>
    </row>
    <row r="33" spans="2:14" ht="23.25" hidden="1" customHeight="1" x14ac:dyDescent="0.2">
      <c r="B33" s="805"/>
      <c r="C33" s="805"/>
      <c r="K33" s="321"/>
      <c r="L33" s="321"/>
      <c r="M33" s="321"/>
      <c r="N33" s="321"/>
    </row>
    <row r="34" spans="2:14" ht="23.25" hidden="1" customHeight="1" x14ac:dyDescent="0.2">
      <c r="B34" s="805"/>
      <c r="C34" s="805"/>
    </row>
    <row r="35" spans="2:14" ht="23.25" hidden="1" customHeight="1" x14ac:dyDescent="0.2">
      <c r="B35" s="805"/>
      <c r="C35" s="805"/>
    </row>
    <row r="36" spans="2:14" ht="23.25" customHeight="1" x14ac:dyDescent="0.2">
      <c r="B36" s="805"/>
      <c r="C36" s="805"/>
    </row>
    <row r="37" spans="2:14" ht="23.25" customHeight="1" x14ac:dyDescent="0.2">
      <c r="B37" s="805"/>
      <c r="C37" s="805"/>
    </row>
    <row r="38" spans="2:14" ht="23.25" customHeight="1" x14ac:dyDescent="0.2">
      <c r="B38" s="805"/>
      <c r="C38" s="805"/>
    </row>
    <row r="39" spans="2:14" ht="23.25" customHeight="1" x14ac:dyDescent="0.2">
      <c r="B39" s="805"/>
      <c r="C39" s="805"/>
    </row>
    <row r="40" spans="2:14" ht="23.25" customHeight="1" x14ac:dyDescent="0.2">
      <c r="B40" s="805"/>
      <c r="C40" s="805"/>
    </row>
    <row r="41" spans="2:14" ht="18.75" customHeight="1" x14ac:dyDescent="0.2">
      <c r="B41" s="331"/>
      <c r="C41" s="332"/>
    </row>
    <row r="42" spans="2:14" ht="47.25" customHeight="1" thickBot="1" x14ac:dyDescent="0.3">
      <c r="B42" s="333" t="s">
        <v>360</v>
      </c>
      <c r="C42" s="324">
        <v>-3.4746284791298598E-2</v>
      </c>
    </row>
    <row r="43" spans="2:14" ht="21.75" customHeight="1" x14ac:dyDescent="0.2">
      <c r="B43" s="326" t="s">
        <v>361</v>
      </c>
      <c r="C43" s="327">
        <v>-2.9061957932165702E-2</v>
      </c>
    </row>
    <row r="44" spans="2:14" ht="15" x14ac:dyDescent="0.2">
      <c r="B44" s="326" t="s">
        <v>362</v>
      </c>
      <c r="C44" s="328">
        <v>-3.8562315806040297E-2</v>
      </c>
    </row>
    <row r="45" spans="2:14" ht="15" x14ac:dyDescent="0.2">
      <c r="B45" s="326" t="s">
        <v>363</v>
      </c>
      <c r="C45" s="328">
        <v>-4.5483298870220602E-2</v>
      </c>
    </row>
    <row r="46" spans="2:14" x14ac:dyDescent="0.2">
      <c r="B46" s="334"/>
      <c r="C46" s="332"/>
    </row>
    <row r="48" spans="2:14" ht="24" thickBot="1" x14ac:dyDescent="0.3">
      <c r="B48" s="333" t="s">
        <v>364</v>
      </c>
      <c r="C48" s="324">
        <v>-6.1704961017526899E-2</v>
      </c>
    </row>
    <row r="49" spans="2:3" ht="15" x14ac:dyDescent="0.2">
      <c r="B49" s="326" t="s">
        <v>365</v>
      </c>
      <c r="C49" s="327">
        <v>-1.6975233275870201E-2</v>
      </c>
    </row>
    <row r="50" spans="2:3" ht="15" x14ac:dyDescent="0.2">
      <c r="B50" s="326" t="s">
        <v>91</v>
      </c>
      <c r="C50" s="328">
        <v>-0.187503207584339</v>
      </c>
    </row>
    <row r="51" spans="2:3" ht="27.75" customHeight="1" x14ac:dyDescent="0.2">
      <c r="B51" s="326" t="s">
        <v>366</v>
      </c>
      <c r="C51" s="328">
        <v>-4.7838080641035202E-2</v>
      </c>
    </row>
    <row r="52" spans="2:3" ht="15" x14ac:dyDescent="0.2">
      <c r="B52" s="326" t="s">
        <v>367</v>
      </c>
      <c r="C52" s="328">
        <v>-9.18932028190525E-2</v>
      </c>
    </row>
    <row r="53" spans="2:3" ht="15" x14ac:dyDescent="0.2">
      <c r="B53" s="326" t="s">
        <v>102</v>
      </c>
      <c r="C53" s="328">
        <v>-0.104197235128102</v>
      </c>
    </row>
    <row r="54" spans="2:3" ht="15" x14ac:dyDescent="0.2">
      <c r="B54" s="326" t="s">
        <v>368</v>
      </c>
      <c r="C54" s="328">
        <v>-5.0767238513881499E-2</v>
      </c>
    </row>
    <row r="55" spans="2:3" x14ac:dyDescent="0.2">
      <c r="B55" s="335" t="s">
        <v>369</v>
      </c>
      <c r="C55" s="332"/>
    </row>
    <row r="59" spans="2:3" ht="32.25" thickBot="1" x14ac:dyDescent="0.3">
      <c r="B59" s="333" t="s">
        <v>205</v>
      </c>
      <c r="C59" s="324">
        <v>1.7791333508664301E-2</v>
      </c>
    </row>
    <row r="60" spans="2:3" ht="15" x14ac:dyDescent="0.2">
      <c r="B60" s="326" t="s">
        <v>370</v>
      </c>
      <c r="C60" s="327">
        <v>1.06886466914047E-2</v>
      </c>
    </row>
    <row r="61" spans="2:3" ht="15" x14ac:dyDescent="0.2">
      <c r="B61" s="326" t="s">
        <v>371</v>
      </c>
      <c r="C61" s="328">
        <v>-6.6088523202159202E-2</v>
      </c>
    </row>
    <row r="62" spans="2:3" ht="15" x14ac:dyDescent="0.2">
      <c r="B62" s="326" t="s">
        <v>372</v>
      </c>
      <c r="C62" s="328">
        <v>1.8853299486266201E-2</v>
      </c>
    </row>
    <row r="63" spans="2:3" ht="15" x14ac:dyDescent="0.2">
      <c r="B63" s="326" t="s">
        <v>373</v>
      </c>
      <c r="C63" s="328">
        <v>1.0757636414653899E-3</v>
      </c>
    </row>
    <row r="64" spans="2:3" ht="15" x14ac:dyDescent="0.2">
      <c r="B64" s="326" t="s">
        <v>374</v>
      </c>
      <c r="C64" s="328">
        <v>3.04691375494501E-2</v>
      </c>
    </row>
    <row r="66" spans="2:3" ht="24" thickBot="1" x14ac:dyDescent="0.3">
      <c r="B66" s="333" t="s">
        <v>209</v>
      </c>
      <c r="C66" s="324">
        <v>-8.0159706453781496E-2</v>
      </c>
    </row>
    <row r="67" spans="2:3" ht="25.5" x14ac:dyDescent="0.2">
      <c r="B67" s="326" t="s">
        <v>375</v>
      </c>
      <c r="C67" s="327">
        <v>-5.0236814644296003E-2</v>
      </c>
    </row>
    <row r="68" spans="2:3" ht="25.5" x14ac:dyDescent="0.2">
      <c r="B68" s="326" t="s">
        <v>376</v>
      </c>
      <c r="C68" s="328">
        <v>-0.15006032212859999</v>
      </c>
    </row>
    <row r="69" spans="2:3" ht="25.5" x14ac:dyDescent="0.2">
      <c r="B69" s="326" t="s">
        <v>377</v>
      </c>
      <c r="C69" s="328">
        <v>-7.1127380598666606E-2</v>
      </c>
    </row>
    <row r="70" spans="2:3" x14ac:dyDescent="0.2">
      <c r="B70" s="334"/>
      <c r="C70" s="332"/>
    </row>
    <row r="71" spans="2:3" ht="24" thickBot="1" x14ac:dyDescent="0.3">
      <c r="B71" s="333" t="s">
        <v>212</v>
      </c>
      <c r="C71" s="324">
        <v>3.4960897411743699E-2</v>
      </c>
    </row>
    <row r="72" spans="2:3" ht="15" x14ac:dyDescent="0.2">
      <c r="B72" s="326" t="s">
        <v>378</v>
      </c>
      <c r="C72" s="327">
        <v>3.8854111576103897E-2</v>
      </c>
    </row>
    <row r="73" spans="2:3" ht="15" x14ac:dyDescent="0.2">
      <c r="B73" s="326" t="s">
        <v>379</v>
      </c>
      <c r="C73" s="328">
        <v>3.3734212405660699E-2</v>
      </c>
    </row>
    <row r="74" spans="2:3" ht="15" x14ac:dyDescent="0.2">
      <c r="B74" s="326" t="s">
        <v>380</v>
      </c>
      <c r="C74" s="328">
        <v>6.7305180510373902E-4</v>
      </c>
    </row>
    <row r="75" spans="2:3" ht="15" x14ac:dyDescent="0.2">
      <c r="B75" s="326" t="s">
        <v>381</v>
      </c>
      <c r="C75" s="328">
        <v>-7.1732674110603106E-2</v>
      </c>
    </row>
    <row r="76" spans="2:3" ht="31.5" customHeight="1" x14ac:dyDescent="0.2">
      <c r="B76" s="326" t="s">
        <v>382</v>
      </c>
      <c r="C76" s="328">
        <v>2.7141217756876199E-2</v>
      </c>
    </row>
    <row r="77" spans="2:3" x14ac:dyDescent="0.2">
      <c r="B77" s="334"/>
      <c r="C77" s="332"/>
    </row>
    <row r="78" spans="2:3" x14ac:dyDescent="0.2">
      <c r="B78" s="334"/>
      <c r="C78" s="332"/>
    </row>
    <row r="79" spans="2:3" x14ac:dyDescent="0.2">
      <c r="B79" s="334"/>
      <c r="C79" s="332"/>
    </row>
    <row r="80" spans="2:3" ht="32.25" thickBot="1" x14ac:dyDescent="0.3">
      <c r="B80" s="333" t="s">
        <v>383</v>
      </c>
      <c r="C80" s="324">
        <v>-8.3890545786727E-3</v>
      </c>
    </row>
    <row r="81" spans="2:3" ht="15" x14ac:dyDescent="0.2">
      <c r="B81" s="326" t="s">
        <v>383</v>
      </c>
      <c r="C81" s="327">
        <v>3.0045739735720602E-3</v>
      </c>
    </row>
    <row r="82" spans="2:3" ht="15" x14ac:dyDescent="0.2">
      <c r="B82" s="326" t="s">
        <v>384</v>
      </c>
      <c r="C82" s="328">
        <v>-1.7513000952762901E-2</v>
      </c>
    </row>
    <row r="83" spans="2:3" x14ac:dyDescent="0.2">
      <c r="C83" s="332"/>
    </row>
    <row r="84" spans="2:3" x14ac:dyDescent="0.2">
      <c r="C84" s="332"/>
    </row>
    <row r="85" spans="2:3" ht="24" thickBot="1" x14ac:dyDescent="0.3">
      <c r="B85" s="333" t="s">
        <v>222</v>
      </c>
      <c r="C85" s="324">
        <v>5.3343158010128497E-2</v>
      </c>
    </row>
    <row r="86" spans="2:3" ht="25.5" x14ac:dyDescent="0.2">
      <c r="B86" s="326" t="s">
        <v>385</v>
      </c>
      <c r="C86" s="327">
        <v>9.2994168947992895E-2</v>
      </c>
    </row>
    <row r="87" spans="2:3" ht="15" x14ac:dyDescent="0.2">
      <c r="B87" s="326" t="s">
        <v>386</v>
      </c>
      <c r="C87" s="328">
        <v>-8.1288144777052207E-3</v>
      </c>
    </row>
    <row r="88" spans="2:3" ht="27.75" customHeight="1" x14ac:dyDescent="0.2">
      <c r="B88" s="326" t="s">
        <v>387</v>
      </c>
      <c r="C88" s="328">
        <v>7.2269334836018398E-2</v>
      </c>
    </row>
    <row r="89" spans="2:3" x14ac:dyDescent="0.2">
      <c r="C89" s="332"/>
    </row>
    <row r="90" spans="2:3" x14ac:dyDescent="0.2">
      <c r="C90" s="332"/>
    </row>
    <row r="91" spans="2:3" ht="32.25" thickBot="1" x14ac:dyDescent="0.3">
      <c r="B91" s="333" t="s">
        <v>388</v>
      </c>
      <c r="C91" s="324">
        <v>2.5096461251678501E-2</v>
      </c>
    </row>
    <row r="92" spans="2:3" ht="26.25" customHeight="1" x14ac:dyDescent="0.2">
      <c r="B92" s="326" t="s">
        <v>388</v>
      </c>
      <c r="C92" s="327">
        <v>3.5092965656969101E-2</v>
      </c>
    </row>
    <row r="93" spans="2:3" ht="25.5" x14ac:dyDescent="0.2">
      <c r="B93" s="326" t="s">
        <v>389</v>
      </c>
      <c r="C93" s="328">
        <v>-2.2124642768417899E-3</v>
      </c>
    </row>
    <row r="95" spans="2:3" ht="32.25" thickBot="1" x14ac:dyDescent="0.3">
      <c r="B95" s="333" t="s">
        <v>390</v>
      </c>
      <c r="C95" s="324">
        <v>4.8867652068427699E-2</v>
      </c>
    </row>
    <row r="96" spans="2:3" ht="15" x14ac:dyDescent="0.2">
      <c r="B96" s="326" t="s">
        <v>390</v>
      </c>
      <c r="C96" s="327">
        <v>4.4751300377131903E-2</v>
      </c>
    </row>
    <row r="97" spans="1:17" ht="25.5" x14ac:dyDescent="0.2">
      <c r="B97" s="326" t="s">
        <v>391</v>
      </c>
      <c r="C97" s="328">
        <v>7.0141187888036902E-2</v>
      </c>
    </row>
    <row r="99" spans="1:17" ht="27.75" customHeight="1" thickBot="1" x14ac:dyDescent="0.3">
      <c r="B99" s="333" t="s">
        <v>125</v>
      </c>
      <c r="C99" s="324">
        <v>-1.22495040231776E-2</v>
      </c>
    </row>
    <row r="101" spans="1:17" ht="24" thickBot="1" x14ac:dyDescent="0.3">
      <c r="B101" s="333" t="s">
        <v>392</v>
      </c>
      <c r="C101" s="324">
        <v>1.6117849226133098E-2</v>
      </c>
      <c r="E101" s="241"/>
      <c r="F101" s="241"/>
      <c r="G101" s="241"/>
    </row>
    <row r="103" spans="1:17" ht="24" thickBot="1" x14ac:dyDescent="0.3">
      <c r="B103" s="333" t="s">
        <v>127</v>
      </c>
      <c r="C103" s="324">
        <v>1.7503803287914201E-2</v>
      </c>
    </row>
    <row r="105" spans="1:17" x14ac:dyDescent="0.2">
      <c r="A105" s="664"/>
      <c r="B105" s="664"/>
      <c r="C105" s="664"/>
      <c r="D105" s="664"/>
      <c r="E105" s="664"/>
      <c r="F105" s="664"/>
      <c r="G105" s="664"/>
      <c r="H105" s="664"/>
      <c r="I105" s="664"/>
      <c r="J105" s="664"/>
      <c r="K105" s="664"/>
      <c r="L105" s="664"/>
      <c r="M105" s="664"/>
      <c r="N105" s="664"/>
      <c r="O105" s="664"/>
      <c r="P105" s="664"/>
      <c r="Q105" s="664"/>
    </row>
    <row r="106" spans="1:17" x14ac:dyDescent="0.2">
      <c r="A106" s="664"/>
      <c r="B106" s="664"/>
      <c r="C106" s="664"/>
      <c r="D106" s="664"/>
      <c r="E106" s="664"/>
      <c r="F106" s="664"/>
      <c r="G106" s="664"/>
      <c r="H106" s="664"/>
      <c r="I106" s="664"/>
      <c r="J106" s="664"/>
      <c r="K106" s="664"/>
      <c r="L106" s="664"/>
      <c r="M106" s="664"/>
      <c r="N106" s="664"/>
      <c r="O106" s="664"/>
      <c r="P106" s="664"/>
      <c r="Q106" s="664"/>
    </row>
    <row r="205" spans="2:2" x14ac:dyDescent="0.2">
      <c r="B205" s="216" t="s">
        <v>393</v>
      </c>
    </row>
  </sheetData>
  <sheetProtection algorithmName="SHA-512" hashValue="bgy6rT/pZDNPv/tvpx2emT0ePfT++D5OtyIbQmwx8Z9/BuQyCsh8GdUprpjKGRidc+ak9QC4AlCnQS1Hyak8zw==" saltValue="DttoHS8SoUB7HCatR5AD4Q==" spinCount="100000" sheet="1" objects="1" scenarios="1"/>
  <mergeCells count="3">
    <mergeCell ref="A1:Q2"/>
    <mergeCell ref="A105:Q106"/>
    <mergeCell ref="B19:C40"/>
  </mergeCells>
  <conditionalFormatting sqref="C8:C14">
    <cfRule type="cellIs" dxfId="7970" priority="27" operator="lessThan">
      <formula>0</formula>
    </cfRule>
  </conditionalFormatting>
  <conditionalFormatting sqref="C42:C45">
    <cfRule type="cellIs" dxfId="7969" priority="30" operator="lessThan">
      <formula>0</formula>
    </cfRule>
  </conditionalFormatting>
  <conditionalFormatting sqref="C48:C54">
    <cfRule type="cellIs" dxfId="7968" priority="15" operator="lessThan">
      <formula>0</formula>
    </cfRule>
  </conditionalFormatting>
  <conditionalFormatting sqref="C59:C64">
    <cfRule type="cellIs" dxfId="7967" priority="13" operator="lessThan">
      <formula>0</formula>
    </cfRule>
  </conditionalFormatting>
  <conditionalFormatting sqref="C66:C69">
    <cfRule type="cellIs" dxfId="7966" priority="12" operator="lessThan">
      <formula>0</formula>
    </cfRule>
  </conditionalFormatting>
  <conditionalFormatting sqref="C71:C76">
    <cfRule type="cellIs" dxfId="7965" priority="1" operator="lessThan">
      <formula>0</formula>
    </cfRule>
  </conditionalFormatting>
  <conditionalFormatting sqref="C80:C82">
    <cfRule type="cellIs" dxfId="7964" priority="9" operator="lessThan">
      <formula>0</formula>
    </cfRule>
  </conditionalFormatting>
  <conditionalFormatting sqref="C85:C88">
    <cfRule type="cellIs" dxfId="7963" priority="8" operator="lessThan">
      <formula>0</formula>
    </cfRule>
  </conditionalFormatting>
  <conditionalFormatting sqref="C91:C93">
    <cfRule type="cellIs" dxfId="7962" priority="7" operator="lessThan">
      <formula>0</formula>
    </cfRule>
  </conditionalFormatting>
  <conditionalFormatting sqref="C95:C97">
    <cfRule type="cellIs" dxfId="7961" priority="6" operator="lessThan">
      <formula>0</formula>
    </cfRule>
  </conditionalFormatting>
  <conditionalFormatting sqref="C99">
    <cfRule type="cellIs" dxfId="7960" priority="5" operator="lessThan">
      <formula>0</formula>
    </cfRule>
  </conditionalFormatting>
  <conditionalFormatting sqref="C101">
    <cfRule type="cellIs" dxfId="7959" priority="4" operator="lessThan">
      <formula>0</formula>
    </cfRule>
  </conditionalFormatting>
  <conditionalFormatting sqref="C103">
    <cfRule type="cellIs" dxfId="7958" priority="3" operator="lessThan">
      <formula>0</formula>
    </cfRule>
  </conditionalFormatting>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B1:S78"/>
  <sheetViews>
    <sheetView topLeftCell="A43" zoomScale="80" zoomScaleNormal="80" workbookViewId="0">
      <pane ySplit="1" topLeftCell="A60" activePane="bottomLeft" state="frozen"/>
      <selection activeCell="A43" sqref="A43"/>
      <selection pane="bottomLeft" activeCell="J79" sqref="J79"/>
    </sheetView>
  </sheetViews>
  <sheetFormatPr baseColWidth="10" defaultColWidth="11.42578125" defaultRowHeight="15" x14ac:dyDescent="0.25"/>
  <cols>
    <col min="4" max="4" width="11.140625" customWidth="1"/>
    <col min="5" max="5" width="13.42578125" customWidth="1"/>
    <col min="10" max="10" width="13.5703125" customWidth="1"/>
  </cols>
  <sheetData>
    <row r="1" spans="2:18" ht="47.25" customHeight="1" x14ac:dyDescent="0.25">
      <c r="C1" s="40" t="s">
        <v>394</v>
      </c>
      <c r="D1" s="40" t="s">
        <v>362</v>
      </c>
      <c r="E1" s="40" t="s">
        <v>184</v>
      </c>
      <c r="J1" s="42" t="s">
        <v>395</v>
      </c>
      <c r="K1" s="42" t="s">
        <v>396</v>
      </c>
      <c r="L1" s="42" t="s">
        <v>184</v>
      </c>
      <c r="P1" s="42" t="s">
        <v>397</v>
      </c>
      <c r="Q1" s="42" t="s">
        <v>209</v>
      </c>
      <c r="R1" s="42" t="s">
        <v>184</v>
      </c>
    </row>
    <row r="2" spans="2:18" x14ac:dyDescent="0.25">
      <c r="B2" s="39" t="s">
        <v>398</v>
      </c>
      <c r="C2" s="62">
        <v>4.3859649122806985</v>
      </c>
      <c r="D2" s="62">
        <v>6.5445026178010437</v>
      </c>
      <c r="E2" s="60">
        <v>5.6593837964115323</v>
      </c>
      <c r="F2" s="64">
        <v>7.0132978538334214</v>
      </c>
      <c r="G2" s="66"/>
      <c r="H2" s="808">
        <v>2011</v>
      </c>
      <c r="I2" s="39" t="s">
        <v>398</v>
      </c>
      <c r="J2" s="62">
        <v>4.9362463649243153</v>
      </c>
      <c r="K2" s="62">
        <v>6.5306450317294633</v>
      </c>
      <c r="L2" s="60">
        <v>5.6593837964115323</v>
      </c>
      <c r="N2" s="808">
        <v>2011</v>
      </c>
      <c r="O2" s="39" t="s">
        <v>398</v>
      </c>
      <c r="P2" s="62">
        <v>9.1392715864138552</v>
      </c>
      <c r="Q2" s="62">
        <v>0.99100472633023173</v>
      </c>
      <c r="R2" s="60">
        <v>5.6593837964115323</v>
      </c>
    </row>
    <row r="3" spans="2:18" x14ac:dyDescent="0.25">
      <c r="B3" s="39" t="s">
        <v>399</v>
      </c>
      <c r="C3" s="63">
        <v>4.4011976047904255</v>
      </c>
      <c r="D3" s="63">
        <v>7.0952014370028138</v>
      </c>
      <c r="E3" s="61">
        <v>6.4005845456011912</v>
      </c>
      <c r="F3" s="64">
        <v>7.1873016567354711</v>
      </c>
      <c r="G3" s="66"/>
      <c r="H3" s="809"/>
      <c r="I3" s="39" t="s">
        <v>399</v>
      </c>
      <c r="J3" s="63">
        <v>3.2686939914793527</v>
      </c>
      <c r="K3" s="63">
        <v>7.4077021005728909</v>
      </c>
      <c r="L3" s="61">
        <v>6.4005845456011912</v>
      </c>
      <c r="N3" s="809"/>
      <c r="O3" s="39" t="s">
        <v>399</v>
      </c>
      <c r="P3" s="63">
        <v>11.115553778488604</v>
      </c>
      <c r="Q3" s="63">
        <v>10.544703827219308</v>
      </c>
      <c r="R3" s="61">
        <v>6.4005845456011912</v>
      </c>
    </row>
    <row r="4" spans="2:18" x14ac:dyDescent="0.25">
      <c r="B4" s="39" t="s">
        <v>400</v>
      </c>
      <c r="C4" s="63">
        <v>5.1940298507462614</v>
      </c>
      <c r="D4" s="63">
        <v>7.9409518961567755</v>
      </c>
      <c r="E4" s="61">
        <v>7.925610170130895</v>
      </c>
      <c r="F4" s="64">
        <v>9.0665580473807665</v>
      </c>
      <c r="G4" s="66"/>
      <c r="H4" s="809"/>
      <c r="I4" s="39" t="s">
        <v>400</v>
      </c>
      <c r="J4" s="63">
        <v>6.5906875609207418</v>
      </c>
      <c r="K4" s="63">
        <v>7.0800591301641589</v>
      </c>
      <c r="L4" s="61">
        <v>7.925610170130895</v>
      </c>
      <c r="N4" s="809"/>
      <c r="O4" s="39" t="s">
        <v>400</v>
      </c>
      <c r="P4" s="63">
        <v>19.292820650712557</v>
      </c>
      <c r="Q4" s="63">
        <v>14.220972026879195</v>
      </c>
      <c r="R4" s="61">
        <v>7.925610170130895</v>
      </c>
    </row>
    <row r="5" spans="2:18" x14ac:dyDescent="0.25">
      <c r="B5" s="39" t="s">
        <v>401</v>
      </c>
      <c r="C5" s="63">
        <v>3.552554315913099</v>
      </c>
      <c r="D5" s="63">
        <v>5.0637612975114479</v>
      </c>
      <c r="E5" s="61">
        <v>6.3631180105944622</v>
      </c>
      <c r="F5" s="64">
        <v>6.274843541151597</v>
      </c>
      <c r="G5" s="66"/>
      <c r="H5" s="809"/>
      <c r="I5" s="39" t="s">
        <v>401</v>
      </c>
      <c r="J5" s="63">
        <v>4.2326497847186602</v>
      </c>
      <c r="K5" s="63">
        <v>5.883250667684095</v>
      </c>
      <c r="L5" s="61">
        <v>6.3631180105944622</v>
      </c>
      <c r="N5" s="809"/>
      <c r="O5" s="39" t="s">
        <v>401</v>
      </c>
      <c r="P5" s="63">
        <v>18.373294476089555</v>
      </c>
      <c r="Q5" s="63">
        <v>7.4925500212856662</v>
      </c>
      <c r="R5" s="61">
        <v>6.3631180105944622</v>
      </c>
    </row>
    <row r="6" spans="2:18" x14ac:dyDescent="0.25">
      <c r="B6" s="39" t="s">
        <v>402</v>
      </c>
      <c r="C6" s="62">
        <v>4.1437264560996852</v>
      </c>
      <c r="D6" s="62">
        <v>6.0442260442260505</v>
      </c>
      <c r="E6" s="60">
        <v>5.7896692005907369</v>
      </c>
      <c r="F6" s="64">
        <v>6.3635843449843179</v>
      </c>
      <c r="G6" s="66"/>
      <c r="H6" s="808">
        <v>2012</v>
      </c>
      <c r="I6" s="39" t="s">
        <v>402</v>
      </c>
      <c r="J6" s="62">
        <v>1.0800056842404473</v>
      </c>
      <c r="K6" s="62">
        <v>5.376263007087914</v>
      </c>
      <c r="L6" s="60">
        <v>5.7896692005907369</v>
      </c>
      <c r="N6" s="808">
        <v>2012</v>
      </c>
      <c r="O6" s="39" t="s">
        <v>402</v>
      </c>
      <c r="P6" s="62">
        <v>12.235970503687028</v>
      </c>
      <c r="Q6" s="62">
        <v>14.492753623188406</v>
      </c>
      <c r="R6" s="60">
        <v>5.7896692005907369</v>
      </c>
    </row>
    <row r="7" spans="2:18" x14ac:dyDescent="0.25">
      <c r="B7" s="39" t="s">
        <v>403</v>
      </c>
      <c r="C7" s="63">
        <v>2.4376254660166268</v>
      </c>
      <c r="D7" s="63">
        <v>3.2466754522583017</v>
      </c>
      <c r="E7" s="61">
        <v>4.976056074266296</v>
      </c>
      <c r="F7" s="64">
        <v>5.0653157963660931</v>
      </c>
      <c r="G7" s="66"/>
      <c r="H7" s="809"/>
      <c r="I7" s="39" t="s">
        <v>403</v>
      </c>
      <c r="J7" s="63">
        <v>0.66842067837586683</v>
      </c>
      <c r="K7" s="63">
        <v>4.4521816430846712</v>
      </c>
      <c r="L7" s="61">
        <v>4.976056074266296</v>
      </c>
      <c r="N7" s="809"/>
      <c r="O7" s="39" t="s">
        <v>403</v>
      </c>
      <c r="P7" s="63">
        <v>7.8565431210267462</v>
      </c>
      <c r="Q7" s="63">
        <v>16.190202557103859</v>
      </c>
      <c r="R7" s="61">
        <v>4.976056074266296</v>
      </c>
    </row>
    <row r="8" spans="2:18" x14ac:dyDescent="0.25">
      <c r="B8" s="39" t="s">
        <v>404</v>
      </c>
      <c r="C8" s="63">
        <v>1.8444948921679867</v>
      </c>
      <c r="D8" s="63">
        <v>2.5819382221174294</v>
      </c>
      <c r="E8" s="61">
        <v>2.5990369405822094</v>
      </c>
      <c r="F8" s="64">
        <v>2.2364225347677973</v>
      </c>
      <c r="G8" s="66"/>
      <c r="H8" s="809"/>
      <c r="I8" s="39" t="s">
        <v>404</v>
      </c>
      <c r="J8" s="63">
        <v>-0.37276691517794802</v>
      </c>
      <c r="K8" s="63">
        <v>3.0661919639613444</v>
      </c>
      <c r="L8" s="61">
        <v>2.5990369405822094</v>
      </c>
      <c r="N8" s="809"/>
      <c r="O8" s="39" t="s">
        <v>404</v>
      </c>
      <c r="P8" s="63">
        <v>0.48461625154965304</v>
      </c>
      <c r="Q8" s="63">
        <v>-4.4192091941442015</v>
      </c>
      <c r="R8" s="61">
        <v>2.5990369405822094</v>
      </c>
    </row>
    <row r="9" spans="2:18" x14ac:dyDescent="0.25">
      <c r="B9" s="39" t="s">
        <v>405</v>
      </c>
      <c r="C9" s="63">
        <v>2.0697476609016263</v>
      </c>
      <c r="D9" s="63">
        <v>3.7709168041480012</v>
      </c>
      <c r="E9" s="61">
        <v>2.9037139521812492</v>
      </c>
      <c r="F9" s="64">
        <v>2.3436079857147121</v>
      </c>
      <c r="G9" s="66"/>
      <c r="H9" s="809"/>
      <c r="I9" s="39" t="s">
        <v>405</v>
      </c>
      <c r="J9" s="63">
        <v>-1.0297001961333621</v>
      </c>
      <c r="K9" s="63">
        <v>2.7889881810319963</v>
      </c>
      <c r="L9" s="61">
        <v>2.9037139521812492</v>
      </c>
      <c r="N9" s="809"/>
      <c r="O9" s="39" t="s">
        <v>405</v>
      </c>
      <c r="P9" s="63">
        <v>1.3876454789615025</v>
      </c>
      <c r="Q9" s="63">
        <v>-0.9768976897689754</v>
      </c>
      <c r="R9" s="61">
        <v>2.9037139521812492</v>
      </c>
    </row>
    <row r="10" spans="2:18" x14ac:dyDescent="0.25">
      <c r="B10" s="39" t="s">
        <v>406</v>
      </c>
      <c r="C10" s="62">
        <v>-0.86278875591428061</v>
      </c>
      <c r="D10" s="62">
        <v>2.1895273401297572</v>
      </c>
      <c r="E10" s="60">
        <v>2.9411009001447468</v>
      </c>
      <c r="F10" s="64">
        <v>2.2681695292905886</v>
      </c>
      <c r="G10" s="66"/>
      <c r="H10" s="808">
        <v>2013</v>
      </c>
      <c r="I10" s="39" t="s">
        <v>406</v>
      </c>
      <c r="J10" s="62">
        <v>-2.9734289329396972</v>
      </c>
      <c r="K10" s="62">
        <v>3.234347048300549</v>
      </c>
      <c r="L10" s="60">
        <v>2.9411009001447468</v>
      </c>
      <c r="N10" s="808">
        <v>2013</v>
      </c>
      <c r="O10" s="39" t="s">
        <v>406</v>
      </c>
      <c r="P10" s="62">
        <v>1.6035634743875278</v>
      </c>
      <c r="Q10" s="62">
        <v>6.1445147679324918</v>
      </c>
      <c r="R10" s="60">
        <v>2.9411009001447468</v>
      </c>
    </row>
    <row r="11" spans="2:18" x14ac:dyDescent="0.25">
      <c r="B11" s="39" t="s">
        <v>407</v>
      </c>
      <c r="C11" s="63">
        <v>1.5401848221786594</v>
      </c>
      <c r="D11" s="63">
        <v>3.9220236713854746</v>
      </c>
      <c r="E11" s="61">
        <v>4.7223425673437163</v>
      </c>
      <c r="F11" s="64">
        <v>4.9241853684978167</v>
      </c>
      <c r="G11" s="66"/>
      <c r="H11" s="809"/>
      <c r="I11" s="39" t="s">
        <v>407</v>
      </c>
      <c r="J11" s="63">
        <v>3.3199124108215017</v>
      </c>
      <c r="K11" s="63">
        <v>4.5106382978723474</v>
      </c>
      <c r="L11" s="61">
        <v>4.7223425673437163</v>
      </c>
      <c r="N11" s="809"/>
      <c r="O11" s="39" t="s">
        <v>407</v>
      </c>
      <c r="P11" s="63">
        <v>4.7820284697508839</v>
      </c>
      <c r="Q11" s="63">
        <v>3.041543026706222</v>
      </c>
      <c r="R11" s="61">
        <v>4.7223425673437163</v>
      </c>
    </row>
    <row r="12" spans="2:18" x14ac:dyDescent="0.25">
      <c r="B12" s="39" t="s">
        <v>408</v>
      </c>
      <c r="C12" s="63">
        <v>1.4488715519643307</v>
      </c>
      <c r="D12" s="63">
        <v>3.5743018043902879</v>
      </c>
      <c r="E12" s="61">
        <v>6.0493522201684868</v>
      </c>
      <c r="F12" s="64">
        <v>5.3538500273552216</v>
      </c>
      <c r="G12" s="66"/>
      <c r="H12" s="809"/>
      <c r="I12" s="39" t="s">
        <v>408</v>
      </c>
      <c r="J12" s="63">
        <v>1.7225555947758551</v>
      </c>
      <c r="K12" s="63">
        <v>4.7585477617201377</v>
      </c>
      <c r="L12" s="61">
        <v>6.0493522201684868</v>
      </c>
      <c r="N12" s="809"/>
      <c r="O12" s="39" t="s">
        <v>408</v>
      </c>
      <c r="P12" s="63">
        <v>6.6509645580977974</v>
      </c>
      <c r="Q12" s="63">
        <v>22.573718866304034</v>
      </c>
      <c r="R12" s="61">
        <v>6.0493522201684868</v>
      </c>
    </row>
    <row r="13" spans="2:18" x14ac:dyDescent="0.25">
      <c r="B13" s="39" t="s">
        <v>409</v>
      </c>
      <c r="C13" s="63">
        <v>1.4991671293725659</v>
      </c>
      <c r="D13" s="63">
        <v>3.6338859868271669</v>
      </c>
      <c r="E13" s="61">
        <v>5.7611992974967023</v>
      </c>
      <c r="F13" s="64">
        <v>5.5257065114917339</v>
      </c>
      <c r="G13" s="66"/>
      <c r="H13" s="809"/>
      <c r="I13" s="39" t="s">
        <v>409</v>
      </c>
      <c r="J13" s="63">
        <v>1.5853917474697425</v>
      </c>
      <c r="K13" s="63">
        <v>5.665007361705122</v>
      </c>
      <c r="L13" s="61">
        <v>5.7611992974967023</v>
      </c>
      <c r="N13" s="809"/>
      <c r="O13" s="39" t="s">
        <v>409</v>
      </c>
      <c r="P13" s="63">
        <v>6.9315673289183337</v>
      </c>
      <c r="Q13" s="63">
        <v>15.544594054126122</v>
      </c>
      <c r="R13" s="61">
        <v>5.7611992974967023</v>
      </c>
    </row>
    <row r="14" spans="2:18" x14ac:dyDescent="0.25">
      <c r="B14" s="39" t="s">
        <v>410</v>
      </c>
      <c r="C14" s="62">
        <v>3.0600786075238631</v>
      </c>
      <c r="D14" s="62">
        <v>5.0447795034576473</v>
      </c>
      <c r="E14" s="60">
        <v>6.4512908405647522</v>
      </c>
      <c r="F14" s="64">
        <v>5.5505909118038801</v>
      </c>
      <c r="G14" s="66"/>
      <c r="H14" s="808" t="s">
        <v>411</v>
      </c>
      <c r="I14" s="39" t="s">
        <v>410</v>
      </c>
      <c r="J14" s="62">
        <v>5.6799246540607129</v>
      </c>
      <c r="K14" s="62">
        <v>5.406529423996659</v>
      </c>
      <c r="L14" s="60">
        <v>6.4512908405647522</v>
      </c>
      <c r="N14" s="808" t="s">
        <v>411</v>
      </c>
      <c r="O14" s="39" t="s">
        <v>410</v>
      </c>
      <c r="P14" s="62">
        <v>4.2854011398509471</v>
      </c>
      <c r="Q14" s="62">
        <v>14.770186335403722</v>
      </c>
      <c r="R14" s="60">
        <v>6.4512908405647522</v>
      </c>
    </row>
    <row r="15" spans="2:18" x14ac:dyDescent="0.25">
      <c r="B15" s="39" t="s">
        <v>412</v>
      </c>
      <c r="C15" s="63">
        <v>3.7506894649751814</v>
      </c>
      <c r="D15" s="63">
        <v>4.7119249665029059</v>
      </c>
      <c r="E15" s="61">
        <v>4.0137577468444761</v>
      </c>
      <c r="F15" s="64">
        <v>2.9674556082886596</v>
      </c>
      <c r="G15" s="66"/>
      <c r="H15" s="810"/>
      <c r="I15" s="39" t="s">
        <v>412</v>
      </c>
      <c r="J15" s="63">
        <v>-0.9024406918711918</v>
      </c>
      <c r="K15" s="63">
        <v>4.9402823018458264</v>
      </c>
      <c r="L15" s="61">
        <v>4.0137577468444761</v>
      </c>
      <c r="N15" s="810"/>
      <c r="O15" s="39" t="s">
        <v>412</v>
      </c>
      <c r="P15" s="63">
        <v>-3.3220123116111182</v>
      </c>
      <c r="Q15" s="63">
        <v>9.0352771778257761</v>
      </c>
      <c r="R15" s="61">
        <v>4.0137577468444761</v>
      </c>
    </row>
    <row r="16" spans="2:18" x14ac:dyDescent="0.25">
      <c r="B16" s="39" t="s">
        <v>413</v>
      </c>
      <c r="C16" s="63">
        <v>3.762702554243333</v>
      </c>
      <c r="D16" s="63">
        <v>4.4940079893475371</v>
      </c>
      <c r="E16" s="61">
        <v>3.9075363645855816</v>
      </c>
      <c r="F16" s="64">
        <v>4.0978633328027598</v>
      </c>
      <c r="G16" s="66"/>
      <c r="H16" s="810"/>
      <c r="I16" s="39" t="s">
        <v>413</v>
      </c>
      <c r="J16" s="63">
        <v>-0.34700534388230153</v>
      </c>
      <c r="K16" s="63">
        <v>4.5760430686406579</v>
      </c>
      <c r="L16" s="61">
        <v>3.9075363645855816</v>
      </c>
      <c r="N16" s="810"/>
      <c r="O16" s="39" t="s">
        <v>413</v>
      </c>
      <c r="P16" s="63">
        <v>-2.0506888211168359</v>
      </c>
      <c r="Q16" s="63">
        <v>11.14095527268482</v>
      </c>
      <c r="R16" s="61">
        <v>3.9075363645855816</v>
      </c>
    </row>
    <row r="17" spans="2:18" x14ac:dyDescent="0.25">
      <c r="B17" s="39" t="s">
        <v>414</v>
      </c>
      <c r="C17" s="63">
        <v>3.0361050328227606</v>
      </c>
      <c r="D17" s="63">
        <v>4.0324348016655733</v>
      </c>
      <c r="E17" s="61">
        <v>3.2814498764490452</v>
      </c>
      <c r="F17" s="64">
        <v>6.2032172369211906</v>
      </c>
      <c r="G17" s="66"/>
      <c r="H17" s="810"/>
      <c r="I17" s="39" t="s">
        <v>414</v>
      </c>
      <c r="J17" s="63">
        <v>-2.7868738242872837E-2</v>
      </c>
      <c r="K17" s="63">
        <v>5.2219494393205537</v>
      </c>
      <c r="L17" s="61">
        <v>3.2814498764490452</v>
      </c>
      <c r="N17" s="810"/>
      <c r="O17" s="39" t="s">
        <v>414</v>
      </c>
      <c r="P17" s="63">
        <v>-3.5920726672171668</v>
      </c>
      <c r="Q17" s="63">
        <v>6.5189800392292625</v>
      </c>
      <c r="R17" s="61">
        <v>3.2814498764490452</v>
      </c>
    </row>
    <row r="18" spans="2:18" x14ac:dyDescent="0.25">
      <c r="B18" s="39" t="s">
        <v>415</v>
      </c>
      <c r="C18" s="62">
        <v>3.7864342141105993</v>
      </c>
      <c r="D18" s="62">
        <v>3.6261601554068648</v>
      </c>
      <c r="E18" s="60">
        <v>2.6143637599943759</v>
      </c>
      <c r="F18" s="64">
        <v>2.8281609988328711</v>
      </c>
      <c r="G18" s="66"/>
      <c r="H18" s="808" t="s">
        <v>416</v>
      </c>
      <c r="I18" s="39" t="s">
        <v>415</v>
      </c>
      <c r="J18" s="62">
        <v>-1.5561801604168153</v>
      </c>
      <c r="K18" s="62">
        <v>5.1818241599263359</v>
      </c>
      <c r="L18" s="60">
        <v>2.6143637599943759</v>
      </c>
      <c r="N18" s="808" t="s">
        <v>416</v>
      </c>
      <c r="O18" s="39" t="s">
        <v>415</v>
      </c>
      <c r="P18" s="62">
        <v>2.1019442984766101E-2</v>
      </c>
      <c r="Q18" s="62">
        <v>2.3379153588050769</v>
      </c>
      <c r="R18" s="60">
        <v>2.6143637599943759</v>
      </c>
    </row>
    <row r="19" spans="2:18" x14ac:dyDescent="0.25">
      <c r="B19" s="39" t="s">
        <v>417</v>
      </c>
      <c r="C19" s="63">
        <v>0.79744816586921274</v>
      </c>
      <c r="D19" s="63">
        <v>1.9300490509703678</v>
      </c>
      <c r="E19" s="61">
        <v>3.0360930870975835</v>
      </c>
      <c r="F19" s="64">
        <v>3.289675036706825</v>
      </c>
      <c r="G19" s="66"/>
      <c r="H19" s="810"/>
      <c r="I19" s="39" t="s">
        <v>417</v>
      </c>
      <c r="J19" s="63">
        <v>0.4622283546050312</v>
      </c>
      <c r="K19" s="63">
        <v>4.2227108122090016</v>
      </c>
      <c r="L19" s="61">
        <v>3.0360930870975835</v>
      </c>
      <c r="N19" s="810"/>
      <c r="O19" s="39" t="s">
        <v>417</v>
      </c>
      <c r="P19" s="63">
        <v>3.9082226369524733</v>
      </c>
      <c r="Q19" s="63">
        <v>7.8683834048640904</v>
      </c>
      <c r="R19" s="61">
        <v>3.0360930870975835</v>
      </c>
    </row>
    <row r="20" spans="2:18" x14ac:dyDescent="0.25">
      <c r="B20" s="39" t="s">
        <v>418</v>
      </c>
      <c r="C20" s="63">
        <v>2.0381154049761818</v>
      </c>
      <c r="D20" s="63">
        <v>3.3343952426462664</v>
      </c>
      <c r="E20" s="61">
        <v>3.2001731494651011</v>
      </c>
      <c r="F20" s="64">
        <v>3.5846654078014666</v>
      </c>
      <c r="G20" s="66"/>
      <c r="H20" s="810"/>
      <c r="I20" s="39" t="s">
        <v>418</v>
      </c>
      <c r="J20" s="63">
        <v>3.4055296329827911</v>
      </c>
      <c r="K20" s="63">
        <v>5.3861003861003951</v>
      </c>
      <c r="L20" s="61">
        <v>3.2001731494651011</v>
      </c>
      <c r="N20" s="810"/>
      <c r="O20" s="39" t="s">
        <v>418</v>
      </c>
      <c r="P20" s="63">
        <v>-1.0629160403693305</v>
      </c>
      <c r="Q20" s="63">
        <v>-0.2626878217925821</v>
      </c>
      <c r="R20" s="61">
        <v>3.2001731494651011</v>
      </c>
    </row>
    <row r="21" spans="2:18" x14ac:dyDescent="0.25">
      <c r="B21" s="39" t="s">
        <v>419</v>
      </c>
      <c r="C21" s="63">
        <v>2.1502521900716829</v>
      </c>
      <c r="D21" s="63">
        <v>1.6431430377080289</v>
      </c>
      <c r="E21" s="61">
        <v>3.3510527813891855</v>
      </c>
      <c r="F21" s="64">
        <v>2.2036822447877711</v>
      </c>
      <c r="G21" s="66"/>
      <c r="H21" s="810"/>
      <c r="I21" s="39" t="s">
        <v>419</v>
      </c>
      <c r="J21" s="63">
        <v>4.6275001742281745</v>
      </c>
      <c r="K21" s="63">
        <v>3.6763778534493667</v>
      </c>
      <c r="L21" s="61">
        <v>3.3510527813891855</v>
      </c>
      <c r="N21" s="810"/>
      <c r="O21" s="39" t="s">
        <v>419</v>
      </c>
      <c r="P21" s="63">
        <v>-1.841541755888656</v>
      </c>
      <c r="Q21" s="63">
        <v>4.9935008665511305</v>
      </c>
      <c r="R21" s="61">
        <v>3.3510527813891855</v>
      </c>
    </row>
    <row r="22" spans="2:18" x14ac:dyDescent="0.25">
      <c r="B22" s="39" t="s">
        <v>420</v>
      </c>
      <c r="C22" s="62">
        <v>1.4435695538057729</v>
      </c>
      <c r="D22" s="62">
        <v>1.1143511768381558</v>
      </c>
      <c r="E22" s="60">
        <v>2.4860616031441225</v>
      </c>
      <c r="F22" s="64">
        <v>3.1772864811119348</v>
      </c>
      <c r="G22" s="66"/>
      <c r="H22" s="806" t="s">
        <v>421</v>
      </c>
      <c r="I22" s="39" t="s">
        <v>420</v>
      </c>
      <c r="J22" s="62">
        <v>4.4359331476323121</v>
      </c>
      <c r="K22" s="62">
        <v>3.4260706470772107</v>
      </c>
      <c r="L22" s="60">
        <v>2.4860616031441225</v>
      </c>
      <c r="N22" s="806" t="s">
        <v>421</v>
      </c>
      <c r="O22" s="39" t="s">
        <v>420</v>
      </c>
      <c r="P22" s="62">
        <v>-5.1802038457497019</v>
      </c>
      <c r="Q22" s="62">
        <v>6.1872025383395055</v>
      </c>
      <c r="R22" s="60">
        <v>2.4860616031441225</v>
      </c>
    </row>
    <row r="23" spans="2:18" x14ac:dyDescent="0.25">
      <c r="B23" s="39" t="s">
        <v>422</v>
      </c>
      <c r="C23" s="63">
        <v>1.7141350210970501</v>
      </c>
      <c r="D23" s="63">
        <v>0.43937650381839433</v>
      </c>
      <c r="E23" s="61">
        <v>2.3554879387209837</v>
      </c>
      <c r="F23" s="64">
        <v>2.9498803421782611</v>
      </c>
      <c r="G23" s="67"/>
      <c r="H23" s="807"/>
      <c r="I23" s="39" t="s">
        <v>422</v>
      </c>
      <c r="J23" s="63">
        <v>5.9126493613514555</v>
      </c>
      <c r="K23" s="63">
        <v>2.6121486629025412</v>
      </c>
      <c r="L23" s="61">
        <v>2.3554879387209837</v>
      </c>
      <c r="N23" s="807"/>
      <c r="O23" s="39" t="s">
        <v>422</v>
      </c>
      <c r="P23" s="63">
        <v>-7.3217115689381984</v>
      </c>
      <c r="Q23" s="63">
        <v>1.1528259538869747</v>
      </c>
      <c r="R23" s="61">
        <v>2.3554879387209837</v>
      </c>
    </row>
    <row r="24" spans="2:18" x14ac:dyDescent="0.25">
      <c r="B24" s="39" t="s">
        <v>423</v>
      </c>
      <c r="C24" s="63">
        <v>-0.59662775616082797</v>
      </c>
      <c r="D24" s="63">
        <v>-0.23635803103483966</v>
      </c>
      <c r="E24" s="61">
        <v>1.5032807022800085</v>
      </c>
      <c r="F24" s="64">
        <v>0.61884529062461979</v>
      </c>
      <c r="G24" s="66"/>
      <c r="I24" s="39" t="s">
        <v>423</v>
      </c>
      <c r="J24" s="63">
        <v>2.0878232758620783</v>
      </c>
      <c r="K24" s="63">
        <v>1.5143188618184098</v>
      </c>
      <c r="L24" s="61">
        <v>1.5032807022800085</v>
      </c>
      <c r="O24" s="39" t="s">
        <v>423</v>
      </c>
      <c r="P24" s="63">
        <v>-6.890938686923505</v>
      </c>
      <c r="Q24" s="63">
        <v>7.2376738305941899</v>
      </c>
      <c r="R24" s="61">
        <v>1.5032807022800085</v>
      </c>
    </row>
    <row r="25" spans="2:18" x14ac:dyDescent="0.25">
      <c r="B25" s="39" t="s">
        <v>424</v>
      </c>
      <c r="C25" s="63">
        <v>0.51975051975053077</v>
      </c>
      <c r="D25" s="63">
        <v>1.2642487046632169</v>
      </c>
      <c r="E25" s="61">
        <v>1.8392943540883664</v>
      </c>
      <c r="F25" s="64">
        <v>1.2889854405237315</v>
      </c>
      <c r="G25" s="66"/>
      <c r="I25" s="39" t="s">
        <v>424</v>
      </c>
      <c r="J25" s="63">
        <v>1.4587357623393018</v>
      </c>
      <c r="K25" s="63">
        <v>2.9864363481540153</v>
      </c>
      <c r="L25" s="61">
        <v>1.8392943540883664</v>
      </c>
      <c r="O25" s="39" t="s">
        <v>424</v>
      </c>
      <c r="P25" s="63">
        <v>-8.6714659685863893</v>
      </c>
      <c r="Q25" s="63">
        <v>3.7449705973382947</v>
      </c>
      <c r="R25" s="61">
        <v>1.8392943540883664</v>
      </c>
    </row>
    <row r="26" spans="2:18" x14ac:dyDescent="0.25">
      <c r="B26" s="39" t="s">
        <v>425</v>
      </c>
      <c r="C26" s="62">
        <v>0.569210866752897</v>
      </c>
      <c r="D26" s="62">
        <v>-0.64888248017304306</v>
      </c>
      <c r="E26" s="60">
        <v>1.5458247867059072</v>
      </c>
      <c r="F26" s="64">
        <v>1.2874937598761989</v>
      </c>
      <c r="G26" s="66"/>
      <c r="I26" s="39" t="s">
        <v>425</v>
      </c>
      <c r="J26" s="62">
        <v>1.2469160498766314</v>
      </c>
      <c r="K26" s="62">
        <v>0.3989602853170453</v>
      </c>
      <c r="L26" s="60">
        <v>1.5458247867059072</v>
      </c>
      <c r="O26" s="39" t="s">
        <v>425</v>
      </c>
      <c r="P26" s="62">
        <v>-8.5438829787234027</v>
      </c>
      <c r="Q26" s="62">
        <v>-1.4143426294820642</v>
      </c>
      <c r="R26" s="60">
        <v>1.5458247867059072</v>
      </c>
    </row>
    <row r="27" spans="2:18" x14ac:dyDescent="0.25">
      <c r="B27" s="39" t="s">
        <v>426</v>
      </c>
      <c r="C27" s="63">
        <v>-0.44075706507648249</v>
      </c>
      <c r="D27" s="63">
        <v>0.76033746484741016</v>
      </c>
      <c r="E27" s="61">
        <v>1.6919447751591719</v>
      </c>
      <c r="F27" s="64">
        <v>1.6404527174664736</v>
      </c>
      <c r="G27" s="66"/>
      <c r="I27" s="39" t="s">
        <v>426</v>
      </c>
      <c r="J27" s="63">
        <v>-3.0668482137067912</v>
      </c>
      <c r="K27" s="63">
        <v>1.8805175958398905</v>
      </c>
      <c r="L27" s="61">
        <v>1.6919447751591719</v>
      </c>
      <c r="O27" s="39" t="s">
        <v>426</v>
      </c>
      <c r="P27" s="63">
        <v>-4.9361605107159079</v>
      </c>
      <c r="Q27" s="63">
        <v>0.86737266767525512</v>
      </c>
      <c r="R27" s="61">
        <v>1.6919447751591719</v>
      </c>
    </row>
    <row r="28" spans="2:18" x14ac:dyDescent="0.25">
      <c r="B28" s="39" t="s">
        <v>427</v>
      </c>
      <c r="C28" s="63">
        <v>-0.15657620041753262</v>
      </c>
      <c r="D28" s="63">
        <v>0.54594149155336424</v>
      </c>
      <c r="E28" s="61">
        <v>2.2587905397926278</v>
      </c>
      <c r="F28" s="64">
        <v>2.4526730024275025</v>
      </c>
      <c r="G28" s="66"/>
      <c r="I28" s="39" t="s">
        <v>427</v>
      </c>
      <c r="J28" s="63">
        <v>-0.93679905000659858</v>
      </c>
      <c r="K28" s="63">
        <v>2.2075187969924741</v>
      </c>
      <c r="L28" s="61">
        <v>2.2587905397926278</v>
      </c>
      <c r="O28" s="39" t="s">
        <v>427</v>
      </c>
      <c r="P28" s="63">
        <v>-0.97902097902098717</v>
      </c>
      <c r="Q28" s="63">
        <v>-1.7879948914431623</v>
      </c>
      <c r="R28" s="61">
        <v>2.2587905397926278</v>
      </c>
    </row>
    <row r="29" spans="2:18" x14ac:dyDescent="0.25">
      <c r="B29" s="39" t="s">
        <v>428</v>
      </c>
      <c r="C29" s="63">
        <v>-0.87900723888314758</v>
      </c>
      <c r="D29" s="63">
        <v>-1.0335652885796236</v>
      </c>
      <c r="E29" s="61">
        <v>1.5758390831481819</v>
      </c>
      <c r="F29" s="64">
        <v>1.7529788170890299</v>
      </c>
      <c r="G29" s="66"/>
      <c r="I29" s="39" t="s">
        <v>428</v>
      </c>
      <c r="J29" s="63">
        <v>-1.378676470588232</v>
      </c>
      <c r="K29" s="63">
        <v>0.30120481927711751</v>
      </c>
      <c r="L29" s="61">
        <v>1.5758390831481819</v>
      </c>
      <c r="O29" s="39" t="s">
        <v>428</v>
      </c>
      <c r="P29" s="63">
        <v>0.48966917472830573</v>
      </c>
      <c r="Q29" s="63">
        <v>-0.62649164677803526</v>
      </c>
      <c r="R29" s="61">
        <v>1.5758390831481819</v>
      </c>
    </row>
    <row r="30" spans="2:18" x14ac:dyDescent="0.25">
      <c r="F30" s="65">
        <v>2.1801004828731152</v>
      </c>
      <c r="G30" s="66"/>
    </row>
    <row r="34" spans="2:19" x14ac:dyDescent="0.25">
      <c r="B34" s="39" t="s">
        <v>398</v>
      </c>
      <c r="C34" s="68">
        <v>3.9928109534429694</v>
      </c>
      <c r="D34" s="69">
        <v>7.1281668324264302</v>
      </c>
      <c r="E34" s="64">
        <v>7.0132978538334214</v>
      </c>
    </row>
    <row r="35" spans="2:19" x14ac:dyDescent="0.25">
      <c r="B35" s="39" t="s">
        <v>399</v>
      </c>
      <c r="C35" s="68">
        <v>4.6639909432356035</v>
      </c>
      <c r="D35" s="69">
        <v>7.6142290977117284</v>
      </c>
      <c r="E35" s="64">
        <v>7.1873016567354711</v>
      </c>
    </row>
    <row r="36" spans="2:19" x14ac:dyDescent="0.25">
      <c r="B36" s="39" t="s">
        <v>400</v>
      </c>
      <c r="C36" s="68">
        <v>5.7757818376826435</v>
      </c>
      <c r="D36" s="69">
        <v>8.5796665685589062</v>
      </c>
      <c r="E36" s="64">
        <v>9.0665580473807665</v>
      </c>
    </row>
    <row r="37" spans="2:19" x14ac:dyDescent="0.25">
      <c r="B37" s="39" t="s">
        <v>401</v>
      </c>
      <c r="C37" s="68">
        <v>3.1583514100536121</v>
      </c>
      <c r="D37" s="69">
        <v>4.9814733801219404</v>
      </c>
      <c r="E37" s="64">
        <v>6.274843541151597</v>
      </c>
    </row>
    <row r="38" spans="2:19" x14ac:dyDescent="0.25">
      <c r="B38" s="39" t="s">
        <v>402</v>
      </c>
      <c r="C38" s="68">
        <v>4.5717580724256237</v>
      </c>
      <c r="D38" s="69">
        <v>5.1061466567929585</v>
      </c>
      <c r="E38" s="64">
        <v>6.3635843449843179</v>
      </c>
      <c r="I38" s="39" t="s">
        <v>402</v>
      </c>
      <c r="J38" s="70">
        <v>3.9617269731274263</v>
      </c>
      <c r="K38" s="71">
        <v>5.3054027765664529</v>
      </c>
      <c r="L38" s="64">
        <v>6.3635843449843179</v>
      </c>
      <c r="O38" s="39" t="s">
        <v>402</v>
      </c>
      <c r="P38" s="72">
        <v>11.273886702157967</v>
      </c>
      <c r="Q38" s="68">
        <v>15.203915365486893</v>
      </c>
      <c r="R38" s="64">
        <v>6.3635843449843179</v>
      </c>
    </row>
    <row r="39" spans="2:19" x14ac:dyDescent="0.25">
      <c r="B39" s="39" t="s">
        <v>403</v>
      </c>
      <c r="C39" s="68">
        <v>1.9658304670990816</v>
      </c>
      <c r="D39" s="69">
        <v>3.4540240272793739</v>
      </c>
      <c r="E39" s="64">
        <v>5.0653157963660931</v>
      </c>
      <c r="I39" s="39" t="s">
        <v>403</v>
      </c>
      <c r="J39" s="70">
        <v>0.66766615069207091</v>
      </c>
      <c r="K39" s="71">
        <v>4.2545951621614222</v>
      </c>
      <c r="L39" s="64">
        <v>5.0653157963660931</v>
      </c>
      <c r="O39" s="39" t="s">
        <v>403</v>
      </c>
      <c r="P39" s="72">
        <v>6.9787245626393002</v>
      </c>
      <c r="Q39" s="68">
        <v>15.496480301145482</v>
      </c>
      <c r="R39" s="64">
        <v>5.0653157963660931</v>
      </c>
    </row>
    <row r="40" spans="2:19" x14ac:dyDescent="0.25">
      <c r="B40" s="39" t="s">
        <v>404</v>
      </c>
      <c r="C40" s="68">
        <v>1.4010359365513807</v>
      </c>
      <c r="D40" s="69">
        <v>2.4161748906826261</v>
      </c>
      <c r="E40" s="64">
        <v>2.2364225347677973</v>
      </c>
      <c r="I40" s="39" t="s">
        <v>404</v>
      </c>
      <c r="J40" s="70">
        <v>-0.10324284238230064</v>
      </c>
      <c r="K40" s="71">
        <v>2.8279669462399681</v>
      </c>
      <c r="L40" s="64">
        <v>2.2364225347677973</v>
      </c>
      <c r="O40" s="39" t="s">
        <v>404</v>
      </c>
      <c r="P40" s="72">
        <v>1.9905378315642395</v>
      </c>
      <c r="Q40" s="68">
        <v>-6.271487826843142</v>
      </c>
      <c r="R40" s="64">
        <v>2.2364225347677973</v>
      </c>
    </row>
    <row r="41" spans="2:19" x14ac:dyDescent="0.25">
      <c r="B41" s="39" t="s">
        <v>405</v>
      </c>
      <c r="C41" s="68">
        <v>2.6152001893861723</v>
      </c>
      <c r="D41" s="69">
        <v>3.7230711985300786</v>
      </c>
      <c r="E41" s="64">
        <v>2.3436079857147121</v>
      </c>
      <c r="I41" s="39" t="s">
        <v>405</v>
      </c>
      <c r="J41" s="70">
        <v>-0.88399743923487506</v>
      </c>
      <c r="K41" s="71">
        <v>3.0880206866314097</v>
      </c>
      <c r="L41" s="64">
        <v>2.3436079857147121</v>
      </c>
      <c r="O41" s="39" t="s">
        <v>405</v>
      </c>
      <c r="P41" s="72">
        <v>2.0379481480764952</v>
      </c>
      <c r="Q41" s="68">
        <v>-0.12343694263383043</v>
      </c>
      <c r="R41" s="64">
        <v>2.3436079857147121</v>
      </c>
    </row>
    <row r="42" spans="2:19" x14ac:dyDescent="0.25">
      <c r="B42" s="39"/>
      <c r="C42" s="68"/>
      <c r="D42" s="69"/>
      <c r="E42" s="64"/>
      <c r="I42" s="39"/>
      <c r="J42" s="70"/>
      <c r="K42" s="71"/>
      <c r="L42" s="64"/>
      <c r="O42" s="39"/>
      <c r="P42" s="72"/>
      <c r="Q42" s="68"/>
      <c r="R42" s="64"/>
    </row>
    <row r="43" spans="2:19" ht="75" x14ac:dyDescent="0.25">
      <c r="C43" s="40" t="s">
        <v>355</v>
      </c>
      <c r="D43" s="40" t="s">
        <v>362</v>
      </c>
      <c r="E43" s="40" t="s">
        <v>429</v>
      </c>
      <c r="J43" s="42" t="s">
        <v>395</v>
      </c>
      <c r="K43" s="42" t="s">
        <v>430</v>
      </c>
      <c r="L43" s="40" t="s">
        <v>429</v>
      </c>
      <c r="P43" s="42" t="s">
        <v>397</v>
      </c>
      <c r="Q43" s="42" t="s">
        <v>209</v>
      </c>
      <c r="R43" s="40" t="s">
        <v>429</v>
      </c>
    </row>
    <row r="44" spans="2:19" x14ac:dyDescent="0.25">
      <c r="B44" s="39" t="s">
        <v>415</v>
      </c>
      <c r="C44" s="212">
        <v>5.0079928934398055</v>
      </c>
      <c r="D44" s="213">
        <v>5.0548054572253136</v>
      </c>
      <c r="E44" s="210">
        <v>2.9448396830763102</v>
      </c>
      <c r="I44" s="39" t="s">
        <v>415</v>
      </c>
      <c r="J44" s="91">
        <v>0.69145214199188842</v>
      </c>
      <c r="K44" s="212">
        <v>3.5670327475841646</v>
      </c>
      <c r="L44" s="210">
        <v>2.9448396830763102</v>
      </c>
      <c r="M44" s="91"/>
      <c r="O44" s="39" t="s">
        <v>415</v>
      </c>
      <c r="P44" s="212">
        <v>-2.6901678071793214</v>
      </c>
      <c r="Q44" s="212">
        <v>6.7412029722058406</v>
      </c>
      <c r="R44" s="210">
        <v>2.9448396830763102</v>
      </c>
      <c r="S44" s="91"/>
    </row>
    <row r="45" spans="2:19" x14ac:dyDescent="0.25">
      <c r="B45" s="39" t="s">
        <v>417</v>
      </c>
      <c r="C45" s="89">
        <v>1.7664306211318035</v>
      </c>
      <c r="D45" s="119">
        <v>3.3695889463479745</v>
      </c>
      <c r="E45" s="174">
        <v>3.4834990078099253</v>
      </c>
      <c r="I45" s="39" t="s">
        <v>417</v>
      </c>
      <c r="J45" s="91">
        <v>0.84504115355437648</v>
      </c>
      <c r="K45" s="89">
        <v>3.2129030594037999</v>
      </c>
      <c r="L45" s="174">
        <v>3.4834990078099253</v>
      </c>
      <c r="M45" s="91"/>
      <c r="O45" s="39" t="s">
        <v>417</v>
      </c>
      <c r="P45" s="89">
        <v>2.4006344211386477E-2</v>
      </c>
      <c r="Q45" s="91">
        <v>8.1593499087693147</v>
      </c>
      <c r="R45" s="174">
        <v>3.4834990078099253</v>
      </c>
      <c r="S45" s="91"/>
    </row>
    <row r="46" spans="2:19" x14ac:dyDescent="0.25">
      <c r="B46" s="39" t="s">
        <v>418</v>
      </c>
      <c r="C46" s="89">
        <v>1.6544417738799666</v>
      </c>
      <c r="D46" s="119">
        <v>2.3646188614875712</v>
      </c>
      <c r="E46" s="174">
        <v>3.742371581292474</v>
      </c>
      <c r="I46" s="39" t="s">
        <v>418</v>
      </c>
      <c r="J46" s="91">
        <v>1.347105721537929</v>
      </c>
      <c r="K46" s="89">
        <v>3.2698532881335893</v>
      </c>
      <c r="L46" s="174">
        <v>3.742371581292474</v>
      </c>
      <c r="M46" s="91"/>
      <c r="O46" s="39" t="s">
        <v>418</v>
      </c>
      <c r="P46" s="89">
        <v>-0.8241807133739627</v>
      </c>
      <c r="Q46" s="91">
        <v>6.517863150756682</v>
      </c>
      <c r="R46" s="174">
        <v>3.742371581292474</v>
      </c>
      <c r="S46" s="91"/>
    </row>
    <row r="47" spans="2:19" x14ac:dyDescent="0.25">
      <c r="B47" s="39" t="s">
        <v>419</v>
      </c>
      <c r="C47" s="89">
        <v>2.0684112643635615</v>
      </c>
      <c r="D47" s="119">
        <v>3.8194989783780784</v>
      </c>
      <c r="E47" s="174">
        <v>1.7640540699155167</v>
      </c>
      <c r="I47" s="39" t="s">
        <v>419</v>
      </c>
      <c r="J47" s="91">
        <v>2.0034958958999596</v>
      </c>
      <c r="K47" s="89">
        <v>3.3312223892326926</v>
      </c>
      <c r="L47" s="174">
        <v>1.7640540699155167</v>
      </c>
      <c r="M47" s="91"/>
      <c r="O47" s="39" t="s">
        <v>419</v>
      </c>
      <c r="P47" s="89">
        <v>-1.0574206415156766</v>
      </c>
      <c r="Q47" s="91">
        <v>6.3001355261712177</v>
      </c>
      <c r="R47" s="174">
        <v>1.7640540699155167</v>
      </c>
      <c r="S47" s="91"/>
    </row>
    <row r="48" spans="2:19" x14ac:dyDescent="0.25">
      <c r="B48" s="39" t="s">
        <v>420</v>
      </c>
      <c r="C48" s="89">
        <v>-4.1352433960867074E-2</v>
      </c>
      <c r="D48" s="119">
        <v>1.2238127174596798</v>
      </c>
      <c r="E48" s="174">
        <v>2.2833362758849489</v>
      </c>
      <c r="I48" s="39" t="s">
        <v>420</v>
      </c>
      <c r="J48" s="91">
        <v>4.3354089513094181</v>
      </c>
      <c r="K48" s="89">
        <v>3.5653315986895251</v>
      </c>
      <c r="L48" s="174">
        <v>2.2833362758849489</v>
      </c>
      <c r="M48" s="91"/>
      <c r="O48" s="39" t="s">
        <v>420</v>
      </c>
      <c r="P48" s="89">
        <v>-1.1375107051563873</v>
      </c>
      <c r="Q48" s="91">
        <v>6.6151796206056304</v>
      </c>
      <c r="R48" s="174">
        <v>2.2833362758849489</v>
      </c>
      <c r="S48" s="91"/>
    </row>
    <row r="49" spans="2:19" x14ac:dyDescent="0.25">
      <c r="B49" s="39" t="s">
        <v>422</v>
      </c>
      <c r="C49" s="89">
        <v>-0.72136835155983192</v>
      </c>
      <c r="D49" s="119">
        <v>-0.33332977051212254</v>
      </c>
      <c r="E49" s="174">
        <v>2.0604606728794579</v>
      </c>
      <c r="I49" s="39" t="s">
        <v>422</v>
      </c>
      <c r="J49" s="91">
        <v>5.1937265004999205</v>
      </c>
      <c r="K49" s="89">
        <v>3.0268675658525552</v>
      </c>
      <c r="L49" s="174">
        <v>2.0604606728794579</v>
      </c>
      <c r="M49" s="91"/>
      <c r="O49" s="39" t="s">
        <v>422</v>
      </c>
      <c r="P49" s="89">
        <v>-3.0670841685293055</v>
      </c>
      <c r="Q49" s="91">
        <v>4.3079724016095184</v>
      </c>
      <c r="R49" s="174">
        <v>2.0604606728794579</v>
      </c>
      <c r="S49" s="91"/>
    </row>
    <row r="50" spans="2:19" x14ac:dyDescent="0.25">
      <c r="B50" s="39" t="s">
        <v>423</v>
      </c>
      <c r="C50" s="89">
        <v>-1.3150990252586183</v>
      </c>
      <c r="D50" s="119">
        <v>-0.53176538997608702</v>
      </c>
      <c r="E50" s="174">
        <v>1.4963638230261864</v>
      </c>
      <c r="I50" s="39" t="s">
        <v>423</v>
      </c>
      <c r="J50" s="91">
        <v>3.8543089154188266</v>
      </c>
      <c r="K50" s="89">
        <v>2.7318934217529289</v>
      </c>
      <c r="L50" s="174">
        <v>1.4963638230261864</v>
      </c>
      <c r="M50" s="91"/>
      <c r="O50" s="39" t="s">
        <v>423</v>
      </c>
      <c r="P50" s="89">
        <v>-2.4145656052278071</v>
      </c>
      <c r="Q50" s="91">
        <v>4.3331575517764378</v>
      </c>
      <c r="R50" s="174">
        <v>1.4963638230261864</v>
      </c>
      <c r="S50" s="91"/>
    </row>
    <row r="51" spans="2:19" x14ac:dyDescent="0.25">
      <c r="B51" s="39" t="s">
        <v>424</v>
      </c>
      <c r="C51" s="89">
        <v>-1.6774892760852254</v>
      </c>
      <c r="D51" s="119">
        <v>0.50917627860862069</v>
      </c>
      <c r="E51" s="174">
        <v>2.4972706306595143</v>
      </c>
      <c r="I51" s="39" t="s">
        <v>424</v>
      </c>
      <c r="J51" s="91">
        <v>3.2238022226898977</v>
      </c>
      <c r="K51" s="89">
        <v>2.6855400246623446</v>
      </c>
      <c r="L51" s="174">
        <v>2.4972706306595143</v>
      </c>
      <c r="M51" s="91"/>
      <c r="O51" s="39" t="s">
        <v>424</v>
      </c>
      <c r="P51" s="89">
        <v>-2.8849182186574893</v>
      </c>
      <c r="Q51" s="91">
        <v>3.5887805382309352</v>
      </c>
      <c r="R51" s="174">
        <v>2.4972706306595143</v>
      </c>
      <c r="S51" s="91"/>
    </row>
    <row r="52" spans="2:19" x14ac:dyDescent="0.25">
      <c r="B52" s="39" t="s">
        <v>425</v>
      </c>
      <c r="C52" s="89">
        <v>0.48267923968982984</v>
      </c>
      <c r="D52" s="119">
        <v>1.2420185827259189</v>
      </c>
      <c r="E52" s="174">
        <v>1.0292388120206226</v>
      </c>
      <c r="I52" s="39" t="s">
        <v>425</v>
      </c>
      <c r="J52" s="91">
        <v>0.65279240661479321</v>
      </c>
      <c r="K52" s="89">
        <v>1.2376945970145243</v>
      </c>
      <c r="L52" s="174">
        <v>1.0292388120206226</v>
      </c>
      <c r="M52" s="91"/>
      <c r="O52" s="39" t="s">
        <v>425</v>
      </c>
      <c r="P52" s="89">
        <v>-8.1462348544682186</v>
      </c>
      <c r="Q52" s="91">
        <v>-3.9922676737871967</v>
      </c>
      <c r="R52" s="174">
        <v>1.0292388120206226</v>
      </c>
      <c r="S52" s="91"/>
    </row>
    <row r="53" spans="2:19" x14ac:dyDescent="0.25">
      <c r="B53" s="39" t="s">
        <v>426</v>
      </c>
      <c r="C53" s="89">
        <v>-8.8593190640651187E-2</v>
      </c>
      <c r="D53" s="119">
        <v>2.9776706500401531</v>
      </c>
      <c r="E53" s="174">
        <v>1.2711769410680347</v>
      </c>
      <c r="I53" s="39" t="s">
        <v>426</v>
      </c>
      <c r="J53" s="91">
        <v>-2.0135755436566143</v>
      </c>
      <c r="K53" s="89">
        <v>1.7710645854588307</v>
      </c>
      <c r="L53" s="174">
        <v>1.2711769410680347</v>
      </c>
      <c r="M53" s="91"/>
      <c r="O53" s="39" t="s">
        <v>426</v>
      </c>
      <c r="P53" s="89">
        <v>-6.3971904589859321</v>
      </c>
      <c r="Q53" s="91">
        <v>-2.4578047142074695</v>
      </c>
      <c r="R53" s="174">
        <v>1.2711769410680347</v>
      </c>
      <c r="S53" s="91"/>
    </row>
    <row r="54" spans="2:19" x14ac:dyDescent="0.25">
      <c r="B54" s="39" t="s">
        <v>427</v>
      </c>
      <c r="C54" s="89">
        <v>1.8116383695305984</v>
      </c>
      <c r="D54" s="119">
        <v>4.1182790632271207</v>
      </c>
      <c r="E54" s="174">
        <v>1.6912970408056651</v>
      </c>
      <c r="I54" s="39" t="s">
        <v>427</v>
      </c>
      <c r="J54" s="91">
        <v>-1.6903172796385491</v>
      </c>
      <c r="K54" s="89">
        <v>2.3589655285836386</v>
      </c>
      <c r="L54" s="174">
        <v>1.6912970408056651</v>
      </c>
      <c r="M54" s="91"/>
      <c r="O54" s="39" t="s">
        <v>427</v>
      </c>
      <c r="P54" s="89">
        <v>-6.3794716013883317</v>
      </c>
      <c r="Q54" s="91">
        <v>-2.3941542996979166</v>
      </c>
      <c r="R54" s="174">
        <v>1.6912970408056651</v>
      </c>
      <c r="S54" s="91"/>
    </row>
    <row r="55" spans="2:19" x14ac:dyDescent="0.25">
      <c r="B55" s="39" t="s">
        <v>428</v>
      </c>
      <c r="C55" s="89">
        <v>1.513279804158671</v>
      </c>
      <c r="D55" s="119">
        <v>-6.5381002056639659E-2</v>
      </c>
      <c r="E55" s="174">
        <v>1.4192007032890501</v>
      </c>
      <c r="I55" s="39" t="s">
        <v>428</v>
      </c>
      <c r="J55" s="91">
        <v>-1.8163990447158369</v>
      </c>
      <c r="K55" s="89">
        <v>1.8595487034933029</v>
      </c>
      <c r="L55" s="174">
        <v>1.4192007032890501</v>
      </c>
      <c r="M55" s="91"/>
      <c r="O55" s="39" t="s">
        <v>428</v>
      </c>
      <c r="P55" s="89">
        <v>-5.7531403368430034</v>
      </c>
      <c r="Q55" s="91">
        <v>-2.0257796257796201</v>
      </c>
      <c r="R55" s="174">
        <v>1.4192007032890501</v>
      </c>
      <c r="S55" s="91"/>
    </row>
    <row r="56" spans="2:19" x14ac:dyDescent="0.25">
      <c r="B56" s="39" t="s">
        <v>431</v>
      </c>
      <c r="C56" s="89">
        <v>-0.38389996909189961</v>
      </c>
      <c r="D56" s="119">
        <v>1.8236085001269231</v>
      </c>
      <c r="E56" s="174">
        <v>1.6096512487537638</v>
      </c>
      <c r="I56" s="39" t="s">
        <v>431</v>
      </c>
      <c r="J56" s="91">
        <v>-2.334870545551766</v>
      </c>
      <c r="K56" s="89">
        <v>3.7738388800177205</v>
      </c>
      <c r="L56" s="174">
        <v>1.6096512487537638</v>
      </c>
      <c r="M56" s="91"/>
      <c r="O56" s="39" t="s">
        <v>431</v>
      </c>
      <c r="P56" s="89">
        <v>-4.3299967029116573</v>
      </c>
      <c r="Q56" s="91">
        <v>-1.6915842523280986</v>
      </c>
      <c r="R56" s="174">
        <v>1.6096512487537638</v>
      </c>
      <c r="S56" s="91"/>
    </row>
    <row r="57" spans="2:19" x14ac:dyDescent="0.25">
      <c r="B57" s="39" t="s">
        <v>432</v>
      </c>
      <c r="C57" s="89">
        <v>3.5788743963006056</v>
      </c>
      <c r="D57" s="119">
        <v>3.2392570389186233</v>
      </c>
      <c r="E57" s="174">
        <v>2.7750891482812818</v>
      </c>
      <c r="I57" s="39" t="s">
        <v>432</v>
      </c>
      <c r="J57" s="91">
        <v>0.71365130832946022</v>
      </c>
      <c r="K57" s="89">
        <v>3.3808085412536002</v>
      </c>
      <c r="L57" s="174">
        <v>2.7750891482812818</v>
      </c>
      <c r="M57" s="91"/>
      <c r="O57" s="39" t="s">
        <v>432</v>
      </c>
      <c r="P57" s="89">
        <v>-3.5695925704356597</v>
      </c>
      <c r="Q57" s="91">
        <v>-4.0811428948957911</v>
      </c>
      <c r="R57" s="174">
        <v>2.7750891482812818</v>
      </c>
      <c r="S57" s="91"/>
    </row>
    <row r="58" spans="2:19" x14ac:dyDescent="0.25">
      <c r="B58" s="39" t="s">
        <v>433</v>
      </c>
      <c r="C58" s="89">
        <v>1.2029678481985542</v>
      </c>
      <c r="D58" s="119">
        <v>0.7948025342855658</v>
      </c>
      <c r="E58" s="174">
        <v>2.8773568243382073</v>
      </c>
      <c r="I58" s="39" t="s">
        <v>433</v>
      </c>
      <c r="J58" s="91">
        <v>1.1446245287743722</v>
      </c>
      <c r="K58" s="89">
        <v>2.8297701375826563</v>
      </c>
      <c r="L58" s="174">
        <v>2.8773568243382073</v>
      </c>
      <c r="M58" s="91"/>
      <c r="O58" s="39" t="s">
        <v>433</v>
      </c>
      <c r="P58" s="89">
        <v>-2.2414360429913671</v>
      </c>
      <c r="Q58" s="91">
        <v>-2.0484001454955489</v>
      </c>
      <c r="R58" s="174">
        <v>2.8773568243382073</v>
      </c>
      <c r="S58" s="91"/>
    </row>
    <row r="59" spans="2:19" x14ac:dyDescent="0.25">
      <c r="B59" s="39" t="s">
        <v>434</v>
      </c>
      <c r="C59" s="89">
        <v>1.8850235947577545</v>
      </c>
      <c r="D59" s="119">
        <v>3.9833494113243262</v>
      </c>
      <c r="E59" s="174">
        <v>2.9150271754750889</v>
      </c>
      <c r="I59" s="39" t="s">
        <v>434</v>
      </c>
      <c r="J59" s="91">
        <v>1.4752558461462542</v>
      </c>
      <c r="K59" s="89">
        <v>2.6727472961906926</v>
      </c>
      <c r="L59" s="174">
        <v>2.9150271754750889</v>
      </c>
      <c r="M59" s="91"/>
      <c r="O59" s="39" t="s">
        <v>434</v>
      </c>
      <c r="P59" s="89">
        <v>-1.6608552027895058</v>
      </c>
      <c r="Q59" s="91">
        <v>-1.274890929770649</v>
      </c>
      <c r="R59" s="174">
        <v>2.9150271754750889</v>
      </c>
      <c r="S59" s="91"/>
    </row>
    <row r="60" spans="2:19" x14ac:dyDescent="0.25">
      <c r="B60" s="39" t="s">
        <v>435</v>
      </c>
      <c r="C60" s="89">
        <v>2.339478881436662</v>
      </c>
      <c r="D60" s="119">
        <v>3.241043451943824</v>
      </c>
      <c r="E60" s="174">
        <v>3.5287193085118673</v>
      </c>
      <c r="I60" s="39" t="s">
        <v>435</v>
      </c>
      <c r="J60" s="91">
        <v>2.555549909651873</v>
      </c>
      <c r="K60" s="89">
        <v>2.1618888000680272</v>
      </c>
      <c r="L60" s="174">
        <v>3.5287193085118673</v>
      </c>
      <c r="M60" s="91"/>
      <c r="O60" s="39" t="s">
        <v>435</v>
      </c>
      <c r="P60" s="89">
        <v>4.7921622114127018</v>
      </c>
      <c r="Q60" s="91">
        <v>0.47919564572072204</v>
      </c>
      <c r="R60" s="174">
        <v>3.5287193085118673</v>
      </c>
      <c r="S60" s="91"/>
    </row>
    <row r="61" spans="2:19" x14ac:dyDescent="0.25">
      <c r="B61" s="39" t="s">
        <v>436</v>
      </c>
      <c r="C61" s="89">
        <v>1.4956937733676909</v>
      </c>
      <c r="D61" s="119">
        <v>2.9836614171386771</v>
      </c>
      <c r="E61" s="174">
        <v>3.0141942753563029</v>
      </c>
      <c r="I61" s="39" t="s">
        <v>436</v>
      </c>
      <c r="J61" s="91">
        <v>1.2650506212790873</v>
      </c>
      <c r="K61" s="89">
        <v>2.7106073775920834</v>
      </c>
      <c r="L61" s="174">
        <v>3.0141942753563029</v>
      </c>
      <c r="M61" s="91"/>
      <c r="O61" s="39" t="s">
        <v>436</v>
      </c>
      <c r="P61" s="89">
        <v>2.6565029517200145</v>
      </c>
      <c r="Q61" s="91">
        <v>-1.1269024860211658</v>
      </c>
      <c r="R61" s="174">
        <v>3.0141942753563029</v>
      </c>
      <c r="S61" s="91"/>
    </row>
    <row r="62" spans="2:19" x14ac:dyDescent="0.25">
      <c r="B62" s="39" t="s">
        <v>437</v>
      </c>
      <c r="C62" s="89">
        <v>4.498793881095736</v>
      </c>
      <c r="D62" s="119">
        <v>5.8008199847873385</v>
      </c>
      <c r="E62" s="174">
        <v>3.1862402462746076</v>
      </c>
      <c r="I62" s="39" t="s">
        <v>437</v>
      </c>
      <c r="J62" s="91">
        <v>1.2986428563745562</v>
      </c>
      <c r="K62" s="89">
        <v>3.49495674910834</v>
      </c>
      <c r="L62" s="174">
        <v>3.1862402462746076</v>
      </c>
      <c r="M62" s="92"/>
      <c r="O62" s="39" t="s">
        <v>437</v>
      </c>
      <c r="P62" s="89">
        <v>2.0485989495478236</v>
      </c>
      <c r="Q62" s="91">
        <v>-3.601374631679775</v>
      </c>
      <c r="R62" s="174">
        <v>3.1862402462746076</v>
      </c>
      <c r="S62" s="92"/>
    </row>
    <row r="63" spans="2:19" x14ac:dyDescent="0.25">
      <c r="B63" s="39" t="s">
        <v>438</v>
      </c>
      <c r="C63" s="89">
        <v>1.3951073592140801</v>
      </c>
      <c r="D63" s="119">
        <v>1.8960987693300808</v>
      </c>
      <c r="E63" s="174">
        <v>3.0485536349226408</v>
      </c>
      <c r="I63" s="39" t="s">
        <v>438</v>
      </c>
      <c r="J63" s="91">
        <v>1.2043614253558985</v>
      </c>
      <c r="K63" s="89">
        <v>3.7486764119418297</v>
      </c>
      <c r="L63" s="174">
        <v>3.0485536349226408</v>
      </c>
      <c r="O63" s="39" t="s">
        <v>438</v>
      </c>
      <c r="P63" s="89">
        <v>1.9245124568442691</v>
      </c>
      <c r="Q63" s="91">
        <v>-3.8912579957356002</v>
      </c>
      <c r="R63" s="174">
        <v>3.0485536349226408</v>
      </c>
    </row>
    <row r="64" spans="2:19" x14ac:dyDescent="0.25">
      <c r="B64" s="39" t="s">
        <v>439</v>
      </c>
      <c r="C64" s="89">
        <v>-2.0493039800009001</v>
      </c>
      <c r="D64" s="119">
        <v>-0.80654425209991132</v>
      </c>
      <c r="E64" s="174">
        <v>0.79925780305651983</v>
      </c>
      <c r="I64" s="39" t="s">
        <v>439</v>
      </c>
      <c r="J64" s="91">
        <v>-1.9977499972393673</v>
      </c>
      <c r="K64" s="89">
        <v>3.5155524030474368</v>
      </c>
      <c r="L64" s="174">
        <v>0.79925780305651983</v>
      </c>
      <c r="O64" s="39" t="s">
        <v>439</v>
      </c>
      <c r="P64" s="89">
        <v>-1.88659630377947</v>
      </c>
      <c r="Q64" s="91">
        <v>-16.382808726738375</v>
      </c>
      <c r="R64" s="174">
        <v>0.79925780305651983</v>
      </c>
    </row>
    <row r="65" spans="2:18" x14ac:dyDescent="0.25">
      <c r="B65" s="39" t="s">
        <v>440</v>
      </c>
      <c r="C65" s="89">
        <v>-32.696663802436703</v>
      </c>
      <c r="D65" s="119">
        <v>-37.007609052543032</v>
      </c>
      <c r="E65" s="174">
        <v>-16.551845830673429</v>
      </c>
      <c r="I65" s="39" t="s">
        <v>440</v>
      </c>
      <c r="J65" s="91">
        <v>-15.322937514918564</v>
      </c>
      <c r="K65" s="89">
        <v>-14.629327552644639</v>
      </c>
      <c r="L65" s="174">
        <v>-16.551845830673429</v>
      </c>
      <c r="O65" s="39" t="s">
        <v>440</v>
      </c>
      <c r="P65" s="89">
        <v>-11.331497618721514</v>
      </c>
      <c r="Q65" s="91">
        <v>-28.434190870297286</v>
      </c>
      <c r="R65" s="174">
        <v>-16.551845830673429</v>
      </c>
    </row>
    <row r="66" spans="2:18" x14ac:dyDescent="0.25">
      <c r="B66" s="39" t="s">
        <v>441</v>
      </c>
      <c r="C66" s="89">
        <v>-22.688449158168766</v>
      </c>
      <c r="D66" s="119">
        <v>-29.265026393707558</v>
      </c>
      <c r="E66" s="174">
        <v>-8.7953235264957073</v>
      </c>
      <c r="I66" s="39" t="s">
        <v>441</v>
      </c>
      <c r="J66" s="91">
        <v>-12.921658136586501</v>
      </c>
      <c r="K66" s="89">
        <v>-16.498786924764403</v>
      </c>
      <c r="L66" s="174">
        <v>-8.7953235264957073</v>
      </c>
      <c r="O66" s="39" t="s">
        <v>441</v>
      </c>
      <c r="P66" s="89">
        <v>-13.944966979153435</v>
      </c>
      <c r="Q66" s="91">
        <v>-27.968632445671531</v>
      </c>
      <c r="R66" s="174">
        <v>-8.7953235264957073</v>
      </c>
    </row>
    <row r="67" spans="2:18" x14ac:dyDescent="0.25">
      <c r="B67" s="39" t="s">
        <v>442</v>
      </c>
      <c r="C67" s="89">
        <v>-12.799464962627411</v>
      </c>
      <c r="D67" s="119">
        <v>-17.763605044630779</v>
      </c>
      <c r="E67" s="174">
        <v>-3.6125040545465055</v>
      </c>
      <c r="I67" s="39" t="s">
        <v>442</v>
      </c>
      <c r="J67" s="91">
        <v>-9.8052241895573928</v>
      </c>
      <c r="K67" s="89">
        <v>-13.689442640334022</v>
      </c>
      <c r="L67" s="174">
        <v>-3.6125040545465055</v>
      </c>
      <c r="O67" s="39" t="s">
        <v>442</v>
      </c>
      <c r="P67" s="89">
        <v>-15.588309340168905</v>
      </c>
      <c r="Q67" s="91">
        <v>-26.783318125704483</v>
      </c>
      <c r="R67" s="174">
        <v>-3.6125040545465055</v>
      </c>
    </row>
    <row r="68" spans="2:18" x14ac:dyDescent="0.25">
      <c r="B68" s="39" t="s">
        <v>443</v>
      </c>
      <c r="C68" s="89">
        <v>-7.6216014817245537</v>
      </c>
      <c r="D68" s="119">
        <v>-11.396046721687682</v>
      </c>
      <c r="E68" s="174">
        <v>0.9091888405505415</v>
      </c>
      <c r="I68" s="39" t="s">
        <v>443</v>
      </c>
      <c r="J68" s="91">
        <v>6.210396774551981</v>
      </c>
      <c r="K68" s="89">
        <v>-2.4067165572878224</v>
      </c>
      <c r="L68" s="174">
        <v>0.9091888405505415</v>
      </c>
      <c r="O68" s="39" t="s">
        <v>443</v>
      </c>
      <c r="P68" s="89">
        <v>-14.729550255176989</v>
      </c>
      <c r="Q68" s="91">
        <v>-5.1374835604698461</v>
      </c>
      <c r="R68" s="174">
        <v>0.9091888405505415</v>
      </c>
    </row>
    <row r="69" spans="2:18" x14ac:dyDescent="0.25">
      <c r="B69" s="39" t="s">
        <v>444</v>
      </c>
      <c r="C69" s="89">
        <v>23.923773832692945</v>
      </c>
      <c r="D69" s="119">
        <v>32.803936545419447</v>
      </c>
      <c r="E69" s="174">
        <v>18.305676986548917</v>
      </c>
      <c r="I69" s="39" t="s">
        <v>444</v>
      </c>
      <c r="J69" s="91">
        <v>18.302482588111516</v>
      </c>
      <c r="K69" s="89">
        <v>14.919540018532103</v>
      </c>
      <c r="L69" s="174">
        <v>18.305676986548917</v>
      </c>
      <c r="O69" s="39" t="s">
        <v>444</v>
      </c>
      <c r="P69" s="89">
        <v>-5.0041713662045737</v>
      </c>
      <c r="Q69" s="91">
        <v>7.1864434264359289</v>
      </c>
      <c r="R69" s="174">
        <v>18.305676986548917</v>
      </c>
    </row>
    <row r="70" spans="2:18" x14ac:dyDescent="0.25">
      <c r="B70" s="39" t="s">
        <v>445</v>
      </c>
      <c r="C70" s="89">
        <v>19.781258479533889</v>
      </c>
      <c r="D70" s="119">
        <v>33.250982988455661</v>
      </c>
      <c r="E70" s="174">
        <v>13.744591573680538</v>
      </c>
      <c r="I70" s="39" t="s">
        <v>445</v>
      </c>
      <c r="J70" s="91">
        <v>18.32089965166621</v>
      </c>
      <c r="K70" s="89">
        <v>21.465556497835792</v>
      </c>
      <c r="L70" s="174">
        <v>13.744591573680538</v>
      </c>
      <c r="O70" s="39" t="s">
        <v>445</v>
      </c>
      <c r="P70" s="89">
        <v>-2.0780664460871066</v>
      </c>
      <c r="Q70" s="91">
        <v>5.2956571317456849</v>
      </c>
      <c r="R70" s="174">
        <v>13.744591573680538</v>
      </c>
    </row>
    <row r="71" spans="2:18" x14ac:dyDescent="0.25">
      <c r="B71" s="39" t="s">
        <v>446</v>
      </c>
      <c r="C71" s="89">
        <v>11.390754293812108</v>
      </c>
      <c r="D71" s="119">
        <v>24.589059493624404</v>
      </c>
      <c r="E71" s="174">
        <v>10.837723973553722</v>
      </c>
      <c r="I71" s="39" t="s">
        <v>446</v>
      </c>
      <c r="J71" s="91">
        <v>16.359606843644386</v>
      </c>
      <c r="K71" s="89">
        <v>20.860168166217903</v>
      </c>
      <c r="L71" s="174">
        <v>10.837723973553722</v>
      </c>
      <c r="O71" s="39" t="s">
        <v>446</v>
      </c>
      <c r="P71" s="89">
        <v>0.17233928398721332</v>
      </c>
      <c r="Q71" s="91">
        <v>5.6972179931810842</v>
      </c>
      <c r="R71" s="174">
        <v>10.837723973553722</v>
      </c>
    </row>
    <row r="72" spans="2:18" x14ac:dyDescent="0.25">
      <c r="B72" s="39" t="s">
        <v>447</v>
      </c>
      <c r="C72" s="90">
        <v>12.8</v>
      </c>
      <c r="D72" s="214">
        <v>23.4</v>
      </c>
      <c r="E72" s="211">
        <v>8.1999999999999993</v>
      </c>
      <c r="I72" s="39" t="s">
        <v>447</v>
      </c>
      <c r="J72" s="556">
        <v>10.387024933358674</v>
      </c>
      <c r="K72" s="556">
        <v>14.700805503074406</v>
      </c>
      <c r="L72" s="211">
        <v>8.1999999999999993</v>
      </c>
      <c r="O72" s="39" t="s">
        <v>447</v>
      </c>
      <c r="P72" s="556">
        <v>1.1849872339965799</v>
      </c>
      <c r="Q72" s="556">
        <v>5.750300625112331</v>
      </c>
      <c r="R72" s="211">
        <v>8.1999999999999993</v>
      </c>
    </row>
    <row r="73" spans="2:18" x14ac:dyDescent="0.25">
      <c r="B73" s="39" t="s">
        <v>448</v>
      </c>
      <c r="C73" s="90">
        <v>21.5</v>
      </c>
      <c r="D73" s="214">
        <v>29.8</v>
      </c>
      <c r="E73" s="211">
        <v>12.2</v>
      </c>
      <c r="I73" s="39" t="s">
        <v>448</v>
      </c>
      <c r="J73" s="556">
        <v>20.507066961303266</v>
      </c>
      <c r="K73" s="556">
        <v>21.975009398995837</v>
      </c>
      <c r="L73" s="211">
        <v>12.2</v>
      </c>
      <c r="O73" s="39" t="s">
        <v>448</v>
      </c>
      <c r="P73" s="556">
        <v>2.4211750951804447</v>
      </c>
      <c r="Q73" s="556">
        <v>9.1941109784994524</v>
      </c>
      <c r="R73" s="211">
        <v>12.2</v>
      </c>
    </row>
    <row r="74" spans="2:18" x14ac:dyDescent="0.25">
      <c r="B74" s="39" t="s">
        <v>449</v>
      </c>
      <c r="C74" s="90">
        <v>7.6</v>
      </c>
      <c r="D74" s="214">
        <v>14.6</v>
      </c>
      <c r="E74" s="211">
        <v>7.3</v>
      </c>
      <c r="I74" s="39" t="s">
        <v>450</v>
      </c>
      <c r="J74" s="556">
        <v>7.2129456004238222</v>
      </c>
      <c r="K74" s="556">
        <v>10.459984681101815</v>
      </c>
      <c r="L74" s="211">
        <v>7.3</v>
      </c>
      <c r="O74" s="39" t="s">
        <v>449</v>
      </c>
      <c r="P74" s="556">
        <v>5.4463565074405267</v>
      </c>
      <c r="Q74" s="556">
        <v>13.816212459713356</v>
      </c>
      <c r="R74" s="211">
        <v>7.3</v>
      </c>
    </row>
    <row r="75" spans="2:18" x14ac:dyDescent="0.25">
      <c r="B75" s="39" t="s">
        <v>451</v>
      </c>
      <c r="C75">
        <v>2.1</v>
      </c>
      <c r="D75" s="214">
        <v>5.8</v>
      </c>
      <c r="E75" s="211">
        <v>2.1</v>
      </c>
      <c r="I75" s="39" t="s">
        <v>451</v>
      </c>
      <c r="J75" s="556">
        <v>3.2</v>
      </c>
      <c r="K75" s="556">
        <v>0.68840603775659304</v>
      </c>
      <c r="L75" s="211">
        <v>2.1</v>
      </c>
      <c r="O75" s="39" t="s">
        <v>451</v>
      </c>
      <c r="P75" s="556">
        <v>-3.3</v>
      </c>
      <c r="Q75" s="556">
        <v>-1.8</v>
      </c>
      <c r="R75" s="211">
        <v>2.1</v>
      </c>
    </row>
    <row r="76" spans="2:18" x14ac:dyDescent="0.25">
      <c r="B76" s="39" t="s">
        <v>452</v>
      </c>
      <c r="C76">
        <v>1.6</v>
      </c>
      <c r="D76" s="119">
        <v>4.2</v>
      </c>
      <c r="E76" s="555">
        <v>3</v>
      </c>
      <c r="I76" s="39" t="s">
        <v>452</v>
      </c>
      <c r="J76" s="557">
        <v>0.9</v>
      </c>
      <c r="K76" s="557">
        <v>0.6</v>
      </c>
      <c r="L76" s="555">
        <v>3</v>
      </c>
      <c r="O76" s="39" t="s">
        <v>452</v>
      </c>
      <c r="P76" s="557">
        <v>4.4000000000000004</v>
      </c>
      <c r="Q76" s="557">
        <v>-3.5</v>
      </c>
      <c r="R76" s="555">
        <v>3</v>
      </c>
    </row>
    <row r="77" spans="2:18" x14ac:dyDescent="0.25">
      <c r="B77" s="39" t="s">
        <v>453</v>
      </c>
      <c r="C77">
        <v>-1.3</v>
      </c>
      <c r="D77" s="119">
        <v>-0.7</v>
      </c>
      <c r="E77" s="555">
        <v>0.3</v>
      </c>
      <c r="I77" s="39" t="s">
        <v>453</v>
      </c>
      <c r="J77" s="556">
        <v>-4</v>
      </c>
      <c r="K77" s="556">
        <v>-3.2</v>
      </c>
      <c r="L77" s="555">
        <v>0.3</v>
      </c>
      <c r="O77" s="39" t="s">
        <v>453</v>
      </c>
      <c r="P77" s="556">
        <v>3.8</v>
      </c>
      <c r="Q77" s="556">
        <v>-3.7</v>
      </c>
      <c r="R77" s="555">
        <v>0.3</v>
      </c>
    </row>
    <row r="78" spans="2:18" x14ac:dyDescent="0.25">
      <c r="B78" s="39" t="s">
        <v>1031</v>
      </c>
      <c r="C78">
        <v>-2.1</v>
      </c>
      <c r="D78" s="658">
        <v>-3.9</v>
      </c>
      <c r="E78" s="659">
        <v>-0.3</v>
      </c>
      <c r="I78" s="39" t="s">
        <v>1031</v>
      </c>
      <c r="J78" s="660">
        <v>-6.2</v>
      </c>
      <c r="K78" s="660">
        <v>-3.5</v>
      </c>
      <c r="L78" s="659">
        <v>-0.3</v>
      </c>
      <c r="O78" s="39" t="s">
        <v>1031</v>
      </c>
      <c r="P78" s="660">
        <v>3.5</v>
      </c>
      <c r="Q78" s="660">
        <v>-8</v>
      </c>
      <c r="R78" s="659">
        <v>-0.3</v>
      </c>
    </row>
  </sheetData>
  <sheetProtection algorithmName="SHA-512" hashValue="9AofRgyd5CEM7/wvGPDbrUE1P9LjuOjmOHdCM+BeQ7yj4RWxFhW3MB/M7C5Pt9No7p0ujcQh8AjDbuLo4Lt21g==" saltValue="guoTKnpD15CmDY0mcUUCOA==" spinCount="100000" sheet="1" objects="1" scenarios="1"/>
  <mergeCells count="12">
    <mergeCell ref="N22:N23"/>
    <mergeCell ref="H2:H5"/>
    <mergeCell ref="H6:H9"/>
    <mergeCell ref="H10:H13"/>
    <mergeCell ref="H14:H17"/>
    <mergeCell ref="H18:H21"/>
    <mergeCell ref="H22:H23"/>
    <mergeCell ref="N2:N5"/>
    <mergeCell ref="N6:N9"/>
    <mergeCell ref="N10:N13"/>
    <mergeCell ref="N14:N17"/>
    <mergeCell ref="N18:N21"/>
  </mergeCells>
  <phoneticPr fontId="61" type="noConversion"/>
  <conditionalFormatting sqref="C44:E74 D75:E78">
    <cfRule type="expression" dxfId="7957" priority="9">
      <formula>MOD(ROW(),2)=0</formula>
    </cfRule>
  </conditionalFormatting>
  <conditionalFormatting sqref="J44:J67">
    <cfRule type="expression" dxfId="7956" priority="104">
      <formula>MOD(ROW(),2)=1</formula>
    </cfRule>
  </conditionalFormatting>
  <conditionalFormatting sqref="J75:K75">
    <cfRule type="expression" dxfId="7955" priority="6">
      <formula>MOD(ROW(),2)=0</formula>
    </cfRule>
  </conditionalFormatting>
  <conditionalFormatting sqref="K44:K69">
    <cfRule type="expression" dxfId="7954" priority="155">
      <formula>MOD(ROW(),2)=1</formula>
    </cfRule>
  </conditionalFormatting>
  <conditionalFormatting sqref="L44:L78">
    <cfRule type="expression" dxfId="7953" priority="2">
      <formula>MOD(ROW(),2)=0</formula>
    </cfRule>
  </conditionalFormatting>
  <conditionalFormatting sqref="P44:Q70">
    <cfRule type="expression" dxfId="7952" priority="102">
      <formula>MOD(ROW(),2)=1</formula>
    </cfRule>
  </conditionalFormatting>
  <conditionalFormatting sqref="P75:Q75">
    <cfRule type="expression" dxfId="7951" priority="3">
      <formula>MOD(ROW(),2)=0</formula>
    </cfRule>
  </conditionalFormatting>
  <conditionalFormatting sqref="R44:R78">
    <cfRule type="expression" dxfId="7950" priority="1">
      <formula>MOD(ROW(),2)=0</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U218"/>
  <sheetViews>
    <sheetView showGridLines="0" topLeftCell="A35" zoomScaleNormal="100" workbookViewId="0">
      <selection activeCell="H64" sqref="H64"/>
    </sheetView>
  </sheetViews>
  <sheetFormatPr baseColWidth="10" defaultColWidth="11.42578125" defaultRowHeight="14.25" x14ac:dyDescent="0.2"/>
  <cols>
    <col min="1" max="1" width="1.28515625" style="216" customWidth="1"/>
    <col min="2" max="2" width="20.28515625" style="216" customWidth="1"/>
    <col min="3" max="6" width="14.140625" style="216" customWidth="1"/>
    <col min="7" max="8" width="13.28515625" style="216" customWidth="1"/>
    <col min="9" max="9" width="11.28515625" style="216" customWidth="1"/>
    <col min="10" max="10" width="11.5703125" style="216" customWidth="1"/>
    <col min="11" max="12" width="11.42578125" style="216"/>
    <col min="13" max="13" width="14.28515625" style="216" customWidth="1"/>
    <col min="14" max="15" width="11.42578125" style="216"/>
    <col min="16" max="16" width="7" style="216" customWidth="1"/>
    <col min="17" max="17" width="17.42578125" style="216" customWidth="1"/>
    <col min="18" max="16384" width="11.42578125" style="216"/>
  </cols>
  <sheetData>
    <row r="1" spans="1:21" ht="15" customHeight="1" x14ac:dyDescent="0.2">
      <c r="A1" s="664" t="s">
        <v>454</v>
      </c>
      <c r="B1" s="664"/>
      <c r="C1" s="664"/>
      <c r="D1" s="664"/>
      <c r="E1" s="664"/>
      <c r="F1" s="664"/>
      <c r="G1" s="664"/>
      <c r="H1" s="664"/>
      <c r="I1" s="664"/>
      <c r="J1" s="664"/>
      <c r="K1" s="664"/>
      <c r="L1" s="664"/>
      <c r="M1" s="664"/>
      <c r="N1" s="664"/>
      <c r="O1" s="664"/>
      <c r="P1" s="664"/>
      <c r="Q1" s="664"/>
      <c r="R1" s="664"/>
      <c r="S1" s="664"/>
    </row>
    <row r="2" spans="1:21" ht="15" customHeight="1" x14ac:dyDescent="0.2">
      <c r="A2" s="664"/>
      <c r="B2" s="664"/>
      <c r="C2" s="664"/>
      <c r="D2" s="664"/>
      <c r="E2" s="664"/>
      <c r="F2" s="664"/>
      <c r="G2" s="664"/>
      <c r="H2" s="664"/>
      <c r="I2" s="664"/>
      <c r="J2" s="664"/>
      <c r="K2" s="664"/>
      <c r="L2" s="664"/>
      <c r="M2" s="664"/>
      <c r="N2" s="664"/>
      <c r="O2" s="664"/>
      <c r="P2" s="664"/>
      <c r="Q2" s="664"/>
      <c r="R2" s="664"/>
      <c r="S2" s="664"/>
    </row>
    <row r="3" spans="1:21" ht="20.25" x14ac:dyDescent="0.3">
      <c r="B3" s="218"/>
      <c r="H3" s="472"/>
      <c r="N3" s="393" t="s">
        <v>3</v>
      </c>
      <c r="P3" s="393"/>
      <c r="Q3" s="393" t="s">
        <v>114</v>
      </c>
      <c r="R3" s="393"/>
      <c r="S3" s="393"/>
    </row>
    <row r="4" spans="1:21" x14ac:dyDescent="0.2">
      <c r="J4" s="241"/>
    </row>
    <row r="5" spans="1:21" ht="15" customHeight="1" x14ac:dyDescent="0.25">
      <c r="I5"/>
      <c r="Q5" s="336"/>
      <c r="R5" s="337"/>
      <c r="S5" s="337"/>
    </row>
    <row r="6" spans="1:21" ht="18.75" customHeight="1" x14ac:dyDescent="0.25">
      <c r="B6" s="665" t="s">
        <v>455</v>
      </c>
      <c r="C6" s="665">
        <v>2018</v>
      </c>
      <c r="D6" s="665">
        <v>2019</v>
      </c>
      <c r="E6" s="665">
        <v>2020</v>
      </c>
      <c r="F6" s="665">
        <v>2021</v>
      </c>
      <c r="G6" s="665">
        <v>2022</v>
      </c>
      <c r="H6" s="665">
        <v>2023</v>
      </c>
      <c r="I6"/>
      <c r="T6" s="241"/>
    </row>
    <row r="7" spans="1:21" ht="18.75" customHeight="1" thickBot="1" x14ac:dyDescent="0.25">
      <c r="B7" s="725"/>
      <c r="C7" s="725"/>
      <c r="D7" s="725"/>
      <c r="E7" s="725"/>
      <c r="F7" s="725"/>
      <c r="G7" s="725"/>
      <c r="H7" s="725"/>
    </row>
    <row r="8" spans="1:21" ht="18" customHeight="1" x14ac:dyDescent="0.2">
      <c r="B8" s="338" t="s">
        <v>456</v>
      </c>
      <c r="C8" s="599">
        <v>651.79999999999995</v>
      </c>
      <c r="D8" s="599">
        <v>734.6</v>
      </c>
      <c r="E8" s="599">
        <v>750</v>
      </c>
      <c r="F8" s="599">
        <v>713</v>
      </c>
      <c r="G8" s="599">
        <v>810</v>
      </c>
      <c r="H8" s="599">
        <v>857</v>
      </c>
      <c r="I8" s="297"/>
      <c r="J8" s="339"/>
    </row>
    <row r="9" spans="1:21" ht="18" customHeight="1" x14ac:dyDescent="0.2">
      <c r="B9" s="285" t="s">
        <v>457</v>
      </c>
      <c r="C9" s="600">
        <v>637.9</v>
      </c>
      <c r="D9" s="600">
        <v>706.3</v>
      </c>
      <c r="E9" s="600">
        <v>753</v>
      </c>
      <c r="F9" s="600">
        <v>751</v>
      </c>
      <c r="G9" s="600">
        <v>815</v>
      </c>
      <c r="H9" s="600">
        <v>865</v>
      </c>
      <c r="I9" s="297"/>
      <c r="J9" s="339"/>
    </row>
    <row r="10" spans="1:21" ht="18" customHeight="1" x14ac:dyDescent="0.2">
      <c r="B10" s="285" t="s">
        <v>458</v>
      </c>
      <c r="C10" s="600">
        <v>681.3</v>
      </c>
      <c r="D10" s="600">
        <v>723.5</v>
      </c>
      <c r="E10" s="600">
        <v>689</v>
      </c>
      <c r="F10" s="600">
        <v>839</v>
      </c>
      <c r="G10" s="600">
        <v>911</v>
      </c>
      <c r="H10" s="600">
        <v>933</v>
      </c>
      <c r="I10" s="241"/>
      <c r="J10" s="339"/>
    </row>
    <row r="11" spans="1:21" ht="18" customHeight="1" x14ac:dyDescent="0.2">
      <c r="B11" s="285" t="s">
        <v>459</v>
      </c>
      <c r="C11" s="600">
        <v>731.1</v>
      </c>
      <c r="D11" s="600">
        <v>715</v>
      </c>
      <c r="E11" s="600">
        <v>494</v>
      </c>
      <c r="F11" s="600">
        <v>755</v>
      </c>
      <c r="G11" s="600">
        <v>840</v>
      </c>
      <c r="H11" s="600">
        <v>823</v>
      </c>
      <c r="I11" s="297"/>
      <c r="J11" s="339"/>
    </row>
    <row r="12" spans="1:21" ht="18" customHeight="1" x14ac:dyDescent="0.2">
      <c r="B12" s="285" t="s">
        <v>460</v>
      </c>
      <c r="C12" s="600">
        <v>729.1</v>
      </c>
      <c r="D12" s="600">
        <v>802</v>
      </c>
      <c r="E12" s="600">
        <v>589</v>
      </c>
      <c r="F12" s="600">
        <v>504</v>
      </c>
      <c r="G12" s="600">
        <v>869</v>
      </c>
      <c r="H12" s="600">
        <v>921</v>
      </c>
      <c r="I12" s="297"/>
      <c r="J12" s="339"/>
    </row>
    <row r="13" spans="1:21" ht="15" x14ac:dyDescent="0.2">
      <c r="B13" s="285" t="s">
        <v>461</v>
      </c>
      <c r="C13" s="600">
        <v>684.2</v>
      </c>
      <c r="D13" s="600">
        <v>706</v>
      </c>
      <c r="E13" s="600">
        <v>643</v>
      </c>
      <c r="F13" s="600">
        <v>808</v>
      </c>
      <c r="G13" s="600">
        <v>862</v>
      </c>
      <c r="H13" s="600">
        <v>883</v>
      </c>
      <c r="I13" s="284"/>
      <c r="J13" s="339"/>
      <c r="U13" s="241"/>
    </row>
    <row r="14" spans="1:21" ht="15" x14ac:dyDescent="0.2">
      <c r="B14" s="285" t="s">
        <v>462</v>
      </c>
      <c r="C14" s="600">
        <v>712</v>
      </c>
      <c r="D14" s="600">
        <v>784</v>
      </c>
      <c r="E14" s="600">
        <v>721</v>
      </c>
      <c r="F14" s="600">
        <v>842</v>
      </c>
      <c r="G14" s="600">
        <v>864</v>
      </c>
      <c r="H14" s="600">
        <v>903</v>
      </c>
      <c r="I14" s="318"/>
    </row>
    <row r="15" spans="1:21" ht="15" x14ac:dyDescent="0.2">
      <c r="B15" s="285" t="s">
        <v>463</v>
      </c>
      <c r="C15" s="600">
        <v>769</v>
      </c>
      <c r="D15" s="600">
        <v>787</v>
      </c>
      <c r="E15" s="600">
        <v>703</v>
      </c>
      <c r="F15" s="600">
        <v>823</v>
      </c>
      <c r="G15" s="600">
        <v>925</v>
      </c>
      <c r="H15" s="600">
        <v>976</v>
      </c>
      <c r="I15" s="297"/>
    </row>
    <row r="16" spans="1:21" ht="15.75" thickBot="1" x14ac:dyDescent="0.25">
      <c r="B16" s="285" t="s">
        <v>464</v>
      </c>
      <c r="C16" s="600">
        <v>729</v>
      </c>
      <c r="D16" s="600">
        <v>784</v>
      </c>
      <c r="E16" s="600">
        <v>754</v>
      </c>
      <c r="F16" s="600">
        <v>873</v>
      </c>
      <c r="G16" s="600">
        <v>937</v>
      </c>
      <c r="H16" s="600">
        <v>1020</v>
      </c>
      <c r="I16" s="284"/>
    </row>
    <row r="17" spans="2:19" ht="15.75" thickBot="1" x14ac:dyDescent="0.25">
      <c r="B17" s="285" t="s">
        <v>465</v>
      </c>
      <c r="C17" s="600">
        <v>778</v>
      </c>
      <c r="D17" s="600">
        <v>824</v>
      </c>
      <c r="E17" s="600">
        <v>788</v>
      </c>
      <c r="F17" s="600">
        <v>880</v>
      </c>
      <c r="G17" s="600">
        <v>905</v>
      </c>
      <c r="H17" s="600">
        <v>1042</v>
      </c>
      <c r="I17" s="284"/>
    </row>
    <row r="18" spans="2:19" ht="15.75" thickBot="1" x14ac:dyDescent="0.25">
      <c r="B18" s="285" t="s">
        <v>466</v>
      </c>
      <c r="C18" s="600">
        <v>744</v>
      </c>
      <c r="D18" s="600">
        <v>766</v>
      </c>
      <c r="E18" s="600">
        <v>751</v>
      </c>
      <c r="F18" s="600">
        <v>909</v>
      </c>
      <c r="G18" s="600">
        <v>928</v>
      </c>
      <c r="H18" s="600">
        <v>1053</v>
      </c>
      <c r="I18" s="239"/>
    </row>
    <row r="19" spans="2:19" ht="15.75" hidden="1" thickBot="1" x14ac:dyDescent="0.25">
      <c r="B19" s="285" t="s">
        <v>467</v>
      </c>
      <c r="C19" s="600">
        <v>717</v>
      </c>
      <c r="D19" s="600">
        <v>755</v>
      </c>
      <c r="E19" s="600">
        <v>775</v>
      </c>
      <c r="F19" s="600">
        <v>880</v>
      </c>
      <c r="G19" s="600">
        <v>906</v>
      </c>
      <c r="H19" s="600"/>
    </row>
    <row r="20" spans="2:19" ht="16.5" thickBot="1" x14ac:dyDescent="0.25">
      <c r="B20" s="341" t="s">
        <v>173</v>
      </c>
      <c r="C20" s="342">
        <f t="shared" ref="C20:H20" si="0">+SUM(C8:C18)</f>
        <v>7847.4</v>
      </c>
      <c r="D20" s="342">
        <f t="shared" si="0"/>
        <v>8332.4</v>
      </c>
      <c r="E20" s="342">
        <f t="shared" si="0"/>
        <v>7635</v>
      </c>
      <c r="F20" s="342">
        <f t="shared" si="0"/>
        <v>8697</v>
      </c>
      <c r="G20" s="342">
        <f t="shared" si="0"/>
        <v>9666</v>
      </c>
      <c r="H20" s="342">
        <f t="shared" si="0"/>
        <v>10276</v>
      </c>
      <c r="I20" s="239"/>
    </row>
    <row r="21" spans="2:19" ht="15.75" x14ac:dyDescent="0.25">
      <c r="B21" s="343" t="s">
        <v>77</v>
      </c>
      <c r="C21" s="344"/>
      <c r="D21" s="344">
        <f>+(D20-C20)/C20</f>
        <v>6.1803909575145914E-2</v>
      </c>
      <c r="E21" s="344">
        <f>+(E20-D20)/D20</f>
        <v>-8.3697374105899822E-2</v>
      </c>
      <c r="F21" s="344">
        <f>+(F20-E20)/E20</f>
        <v>0.13909626719056975</v>
      </c>
      <c r="G21" s="344">
        <f>+(G20-F20)/F20</f>
        <v>0.11141773025181097</v>
      </c>
      <c r="H21" s="344">
        <f>+(H20-G20)/G20</f>
        <v>6.3107800537968134E-2</v>
      </c>
    </row>
    <row r="22" spans="2:19" ht="15" x14ac:dyDescent="0.2">
      <c r="B22" s="345" t="s">
        <v>468</v>
      </c>
      <c r="C22" s="601"/>
      <c r="D22" s="601"/>
      <c r="E22" s="601"/>
      <c r="F22" s="601"/>
      <c r="G22" s="602"/>
      <c r="H22" s="602"/>
      <c r="I22" s="318"/>
    </row>
    <row r="23" spans="2:19" ht="40.5" customHeight="1" x14ac:dyDescent="0.2">
      <c r="B23" s="313"/>
      <c r="C23" s="601"/>
      <c r="D23" s="601"/>
      <c r="E23" s="601"/>
      <c r="F23" s="601"/>
      <c r="G23" s="602"/>
      <c r="H23" s="602"/>
    </row>
    <row r="24" spans="2:19" ht="13.9" customHeight="1" x14ac:dyDescent="0.2">
      <c r="B24" s="811" t="s">
        <v>469</v>
      </c>
      <c r="C24" s="811"/>
      <c r="D24" s="811"/>
      <c r="E24" s="811"/>
      <c r="F24" s="811"/>
      <c r="G24" s="811"/>
      <c r="H24" s="811"/>
      <c r="I24" s="540"/>
      <c r="J24" s="540"/>
      <c r="K24" s="540"/>
      <c r="L24" s="540"/>
      <c r="M24" s="540"/>
      <c r="N24" s="540"/>
      <c r="O24" s="540"/>
      <c r="P24" s="540"/>
      <c r="Q24" s="540"/>
      <c r="R24" s="540"/>
    </row>
    <row r="25" spans="2:19" x14ac:dyDescent="0.2">
      <c r="B25" s="811"/>
      <c r="C25" s="811"/>
      <c r="D25" s="811"/>
      <c r="E25" s="811"/>
      <c r="F25" s="811"/>
      <c r="G25" s="811"/>
      <c r="H25" s="811"/>
      <c r="I25" s="540"/>
      <c r="J25" s="540"/>
      <c r="K25" s="540"/>
      <c r="L25" s="540"/>
      <c r="M25" s="540"/>
      <c r="N25" s="540"/>
      <c r="O25" s="540"/>
      <c r="P25" s="540"/>
      <c r="Q25" s="540"/>
      <c r="R25" s="540"/>
      <c r="S25" s="346"/>
    </row>
    <row r="26" spans="2:19" ht="111" customHeight="1" x14ac:dyDescent="0.2">
      <c r="B26" s="811"/>
      <c r="C26" s="811"/>
      <c r="D26" s="811"/>
      <c r="E26" s="811"/>
      <c r="F26" s="811"/>
      <c r="G26" s="811"/>
      <c r="H26" s="811"/>
      <c r="I26" s="540"/>
      <c r="J26" s="540"/>
      <c r="K26" s="540"/>
      <c r="L26" s="540"/>
      <c r="M26" s="540"/>
      <c r="N26" s="540"/>
      <c r="O26" s="540"/>
      <c r="P26" s="540"/>
      <c r="Q26" s="540"/>
      <c r="R26" s="540"/>
      <c r="S26" s="346"/>
    </row>
    <row r="27" spans="2:19" x14ac:dyDescent="0.2">
      <c r="B27" s="811"/>
      <c r="C27" s="811"/>
      <c r="D27" s="811"/>
      <c r="E27" s="811"/>
      <c r="F27" s="811"/>
      <c r="G27" s="811"/>
      <c r="H27" s="811"/>
      <c r="I27" s="540"/>
      <c r="J27" s="540"/>
      <c r="K27" s="540"/>
      <c r="L27" s="540"/>
      <c r="M27" s="540"/>
      <c r="N27" s="540"/>
      <c r="O27" s="540"/>
      <c r="P27" s="540"/>
      <c r="Q27" s="540"/>
      <c r="R27" s="540"/>
      <c r="S27" s="346"/>
    </row>
    <row r="28" spans="2:19" ht="51.75" customHeight="1" x14ac:dyDescent="0.25">
      <c r="B28" s="811"/>
      <c r="C28" s="811"/>
      <c r="D28" s="811"/>
      <c r="E28" s="811"/>
      <c r="F28" s="811"/>
      <c r="G28" s="811"/>
      <c r="H28" s="811"/>
      <c r="I28"/>
      <c r="J28" s="540"/>
      <c r="K28" s="540"/>
      <c r="L28" s="540"/>
      <c r="M28" s="540"/>
      <c r="N28" s="540"/>
      <c r="O28" s="540"/>
      <c r="P28" s="540"/>
      <c r="Q28" s="540"/>
      <c r="R28" s="540"/>
      <c r="S28" s="346"/>
    </row>
    <row r="29" spans="2:19" ht="15" customHeight="1" x14ac:dyDescent="0.2">
      <c r="Q29" s="346"/>
      <c r="R29" s="346"/>
      <c r="S29" s="346"/>
    </row>
    <row r="30" spans="2:19" ht="26.45" customHeight="1" x14ac:dyDescent="0.2">
      <c r="B30" s="792" t="s">
        <v>470</v>
      </c>
      <c r="C30" s="665">
        <v>2018</v>
      </c>
      <c r="D30" s="665">
        <v>2019</v>
      </c>
      <c r="E30" s="665">
        <v>2020</v>
      </c>
      <c r="F30" s="665">
        <v>2021</v>
      </c>
      <c r="G30" s="665">
        <v>2022</v>
      </c>
      <c r="H30" s="665">
        <v>2023</v>
      </c>
      <c r="I30" s="239"/>
      <c r="Q30" s="346"/>
      <c r="R30" s="346"/>
      <c r="S30" s="346"/>
    </row>
    <row r="31" spans="2:19" ht="18.75" customHeight="1" thickBot="1" x14ac:dyDescent="0.3">
      <c r="B31" s="793"/>
      <c r="C31" s="725"/>
      <c r="D31" s="725"/>
      <c r="E31" s="725"/>
      <c r="F31" s="725"/>
      <c r="G31" s="725"/>
      <c r="H31" s="725"/>
      <c r="I31"/>
      <c r="Q31" s="346"/>
      <c r="R31" s="346"/>
      <c r="S31" s="346"/>
    </row>
    <row r="32" spans="2:19" ht="18" customHeight="1" x14ac:dyDescent="0.2">
      <c r="B32" s="338" t="s">
        <v>471</v>
      </c>
      <c r="C32" s="599">
        <v>1662</v>
      </c>
      <c r="D32" s="599">
        <v>1706</v>
      </c>
      <c r="E32" s="599">
        <v>1766</v>
      </c>
      <c r="F32" s="599">
        <v>1800</v>
      </c>
      <c r="G32" s="599">
        <v>1906</v>
      </c>
      <c r="H32" s="599">
        <v>1996</v>
      </c>
      <c r="Q32" s="346"/>
      <c r="R32" s="346"/>
      <c r="S32" s="346"/>
    </row>
    <row r="33" spans="2:21" ht="18" customHeight="1" x14ac:dyDescent="0.2">
      <c r="B33" s="285" t="s">
        <v>472</v>
      </c>
      <c r="C33" s="600">
        <v>1660</v>
      </c>
      <c r="D33" s="600">
        <v>1710</v>
      </c>
      <c r="E33" s="600">
        <v>1782</v>
      </c>
      <c r="F33" s="600">
        <v>1835</v>
      </c>
      <c r="G33" s="600">
        <v>1892</v>
      </c>
      <c r="H33" s="600">
        <v>2006</v>
      </c>
      <c r="Q33" s="346"/>
      <c r="R33" s="241"/>
      <c r="S33" s="346"/>
      <c r="T33" s="241"/>
    </row>
    <row r="34" spans="2:21" ht="18" customHeight="1" x14ac:dyDescent="0.2">
      <c r="B34" s="285" t="s">
        <v>473</v>
      </c>
      <c r="C34" s="600">
        <v>1669</v>
      </c>
      <c r="D34" s="600">
        <v>1711</v>
      </c>
      <c r="E34" s="600">
        <v>1769</v>
      </c>
      <c r="F34" s="600">
        <v>1855</v>
      </c>
      <c r="G34" s="600">
        <v>1916</v>
      </c>
      <c r="H34" s="600">
        <v>2018</v>
      </c>
      <c r="Q34" s="346"/>
      <c r="R34" s="346"/>
      <c r="S34" s="346"/>
    </row>
    <row r="35" spans="2:21" ht="18" customHeight="1" x14ac:dyDescent="0.2">
      <c r="B35" s="285" t="s">
        <v>474</v>
      </c>
      <c r="C35" s="600">
        <v>1672</v>
      </c>
      <c r="D35" s="600">
        <v>1716</v>
      </c>
      <c r="E35" s="600">
        <v>1605</v>
      </c>
      <c r="F35" s="600">
        <v>1848</v>
      </c>
      <c r="G35" s="600">
        <v>1918</v>
      </c>
      <c r="H35" s="600">
        <v>2019</v>
      </c>
      <c r="Q35" s="346"/>
      <c r="R35" s="241"/>
      <c r="S35" s="346"/>
      <c r="U35" s="241"/>
    </row>
    <row r="36" spans="2:21" ht="18" customHeight="1" x14ac:dyDescent="0.2">
      <c r="B36" s="285" t="s">
        <v>475</v>
      </c>
      <c r="C36" s="600">
        <v>1669</v>
      </c>
      <c r="D36" s="600">
        <v>1731</v>
      </c>
      <c r="E36" s="600">
        <v>1687</v>
      </c>
      <c r="F36" s="600">
        <v>1730</v>
      </c>
      <c r="G36" s="600">
        <v>1925</v>
      </c>
      <c r="H36" s="600">
        <v>2044</v>
      </c>
      <c r="Q36" s="346"/>
      <c r="R36" s="346"/>
      <c r="S36" s="346"/>
    </row>
    <row r="37" spans="2:21" ht="18" customHeight="1" x14ac:dyDescent="0.2">
      <c r="B37" s="285" t="s">
        <v>476</v>
      </c>
      <c r="C37" s="600">
        <v>1676</v>
      </c>
      <c r="D37" s="600">
        <v>1719</v>
      </c>
      <c r="E37" s="600">
        <v>1746</v>
      </c>
      <c r="F37" s="600">
        <v>1830</v>
      </c>
      <c r="G37" s="600">
        <v>1933</v>
      </c>
      <c r="H37" s="600">
        <v>2035</v>
      </c>
      <c r="Q37" s="346"/>
      <c r="R37" s="346"/>
      <c r="S37" s="346"/>
    </row>
    <row r="38" spans="2:21" ht="15" x14ac:dyDescent="0.2">
      <c r="B38" s="285" t="s">
        <v>477</v>
      </c>
      <c r="C38" s="600">
        <v>1680</v>
      </c>
      <c r="D38" s="600">
        <v>1738</v>
      </c>
      <c r="E38" s="600">
        <v>1762</v>
      </c>
      <c r="F38" s="600">
        <v>1853</v>
      </c>
      <c r="G38" s="600">
        <v>1933</v>
      </c>
      <c r="H38" s="600">
        <v>2069</v>
      </c>
      <c r="I38" s="297"/>
      <c r="Q38" s="346"/>
      <c r="R38" s="346"/>
      <c r="S38" s="346"/>
    </row>
    <row r="39" spans="2:21" ht="15" x14ac:dyDescent="0.2">
      <c r="B39" s="285" t="s">
        <v>478</v>
      </c>
      <c r="C39" s="600">
        <v>1693</v>
      </c>
      <c r="D39" s="600">
        <v>1750</v>
      </c>
      <c r="E39" s="600">
        <v>1773</v>
      </c>
      <c r="F39" s="600">
        <v>1847</v>
      </c>
      <c r="G39" s="600">
        <v>1955</v>
      </c>
      <c r="H39" s="600">
        <v>2098</v>
      </c>
      <c r="Q39" s="346"/>
      <c r="R39" s="346"/>
      <c r="S39" s="346"/>
    </row>
    <row r="40" spans="2:21" ht="15" x14ac:dyDescent="0.2">
      <c r="B40" s="285" t="s">
        <v>479</v>
      </c>
      <c r="C40" s="600">
        <v>1706</v>
      </c>
      <c r="D40" s="600">
        <v>1754</v>
      </c>
      <c r="E40" s="600">
        <v>1776</v>
      </c>
      <c r="F40" s="600">
        <v>1863</v>
      </c>
      <c r="G40" s="600">
        <v>1944</v>
      </c>
      <c r="H40" s="600">
        <v>2105</v>
      </c>
      <c r="Q40" s="346"/>
      <c r="R40" s="346"/>
      <c r="S40" s="346"/>
    </row>
    <row r="41" spans="2:21" ht="15" x14ac:dyDescent="0.2">
      <c r="B41" s="285" t="s">
        <v>480</v>
      </c>
      <c r="C41" s="600">
        <v>1696</v>
      </c>
      <c r="D41" s="600">
        <v>1762</v>
      </c>
      <c r="E41" s="600">
        <v>1791</v>
      </c>
      <c r="F41" s="600">
        <v>1862</v>
      </c>
      <c r="G41" s="600">
        <v>1970</v>
      </c>
      <c r="H41" s="600">
        <v>2131</v>
      </c>
      <c r="Q41" s="346"/>
      <c r="R41" s="346"/>
      <c r="S41" s="346"/>
    </row>
    <row r="42" spans="2:21" ht="15" x14ac:dyDescent="0.2">
      <c r="B42" s="285" t="s">
        <v>481</v>
      </c>
      <c r="C42" s="600">
        <v>1718</v>
      </c>
      <c r="D42" s="600">
        <v>1765</v>
      </c>
      <c r="E42" s="600">
        <v>1798</v>
      </c>
      <c r="F42" s="600">
        <v>1892</v>
      </c>
      <c r="G42" s="600">
        <v>1993</v>
      </c>
      <c r="H42" s="600">
        <v>2119</v>
      </c>
      <c r="Q42" s="346"/>
      <c r="R42" s="346"/>
      <c r="S42" s="346"/>
    </row>
    <row r="43" spans="2:21" ht="15.75" thickBot="1" x14ac:dyDescent="0.25">
      <c r="B43" s="340" t="s">
        <v>482</v>
      </c>
      <c r="C43" s="603">
        <v>1722</v>
      </c>
      <c r="D43" s="603">
        <v>1740</v>
      </c>
      <c r="E43" s="603">
        <v>1799</v>
      </c>
      <c r="F43" s="603">
        <v>1884</v>
      </c>
      <c r="G43" s="603">
        <v>2003</v>
      </c>
      <c r="H43" s="603"/>
      <c r="I43" s="314"/>
      <c r="J43" s="314"/>
      <c r="K43" s="318"/>
      <c r="Q43" s="346"/>
      <c r="R43" s="346"/>
      <c r="S43" s="346"/>
    </row>
    <row r="44" spans="2:21" x14ac:dyDescent="0.2">
      <c r="B44" s="345" t="s">
        <v>483</v>
      </c>
      <c r="D44" s="239"/>
      <c r="E44" s="239"/>
      <c r="F44" s="347"/>
      <c r="G44" s="548">
        <f>SUM(G32:G35)</f>
        <v>7632</v>
      </c>
      <c r="H44" s="548">
        <f>SUM(H32:H35)</f>
        <v>8039</v>
      </c>
      <c r="K44" s="297"/>
      <c r="Q44" s="346"/>
      <c r="R44" s="346"/>
      <c r="S44" s="346"/>
    </row>
    <row r="45" spans="2:21" customFormat="1" ht="15" x14ac:dyDescent="0.25">
      <c r="G45" s="549"/>
      <c r="H45" s="550">
        <f>(H44-G44)/G44</f>
        <v>5.3328092243186583E-2</v>
      </c>
    </row>
    <row r="46" spans="2:21" customFormat="1" ht="14.45" customHeight="1" x14ac:dyDescent="0.25">
      <c r="H46" s="551">
        <f>(H35-H34)/H34</f>
        <v>4.9554013875123884E-4</v>
      </c>
    </row>
    <row r="47" spans="2:21" customFormat="1" ht="24" customHeight="1" x14ac:dyDescent="0.25"/>
    <row r="48" spans="2:21" customFormat="1" ht="20.45" customHeight="1" x14ac:dyDescent="0.25">
      <c r="B48" s="792" t="s">
        <v>484</v>
      </c>
      <c r="C48" s="665">
        <v>2019</v>
      </c>
      <c r="D48" s="665">
        <v>2020</v>
      </c>
      <c r="E48" s="665">
        <v>2021</v>
      </c>
      <c r="F48" s="665">
        <v>2022</v>
      </c>
      <c r="G48" s="665">
        <v>2023</v>
      </c>
    </row>
    <row r="49" spans="2:14" customFormat="1" ht="24.6" customHeight="1" thickBot="1" x14ac:dyDescent="0.3">
      <c r="B49" s="793"/>
      <c r="C49" s="725"/>
      <c r="D49" s="725"/>
      <c r="E49" s="725"/>
      <c r="F49" s="725"/>
      <c r="G49" s="725"/>
    </row>
    <row r="50" spans="2:14" customFormat="1" ht="15" x14ac:dyDescent="0.25">
      <c r="B50" s="338" t="s">
        <v>471</v>
      </c>
      <c r="C50" s="599">
        <v>95</v>
      </c>
      <c r="D50" s="599">
        <v>98</v>
      </c>
      <c r="E50" s="599">
        <v>178</v>
      </c>
      <c r="F50" s="599">
        <v>229</v>
      </c>
      <c r="G50" s="599">
        <v>357</v>
      </c>
    </row>
    <row r="51" spans="2:14" customFormat="1" ht="15" x14ac:dyDescent="0.25">
      <c r="B51" s="285" t="s">
        <v>472</v>
      </c>
      <c r="C51" s="600">
        <v>90</v>
      </c>
      <c r="D51" s="600">
        <v>101</v>
      </c>
      <c r="E51" s="600">
        <v>171</v>
      </c>
      <c r="F51" s="600">
        <v>241</v>
      </c>
      <c r="G51" s="600">
        <v>377</v>
      </c>
    </row>
    <row r="52" spans="2:14" customFormat="1" ht="15" x14ac:dyDescent="0.25">
      <c r="B52" s="285" t="s">
        <v>473</v>
      </c>
      <c r="C52" s="600">
        <v>94</v>
      </c>
      <c r="D52" s="600">
        <v>80</v>
      </c>
      <c r="E52" s="600">
        <v>210</v>
      </c>
      <c r="F52" s="600">
        <v>269</v>
      </c>
      <c r="G52" s="600">
        <v>491</v>
      </c>
    </row>
    <row r="53" spans="2:14" customFormat="1" ht="15" x14ac:dyDescent="0.25">
      <c r="B53" s="285" t="s">
        <v>474</v>
      </c>
      <c r="C53" s="600">
        <v>97</v>
      </c>
      <c r="D53" s="600">
        <v>55</v>
      </c>
      <c r="E53" s="600">
        <v>204</v>
      </c>
      <c r="F53" s="600">
        <v>256</v>
      </c>
      <c r="G53" s="600">
        <v>474</v>
      </c>
    </row>
    <row r="54" spans="2:14" customFormat="1" ht="15" x14ac:dyDescent="0.25">
      <c r="B54" s="285" t="s">
        <v>475</v>
      </c>
      <c r="C54" s="600">
        <v>104</v>
      </c>
      <c r="D54" s="600">
        <v>75</v>
      </c>
      <c r="E54" s="600">
        <v>180</v>
      </c>
      <c r="F54" s="600">
        <v>290</v>
      </c>
      <c r="G54" s="600">
        <v>535</v>
      </c>
    </row>
    <row r="55" spans="2:14" customFormat="1" ht="15" x14ac:dyDescent="0.25">
      <c r="B55" s="285" t="s">
        <v>476</v>
      </c>
      <c r="C55" s="600">
        <v>99</v>
      </c>
      <c r="D55" s="600">
        <v>75</v>
      </c>
      <c r="E55" s="600">
        <v>161</v>
      </c>
      <c r="F55" s="600">
        <v>294</v>
      </c>
      <c r="G55" s="600">
        <v>806</v>
      </c>
    </row>
    <row r="56" spans="2:14" customFormat="1" ht="15" x14ac:dyDescent="0.25">
      <c r="B56" s="285" t="s">
        <v>477</v>
      </c>
      <c r="C56" s="600">
        <v>105</v>
      </c>
      <c r="D56" s="600">
        <v>102</v>
      </c>
      <c r="E56" s="600">
        <v>203</v>
      </c>
      <c r="F56" s="600">
        <v>290</v>
      </c>
      <c r="G56" s="604">
        <v>1621</v>
      </c>
    </row>
    <row r="57" spans="2:14" customFormat="1" ht="15" x14ac:dyDescent="0.25">
      <c r="B57" s="285" t="s">
        <v>478</v>
      </c>
      <c r="C57" s="600">
        <v>91</v>
      </c>
      <c r="D57" s="600">
        <v>177</v>
      </c>
      <c r="E57" s="600">
        <v>230</v>
      </c>
      <c r="F57" s="600">
        <v>290</v>
      </c>
      <c r="G57" s="600">
        <v>4796</v>
      </c>
    </row>
    <row r="58" spans="2:14" customFormat="1" ht="15" x14ac:dyDescent="0.25">
      <c r="B58" s="285" t="s">
        <v>479</v>
      </c>
      <c r="C58" s="600">
        <v>98</v>
      </c>
      <c r="D58" s="600">
        <v>183</v>
      </c>
      <c r="E58" s="600">
        <v>223</v>
      </c>
      <c r="F58" s="600">
        <v>298</v>
      </c>
      <c r="G58" s="600">
        <v>4750</v>
      </c>
    </row>
    <row r="59" spans="2:14" customFormat="1" ht="15" x14ac:dyDescent="0.25">
      <c r="B59" s="285" t="s">
        <v>480</v>
      </c>
      <c r="C59" s="600">
        <v>83</v>
      </c>
      <c r="D59" s="600">
        <v>285</v>
      </c>
      <c r="E59" s="600">
        <v>234</v>
      </c>
      <c r="F59" s="600">
        <v>306</v>
      </c>
      <c r="G59" s="600">
        <v>4790</v>
      </c>
    </row>
    <row r="60" spans="2:14" customFormat="1" ht="15" x14ac:dyDescent="0.25">
      <c r="B60" s="285" t="s">
        <v>481</v>
      </c>
      <c r="C60" s="600">
        <v>83</v>
      </c>
      <c r="D60" s="600">
        <v>188</v>
      </c>
      <c r="E60" s="600">
        <v>237</v>
      </c>
      <c r="F60" s="600">
        <v>332</v>
      </c>
      <c r="G60" s="600">
        <v>5383</v>
      </c>
    </row>
    <row r="61" spans="2:14" customFormat="1" ht="15.75" thickBot="1" x14ac:dyDescent="0.3">
      <c r="B61" s="340" t="s">
        <v>482</v>
      </c>
      <c r="C61" s="603">
        <v>88</v>
      </c>
      <c r="D61" s="603">
        <v>180</v>
      </c>
      <c r="E61" s="603">
        <v>216</v>
      </c>
      <c r="F61" s="603">
        <v>344</v>
      </c>
      <c r="G61" s="603"/>
      <c r="J61" s="216"/>
      <c r="K61" s="239"/>
      <c r="L61" s="239"/>
      <c r="M61" s="347"/>
      <c r="N61" s="318"/>
    </row>
    <row r="62" spans="2:14" customFormat="1" ht="15" x14ac:dyDescent="0.25">
      <c r="B62" s="345" t="s">
        <v>483</v>
      </c>
      <c r="C62" s="216"/>
      <c r="D62" s="239"/>
      <c r="E62" s="239"/>
      <c r="F62" s="347"/>
      <c r="G62" s="318"/>
    </row>
    <row r="63" spans="2:14" customFormat="1" ht="15" x14ac:dyDescent="0.25"/>
    <row r="64" spans="2:14" customFormat="1" ht="15" x14ac:dyDescent="0.25"/>
    <row r="65" spans="2:20" customFormat="1" ht="15" x14ac:dyDescent="0.25"/>
    <row r="66" spans="2:20" ht="16.5" customHeight="1" thickBot="1" x14ac:dyDescent="0.25">
      <c r="B66" s="665" t="s">
        <v>485</v>
      </c>
      <c r="C66" s="665">
        <v>2019</v>
      </c>
      <c r="D66" s="665">
        <v>2020</v>
      </c>
      <c r="E66" s="665">
        <v>2021</v>
      </c>
      <c r="F66" s="665">
        <v>2022</v>
      </c>
      <c r="G66" s="665">
        <v>2023</v>
      </c>
      <c r="H66" s="725" t="s">
        <v>486</v>
      </c>
      <c r="K66" s="297"/>
      <c r="Q66" s="348"/>
      <c r="R66" s="348"/>
      <c r="S66" s="348"/>
    </row>
    <row r="67" spans="2:20" ht="15" customHeight="1" thickBot="1" x14ac:dyDescent="0.25">
      <c r="B67" s="725"/>
      <c r="C67" s="725"/>
      <c r="D67" s="725"/>
      <c r="E67" s="725"/>
      <c r="F67" s="725"/>
      <c r="G67" s="725"/>
      <c r="H67" s="725"/>
      <c r="K67" s="297"/>
      <c r="Q67" s="348"/>
      <c r="R67" s="348"/>
      <c r="S67" s="348"/>
    </row>
    <row r="68" spans="2:20" ht="15" x14ac:dyDescent="0.2">
      <c r="B68" s="338" t="s">
        <v>471</v>
      </c>
      <c r="C68" s="605">
        <v>9.7899999999999991</v>
      </c>
      <c r="D68" s="605">
        <v>10.050000000000001</v>
      </c>
      <c r="E68" s="605">
        <v>9.43</v>
      </c>
      <c r="F68" s="605">
        <v>10.72</v>
      </c>
      <c r="G68" s="605">
        <v>10.93</v>
      </c>
      <c r="H68" s="606">
        <f>(G68-F68)/F68</f>
        <v>1.9589552238805884E-2</v>
      </c>
      <c r="I68" s="283"/>
      <c r="K68" s="297"/>
      <c r="Q68" s="348"/>
      <c r="R68" s="348"/>
      <c r="S68" s="348"/>
    </row>
    <row r="69" spans="2:20" ht="15" x14ac:dyDescent="0.2">
      <c r="B69" s="285" t="s">
        <v>472</v>
      </c>
      <c r="C69" s="582">
        <v>9.35</v>
      </c>
      <c r="D69" s="582">
        <v>9.81</v>
      </c>
      <c r="E69" s="582">
        <v>9.7799999999999994</v>
      </c>
      <c r="F69" s="582">
        <v>10.54</v>
      </c>
      <c r="G69" s="582">
        <v>10.83</v>
      </c>
      <c r="H69" s="606">
        <f t="shared" ref="H69:H74" si="1">(G69-F69)/F69</f>
        <v>2.7514231499051325E-2</v>
      </c>
      <c r="K69" s="297"/>
      <c r="Q69" s="348"/>
      <c r="R69" s="348"/>
      <c r="S69" s="348"/>
      <c r="T69" s="241"/>
    </row>
    <row r="70" spans="2:20" ht="15" x14ac:dyDescent="0.2">
      <c r="B70" s="285" t="s">
        <v>473</v>
      </c>
      <c r="C70" s="582">
        <v>9.56</v>
      </c>
      <c r="D70" s="582">
        <v>8.91</v>
      </c>
      <c r="E70" s="582">
        <v>10.88</v>
      </c>
      <c r="F70" s="582">
        <v>12.07</v>
      </c>
      <c r="G70" s="582">
        <v>11.67</v>
      </c>
      <c r="H70" s="606">
        <f t="shared" si="1"/>
        <v>-3.3140016570008313E-2</v>
      </c>
      <c r="I70" s="241"/>
      <c r="K70" s="297"/>
      <c r="Q70" s="348"/>
      <c r="R70" s="348"/>
      <c r="S70" s="348"/>
    </row>
    <row r="71" spans="2:20" ht="15" x14ac:dyDescent="0.25">
      <c r="B71" s="285" t="s">
        <v>474</v>
      </c>
      <c r="C71" s="582">
        <v>9.39</v>
      </c>
      <c r="D71" s="582">
        <v>6.52</v>
      </c>
      <c r="E71" s="582">
        <v>9.84</v>
      </c>
      <c r="F71" s="582">
        <v>11.16</v>
      </c>
      <c r="G71" s="582">
        <v>10.39</v>
      </c>
      <c r="H71" s="606">
        <f t="shared" si="1"/>
        <v>-6.8996415770609276E-2</v>
      </c>
      <c r="I71" s="241"/>
      <c r="K71" s="297"/>
      <c r="Q71"/>
      <c r="R71" s="348"/>
      <c r="S71" s="348"/>
      <c r="T71" s="241"/>
    </row>
    <row r="72" spans="2:20" ht="15" x14ac:dyDescent="0.2">
      <c r="B72" s="285" t="s">
        <v>475</v>
      </c>
      <c r="C72" s="582">
        <v>10.3</v>
      </c>
      <c r="D72" s="582">
        <v>7.67</v>
      </c>
      <c r="E72" s="582">
        <v>6.23</v>
      </c>
      <c r="F72" s="582">
        <v>11.46</v>
      </c>
      <c r="G72" s="582">
        <v>11.43</v>
      </c>
      <c r="H72" s="606">
        <f t="shared" si="1"/>
        <v>-2.6178010471205179E-3</v>
      </c>
      <c r="I72" s="241"/>
      <c r="K72" s="297"/>
      <c r="Q72" s="348"/>
      <c r="R72" s="348"/>
      <c r="S72" s="348"/>
    </row>
    <row r="73" spans="2:20" ht="15" x14ac:dyDescent="0.2">
      <c r="B73" s="285" t="s">
        <v>476</v>
      </c>
      <c r="C73" s="582">
        <v>9.31</v>
      </c>
      <c r="D73" s="582">
        <v>8.32</v>
      </c>
      <c r="E73" s="582">
        <v>10.89</v>
      </c>
      <c r="F73" s="582">
        <v>11.21</v>
      </c>
      <c r="G73" s="582">
        <v>10.86</v>
      </c>
      <c r="H73" s="606">
        <f t="shared" si="1"/>
        <v>-3.1222123104371221E-2</v>
      </c>
      <c r="I73" s="241"/>
      <c r="K73" s="297"/>
      <c r="Q73" s="348"/>
      <c r="R73" s="348"/>
      <c r="S73" s="348"/>
    </row>
    <row r="74" spans="2:20" ht="15" x14ac:dyDescent="0.2">
      <c r="B74" s="285" t="s">
        <v>477</v>
      </c>
      <c r="C74" s="582">
        <v>10.210000000000001</v>
      </c>
      <c r="D74" s="582">
        <v>9.3800000000000008</v>
      </c>
      <c r="E74" s="582">
        <v>11.23</v>
      </c>
      <c r="F74" s="582">
        <v>11.14</v>
      </c>
      <c r="G74" s="582">
        <v>11.08</v>
      </c>
      <c r="H74" s="606">
        <f t="shared" si="1"/>
        <v>-5.3859964093357715E-3</v>
      </c>
      <c r="I74" s="241"/>
      <c r="K74" s="297"/>
      <c r="Q74" s="348"/>
      <c r="R74" s="348"/>
      <c r="S74" s="348"/>
    </row>
    <row r="75" spans="2:20" ht="15" x14ac:dyDescent="0.2">
      <c r="B75" s="285" t="s">
        <v>478</v>
      </c>
      <c r="C75" s="582">
        <v>10.28</v>
      </c>
      <c r="D75" s="582">
        <v>9.14</v>
      </c>
      <c r="E75" s="582">
        <v>10.7</v>
      </c>
      <c r="F75" s="582">
        <v>11.68</v>
      </c>
      <c r="G75" s="582">
        <v>11.76</v>
      </c>
      <c r="H75" s="606">
        <f>(G75-F75)/F75</f>
        <v>6.8493150684931572E-3</v>
      </c>
      <c r="I75" s="241"/>
      <c r="K75" s="297"/>
      <c r="Q75" s="348"/>
      <c r="R75" s="348"/>
      <c r="S75" s="348"/>
    </row>
    <row r="76" spans="2:20" ht="15" x14ac:dyDescent="0.2">
      <c r="B76" s="285" t="s">
        <v>479</v>
      </c>
      <c r="C76" s="582">
        <v>10.11</v>
      </c>
      <c r="D76" s="582">
        <v>9.66</v>
      </c>
      <c r="E76" s="582">
        <v>11.08</v>
      </c>
      <c r="F76" s="582">
        <v>11.67</v>
      </c>
      <c r="G76" s="582">
        <v>12.02</v>
      </c>
      <c r="H76" s="606">
        <f>(G76-F76)/F76</f>
        <v>2.9991431019708626E-2</v>
      </c>
      <c r="I76" s="241"/>
      <c r="K76" s="297"/>
      <c r="Q76" s="348"/>
      <c r="R76" s="348"/>
      <c r="S76" s="348"/>
    </row>
    <row r="77" spans="2:20" ht="15" x14ac:dyDescent="0.2">
      <c r="B77" s="285" t="s">
        <v>480</v>
      </c>
      <c r="C77" s="582">
        <v>10.58</v>
      </c>
      <c r="D77" s="582">
        <v>9.98</v>
      </c>
      <c r="E77" s="582">
        <v>11.17</v>
      </c>
      <c r="F77" s="582">
        <v>11.41</v>
      </c>
      <c r="G77" s="582">
        <v>12.14</v>
      </c>
      <c r="H77" s="606">
        <f>(G77-F77)/F77</f>
        <v>6.3978965819456654E-2</v>
      </c>
      <c r="I77" s="241"/>
      <c r="K77" s="297"/>
      <c r="Q77" s="348"/>
      <c r="R77" s="348"/>
      <c r="S77" s="348"/>
    </row>
    <row r="78" spans="2:20" ht="15" x14ac:dyDescent="0.2">
      <c r="B78" s="285" t="s">
        <v>481</v>
      </c>
      <c r="C78" s="582">
        <v>9.93</v>
      </c>
      <c r="D78" s="582">
        <v>9.61</v>
      </c>
      <c r="E78" s="582">
        <v>11.48</v>
      </c>
      <c r="F78" s="582">
        <v>11.54</v>
      </c>
      <c r="G78" s="582">
        <v>12.05</v>
      </c>
      <c r="H78" s="606">
        <f>(G78-F78)/F78</f>
        <v>4.4194107452339829E-2</v>
      </c>
      <c r="I78" s="241"/>
      <c r="K78" s="297"/>
      <c r="Q78" s="348"/>
      <c r="R78" s="348"/>
      <c r="S78" s="348"/>
    </row>
    <row r="79" spans="2:20" ht="15.75" thickBot="1" x14ac:dyDescent="0.25">
      <c r="B79" s="340" t="s">
        <v>482</v>
      </c>
      <c r="C79" s="607">
        <v>9.43</v>
      </c>
      <c r="D79" s="607">
        <v>9.61</v>
      </c>
      <c r="E79" s="607">
        <v>10.91</v>
      </c>
      <c r="F79" s="607">
        <v>11.17</v>
      </c>
      <c r="G79" s="607"/>
      <c r="H79" s="606"/>
      <c r="I79" s="241"/>
      <c r="K79" s="297"/>
      <c r="Q79" s="348"/>
      <c r="R79" s="348"/>
      <c r="S79" s="348"/>
      <c r="T79" s="241"/>
    </row>
    <row r="80" spans="2:20" ht="16.5" thickBot="1" x14ac:dyDescent="0.25">
      <c r="B80" s="341" t="s">
        <v>173</v>
      </c>
      <c r="C80" s="349">
        <f>+SUM(C68:C78)</f>
        <v>108.81</v>
      </c>
      <c r="D80" s="349">
        <f>+SUM(D68:D78)</f>
        <v>99.050000000000011</v>
      </c>
      <c r="E80" s="349">
        <f>+SUM(E68:E78)</f>
        <v>112.71000000000002</v>
      </c>
      <c r="F80" s="349">
        <f>+SUM(F68:F78)</f>
        <v>124.6</v>
      </c>
      <c r="G80" s="349">
        <f>+SUM(G68:G78)</f>
        <v>125.16</v>
      </c>
      <c r="H80" s="349"/>
      <c r="K80" s="297"/>
      <c r="Q80" s="348"/>
      <c r="R80" s="348"/>
      <c r="S80" s="348"/>
    </row>
    <row r="81" spans="2:21" ht="15.75" x14ac:dyDescent="0.25">
      <c r="B81" s="343" t="s">
        <v>77</v>
      </c>
      <c r="C81" s="344"/>
      <c r="D81" s="344">
        <f>+(D80-C80)/C80</f>
        <v>-8.9697638084734771E-2</v>
      </c>
      <c r="E81" s="344">
        <f t="shared" ref="E81:F81" si="2">+(E80-D80)/D80</f>
        <v>0.13791014639071186</v>
      </c>
      <c r="F81" s="344">
        <f t="shared" si="2"/>
        <v>0.1054919705438734</v>
      </c>
      <c r="G81" s="344">
        <f>+(G80-F80)/F80</f>
        <v>4.4943820224719287E-3</v>
      </c>
      <c r="H81"/>
      <c r="K81" s="297"/>
      <c r="Q81" s="348"/>
      <c r="R81" s="348"/>
      <c r="S81" s="348"/>
    </row>
    <row r="82" spans="2:21" x14ac:dyDescent="0.2">
      <c r="B82" s="345" t="s">
        <v>483</v>
      </c>
      <c r="C82" s="350"/>
      <c r="D82" s="350"/>
      <c r="E82" s="350"/>
      <c r="F82" s="350"/>
      <c r="G82" s="318"/>
      <c r="H82" s="318"/>
      <c r="K82" s="314"/>
      <c r="L82" s="314"/>
      <c r="M82" s="239"/>
      <c r="N82" s="239"/>
      <c r="Q82" s="348"/>
      <c r="R82" s="348"/>
      <c r="S82" s="348"/>
    </row>
    <row r="83" spans="2:21" x14ac:dyDescent="0.2">
      <c r="B83" s="345" t="s">
        <v>487</v>
      </c>
      <c r="D83" s="350"/>
      <c r="E83" s="297"/>
      <c r="F83" s="241"/>
      <c r="G83" s="239"/>
      <c r="H83" s="239"/>
      <c r="I83" s="241"/>
      <c r="K83" s="297"/>
      <c r="Q83" s="348"/>
      <c r="R83" s="348"/>
      <c r="S83" s="348"/>
    </row>
    <row r="84" spans="2:21" x14ac:dyDescent="0.2">
      <c r="B84" s="313"/>
      <c r="D84" s="350"/>
      <c r="E84" s="350"/>
      <c r="F84" s="350"/>
      <c r="G84" s="298"/>
      <c r="H84" s="241"/>
      <c r="I84" s="239"/>
      <c r="K84" s="297"/>
      <c r="Q84" s="348"/>
      <c r="R84" s="348"/>
      <c r="S84" s="348"/>
    </row>
    <row r="85" spans="2:21" ht="15" x14ac:dyDescent="0.25">
      <c r="G85" s="241"/>
      <c r="H85" s="241"/>
      <c r="I85"/>
      <c r="K85" s="297"/>
      <c r="Q85" s="348"/>
      <c r="R85" s="348"/>
      <c r="S85" s="348"/>
    </row>
    <row r="86" spans="2:21" x14ac:dyDescent="0.2">
      <c r="I86" s="239"/>
      <c r="K86" s="297"/>
      <c r="Q86" s="348"/>
      <c r="R86" s="348"/>
      <c r="S86" s="348"/>
    </row>
    <row r="87" spans="2:21" ht="48" customHeight="1" thickBot="1" x14ac:dyDescent="0.3">
      <c r="B87" s="473" t="s">
        <v>488</v>
      </c>
      <c r="C87" s="473">
        <v>2019</v>
      </c>
      <c r="D87" s="473">
        <v>2020</v>
      </c>
      <c r="E87" s="473">
        <v>2021</v>
      </c>
      <c r="F87" s="473">
        <v>2022</v>
      </c>
      <c r="G87" s="473">
        <v>2023</v>
      </c>
      <c r="H87" s="473" t="s">
        <v>486</v>
      </c>
      <c r="I87"/>
      <c r="K87" s="297"/>
      <c r="Q87" s="348"/>
      <c r="R87" s="348"/>
      <c r="S87" s="348"/>
    </row>
    <row r="88" spans="2:21" ht="15" x14ac:dyDescent="0.25">
      <c r="B88" s="338" t="s">
        <v>471</v>
      </c>
      <c r="C88" s="599">
        <v>714735</v>
      </c>
      <c r="D88" s="599">
        <v>741155</v>
      </c>
      <c r="E88" s="599">
        <v>699015</v>
      </c>
      <c r="F88" s="599">
        <v>788005</v>
      </c>
      <c r="G88" s="599">
        <v>834406</v>
      </c>
      <c r="H88" s="608">
        <f>(G88-F88)/F88</f>
        <v>5.8884144136141271E-2</v>
      </c>
      <c r="I88"/>
      <c r="K88" s="297"/>
      <c r="Q88" s="348"/>
      <c r="R88" s="348"/>
      <c r="S88" s="348"/>
    </row>
    <row r="89" spans="2:21" ht="15" x14ac:dyDescent="0.25">
      <c r="B89" s="285" t="s">
        <v>472</v>
      </c>
      <c r="C89" s="600">
        <v>699324</v>
      </c>
      <c r="D89" s="600">
        <v>734833</v>
      </c>
      <c r="E89" s="600">
        <v>737680</v>
      </c>
      <c r="F89" s="600">
        <v>796374</v>
      </c>
      <c r="G89" s="600">
        <v>835005</v>
      </c>
      <c r="H89" s="608">
        <f t="shared" ref="H89:H96" si="3">(G89-F89)/F89</f>
        <v>4.8508615298842005E-2</v>
      </c>
      <c r="I89"/>
      <c r="K89" s="297"/>
      <c r="Q89" s="348"/>
      <c r="R89" s="348"/>
      <c r="S89" s="348"/>
    </row>
    <row r="90" spans="2:21" ht="15" x14ac:dyDescent="0.25">
      <c r="B90" s="285" t="s">
        <v>473</v>
      </c>
      <c r="C90" s="600">
        <v>720631</v>
      </c>
      <c r="D90" s="600">
        <v>668917</v>
      </c>
      <c r="E90" s="600">
        <v>821237</v>
      </c>
      <c r="F90" s="600">
        <v>893974</v>
      </c>
      <c r="G90" s="600">
        <v>900957</v>
      </c>
      <c r="H90" s="608">
        <f t="shared" si="3"/>
        <v>7.8111891397288956E-3</v>
      </c>
      <c r="I90"/>
      <c r="K90" s="297"/>
      <c r="Q90" s="348"/>
      <c r="R90" s="348"/>
      <c r="S90" s="348"/>
    </row>
    <row r="91" spans="2:21" ht="15" x14ac:dyDescent="0.25">
      <c r="B91" s="285" t="s">
        <v>474</v>
      </c>
      <c r="C91" s="600">
        <v>709172</v>
      </c>
      <c r="D91" s="600">
        <v>476626</v>
      </c>
      <c r="E91" s="600">
        <v>729616</v>
      </c>
      <c r="F91" s="600">
        <v>822742</v>
      </c>
      <c r="G91" s="600">
        <v>797358</v>
      </c>
      <c r="H91" s="608">
        <f t="shared" si="3"/>
        <v>-3.0852928378519634E-2</v>
      </c>
      <c r="I91"/>
      <c r="K91" s="297"/>
      <c r="Q91" s="348"/>
      <c r="R91" s="348"/>
      <c r="S91" s="348"/>
      <c r="U91" s="241"/>
    </row>
    <row r="92" spans="2:21" ht="15" x14ac:dyDescent="0.25">
      <c r="B92" s="285" t="s">
        <v>475</v>
      </c>
      <c r="C92" s="600">
        <v>775605</v>
      </c>
      <c r="D92" s="600">
        <v>574042</v>
      </c>
      <c r="E92" s="600">
        <v>487835</v>
      </c>
      <c r="F92" s="600">
        <v>849711</v>
      </c>
      <c r="G92" s="600">
        <v>883698</v>
      </c>
      <c r="H92" s="608">
        <f t="shared" si="3"/>
        <v>3.9998305306157035E-2</v>
      </c>
      <c r="I92"/>
      <c r="K92" s="297"/>
      <c r="Q92" s="348"/>
      <c r="R92" s="348"/>
      <c r="S92" s="348"/>
    </row>
    <row r="93" spans="2:21" ht="15" x14ac:dyDescent="0.25">
      <c r="B93" s="285" t="s">
        <v>476</v>
      </c>
      <c r="C93" s="600">
        <v>699751</v>
      </c>
      <c r="D93" s="600">
        <v>623976</v>
      </c>
      <c r="E93" s="600">
        <v>789190</v>
      </c>
      <c r="F93" s="600">
        <v>843032</v>
      </c>
      <c r="G93" s="600">
        <v>858040</v>
      </c>
      <c r="H93" s="608">
        <f t="shared" si="3"/>
        <v>1.7802408449501324E-2</v>
      </c>
      <c r="I93"/>
      <c r="K93" s="297"/>
      <c r="Q93" s="241"/>
      <c r="R93" s="348"/>
      <c r="S93" s="348"/>
    </row>
    <row r="94" spans="2:21" ht="15" x14ac:dyDescent="0.25">
      <c r="B94" s="285" t="s">
        <v>477</v>
      </c>
      <c r="C94" s="600">
        <v>765427</v>
      </c>
      <c r="D94" s="600">
        <v>706762</v>
      </c>
      <c r="E94" s="600">
        <v>822272</v>
      </c>
      <c r="F94" s="600">
        <v>845603</v>
      </c>
      <c r="G94" s="600">
        <v>874128</v>
      </c>
      <c r="H94" s="608">
        <f t="shared" si="3"/>
        <v>3.373332403030737E-2</v>
      </c>
      <c r="I94"/>
      <c r="K94" s="297"/>
      <c r="Q94" s="348"/>
      <c r="R94" s="348"/>
      <c r="S94" s="348"/>
    </row>
    <row r="95" spans="2:21" ht="15" x14ac:dyDescent="0.25">
      <c r="B95" s="285" t="s">
        <v>478</v>
      </c>
      <c r="C95" s="600">
        <v>758995</v>
      </c>
      <c r="D95" s="600">
        <v>686406</v>
      </c>
      <c r="E95" s="600">
        <v>804527</v>
      </c>
      <c r="F95" s="600">
        <v>896972</v>
      </c>
      <c r="G95" s="600">
        <v>941502</v>
      </c>
      <c r="H95" s="608">
        <f t="shared" si="3"/>
        <v>4.9644804966041303E-2</v>
      </c>
      <c r="I95"/>
      <c r="K95" s="297"/>
      <c r="Q95" s="348"/>
      <c r="R95" s="348"/>
      <c r="S95" s="348"/>
    </row>
    <row r="96" spans="2:21" ht="15" x14ac:dyDescent="0.25">
      <c r="B96" s="285" t="s">
        <v>479</v>
      </c>
      <c r="C96" s="600">
        <v>762080</v>
      </c>
      <c r="D96" s="600">
        <v>736853</v>
      </c>
      <c r="E96" s="600">
        <v>839384</v>
      </c>
      <c r="F96" s="600">
        <v>896751</v>
      </c>
      <c r="G96" s="600">
        <v>987405</v>
      </c>
      <c r="H96" s="608">
        <f t="shared" si="3"/>
        <v>0.10109160736926973</v>
      </c>
      <c r="I96"/>
      <c r="K96" s="297"/>
      <c r="Q96" s="348"/>
      <c r="R96" s="348"/>
      <c r="S96" s="348"/>
    </row>
    <row r="97" spans="2:20" ht="15" x14ac:dyDescent="0.25">
      <c r="B97" s="285" t="s">
        <v>480</v>
      </c>
      <c r="C97" s="600">
        <v>798452</v>
      </c>
      <c r="D97" s="600">
        <v>768410</v>
      </c>
      <c r="E97" s="600">
        <v>847019</v>
      </c>
      <c r="F97" s="600">
        <v>875024</v>
      </c>
      <c r="G97" s="600">
        <v>1006668</v>
      </c>
      <c r="H97" s="608">
        <f>(G97-F97)/F97</f>
        <v>0.15044615919106219</v>
      </c>
      <c r="I97"/>
      <c r="K97" s="297"/>
      <c r="Q97" s="348"/>
      <c r="R97" s="348"/>
      <c r="S97" s="348"/>
    </row>
    <row r="98" spans="2:20" ht="15" x14ac:dyDescent="0.25">
      <c r="B98" s="285" t="s">
        <v>481</v>
      </c>
      <c r="C98" s="600">
        <v>756117</v>
      </c>
      <c r="D98" s="600">
        <v>737449</v>
      </c>
      <c r="E98" s="600">
        <v>866882</v>
      </c>
      <c r="F98" s="600">
        <v>898332</v>
      </c>
      <c r="G98" s="600">
        <v>1005795</v>
      </c>
      <c r="H98" s="608">
        <f>(G98-F98)/F98</f>
        <v>0.11962503840450969</v>
      </c>
      <c r="I98"/>
      <c r="K98" s="297"/>
      <c r="Q98" s="348"/>
      <c r="R98" s="348"/>
      <c r="S98" s="348"/>
    </row>
    <row r="99" spans="2:20" ht="15.75" thickBot="1" x14ac:dyDescent="0.3">
      <c r="B99" s="340" t="s">
        <v>482</v>
      </c>
      <c r="C99" s="603">
        <v>748455</v>
      </c>
      <c r="D99" s="603">
        <v>750824</v>
      </c>
      <c r="E99" s="603">
        <v>837417</v>
      </c>
      <c r="F99" s="603">
        <v>878421</v>
      </c>
      <c r="G99" s="603"/>
      <c r="H99" s="608"/>
      <c r="I99"/>
      <c r="K99" s="297"/>
      <c r="Q99" s="348"/>
      <c r="R99" s="348"/>
      <c r="S99" s="348"/>
    </row>
    <row r="100" spans="2:20" ht="15.75" x14ac:dyDescent="0.25">
      <c r="B100" s="341" t="s">
        <v>489</v>
      </c>
      <c r="C100" s="342">
        <f>+SUM(C88:C98)</f>
        <v>8160289</v>
      </c>
      <c r="D100" s="342">
        <f>+SUM(D88:D98)</f>
        <v>7455429</v>
      </c>
      <c r="E100" s="342">
        <f>+SUM(E88:E98)</f>
        <v>8444657</v>
      </c>
      <c r="F100" s="342">
        <f>+SUM(F88:F98)</f>
        <v>9406520</v>
      </c>
      <c r="G100" s="342">
        <f>+SUM(G88:G98)</f>
        <v>9924962</v>
      </c>
      <c r="H100" s="641">
        <f>+($G$100-$F$100)/$F$100</f>
        <v>5.5115175431509206E-2</v>
      </c>
      <c r="I100"/>
      <c r="K100" s="297"/>
      <c r="Q100" s="348"/>
      <c r="R100" s="241"/>
      <c r="S100" s="348"/>
    </row>
    <row r="101" spans="2:20" x14ac:dyDescent="0.2">
      <c r="B101" s="313"/>
      <c r="D101" s="297"/>
      <c r="E101" s="318"/>
      <c r="F101" s="318"/>
      <c r="G101" s="241"/>
      <c r="H101" s="241"/>
      <c r="I101" s="239"/>
      <c r="K101" s="297"/>
      <c r="Q101" s="348"/>
      <c r="R101" s="348"/>
      <c r="S101" s="348"/>
    </row>
    <row r="102" spans="2:20" x14ac:dyDescent="0.2">
      <c r="B102" s="313"/>
      <c r="D102" s="350"/>
      <c r="E102" s="297"/>
      <c r="F102" s="350"/>
      <c r="G102" s="241"/>
      <c r="H102" s="241"/>
      <c r="I102" s="241"/>
      <c r="K102" s="297"/>
      <c r="Q102" s="348"/>
      <c r="R102" s="348"/>
      <c r="S102" s="348"/>
    </row>
    <row r="103" spans="2:20" ht="15" x14ac:dyDescent="0.25">
      <c r="B103" s="313"/>
      <c r="D103" s="350"/>
      <c r="E103" s="297"/>
      <c r="F103" s="350"/>
      <c r="G103"/>
      <c r="H103" s="241"/>
      <c r="I103" s="241"/>
      <c r="K103" s="297"/>
      <c r="Q103" s="348"/>
      <c r="R103" s="348"/>
      <c r="S103" s="348"/>
    </row>
    <row r="104" spans="2:20" ht="15" x14ac:dyDescent="0.25">
      <c r="B104" s="313"/>
      <c r="D104" s="350"/>
      <c r="E104" s="297"/>
      <c r="F104" s="350"/>
      <c r="G104" s="298"/>
      <c r="H104" s="241"/>
      <c r="I104"/>
      <c r="K104" s="297"/>
      <c r="Q104" s="348"/>
      <c r="R104" s="348"/>
      <c r="S104" s="348"/>
    </row>
    <row r="105" spans="2:20" x14ac:dyDescent="0.2">
      <c r="B105" s="313"/>
      <c r="D105" s="350"/>
      <c r="E105" s="350"/>
      <c r="G105" s="318"/>
      <c r="H105" s="318"/>
      <c r="K105" s="297"/>
      <c r="Q105" s="348"/>
      <c r="R105" s="348"/>
      <c r="S105" s="348"/>
    </row>
    <row r="106" spans="2:20" ht="48" customHeight="1" thickBot="1" x14ac:dyDescent="0.3">
      <c r="B106" s="473" t="s">
        <v>490</v>
      </c>
      <c r="C106" s="473">
        <v>2019</v>
      </c>
      <c r="D106" s="473">
        <v>2020</v>
      </c>
      <c r="E106" s="473">
        <v>2021</v>
      </c>
      <c r="F106" s="473">
        <v>2022</v>
      </c>
      <c r="G106" s="473">
        <v>2023</v>
      </c>
      <c r="H106" s="473" t="s">
        <v>486</v>
      </c>
      <c r="I106"/>
      <c r="K106" s="297"/>
      <c r="Q106" s="348"/>
      <c r="R106" s="348"/>
      <c r="S106" s="348"/>
    </row>
    <row r="107" spans="2:20" ht="15" x14ac:dyDescent="0.25">
      <c r="B107" s="338" t="s">
        <v>471</v>
      </c>
      <c r="C107" s="599">
        <v>362</v>
      </c>
      <c r="D107" s="599">
        <v>333</v>
      </c>
      <c r="E107" s="599">
        <v>290</v>
      </c>
      <c r="F107" s="599">
        <v>380</v>
      </c>
      <c r="G107" s="599">
        <v>434</v>
      </c>
      <c r="H107" s="608">
        <f t="shared" ref="H107:H115" si="4">+(G107-F107)/F107</f>
        <v>0.14210526315789473</v>
      </c>
      <c r="K107" s="297"/>
      <c r="Q107"/>
      <c r="R107" s="348"/>
      <c r="S107" s="348"/>
      <c r="T107" s="241"/>
    </row>
    <row r="108" spans="2:20" ht="15" x14ac:dyDescent="0.2">
      <c r="B108" s="285" t="s">
        <v>472</v>
      </c>
      <c r="C108" s="600">
        <v>341</v>
      </c>
      <c r="D108" s="600">
        <v>317</v>
      </c>
      <c r="E108" s="600">
        <v>280</v>
      </c>
      <c r="F108" s="600">
        <v>374</v>
      </c>
      <c r="G108" s="600">
        <v>390</v>
      </c>
      <c r="H108" s="608">
        <f t="shared" si="4"/>
        <v>4.2780748663101602E-2</v>
      </c>
      <c r="K108" s="297"/>
      <c r="Q108" s="348"/>
      <c r="R108" s="348"/>
      <c r="S108" s="348"/>
    </row>
    <row r="109" spans="2:20" ht="15" x14ac:dyDescent="0.25">
      <c r="B109" s="285" t="s">
        <v>473</v>
      </c>
      <c r="C109" s="600">
        <v>368</v>
      </c>
      <c r="D109" s="600">
        <v>307</v>
      </c>
      <c r="E109" s="600">
        <v>324</v>
      </c>
      <c r="F109" s="600">
        <v>423</v>
      </c>
      <c r="G109" s="600">
        <v>436</v>
      </c>
      <c r="H109" s="608">
        <f t="shared" si="4"/>
        <v>3.0732860520094562E-2</v>
      </c>
      <c r="K109" s="297"/>
      <c r="Q109"/>
      <c r="R109" s="348"/>
      <c r="S109" s="348"/>
    </row>
    <row r="110" spans="2:20" ht="15" x14ac:dyDescent="0.2">
      <c r="B110" s="285" t="s">
        <v>474</v>
      </c>
      <c r="C110" s="600">
        <v>341</v>
      </c>
      <c r="D110" s="600">
        <v>202</v>
      </c>
      <c r="E110" s="600">
        <v>294</v>
      </c>
      <c r="F110" s="600">
        <v>399</v>
      </c>
      <c r="G110" s="600">
        <v>422</v>
      </c>
      <c r="H110" s="608">
        <f t="shared" si="4"/>
        <v>5.764411027568922E-2</v>
      </c>
      <c r="K110" s="297"/>
      <c r="Q110" s="348"/>
      <c r="R110" s="348"/>
      <c r="S110" s="348"/>
    </row>
    <row r="111" spans="2:20" ht="15" x14ac:dyDescent="0.2">
      <c r="B111" s="285" t="s">
        <v>475</v>
      </c>
      <c r="C111" s="600">
        <v>356</v>
      </c>
      <c r="D111" s="600">
        <v>192</v>
      </c>
      <c r="E111" s="600">
        <v>222</v>
      </c>
      <c r="F111" s="600">
        <v>393</v>
      </c>
      <c r="G111" s="600">
        <v>438</v>
      </c>
      <c r="H111" s="609">
        <f t="shared" si="4"/>
        <v>0.11450381679389313</v>
      </c>
      <c r="K111" s="297"/>
      <c r="Q111" s="348"/>
      <c r="R111" s="348"/>
      <c r="S111" s="348"/>
    </row>
    <row r="112" spans="2:20" ht="15" x14ac:dyDescent="0.2">
      <c r="B112" s="285" t="s">
        <v>476</v>
      </c>
      <c r="C112" s="600">
        <v>316</v>
      </c>
      <c r="D112" s="600">
        <v>200</v>
      </c>
      <c r="E112" s="600">
        <v>297</v>
      </c>
      <c r="F112" s="600">
        <v>390</v>
      </c>
      <c r="G112" s="600">
        <v>435</v>
      </c>
      <c r="H112" s="609">
        <f t="shared" si="4"/>
        <v>0.11538461538461539</v>
      </c>
      <c r="K112" s="297"/>
      <c r="Q112" s="348"/>
      <c r="R112" s="348"/>
      <c r="S112" s="348"/>
    </row>
    <row r="113" spans="2:19" ht="15" x14ac:dyDescent="0.2">
      <c r="B113" s="285" t="s">
        <v>477</v>
      </c>
      <c r="C113" s="600">
        <v>320</v>
      </c>
      <c r="D113" s="600">
        <v>238</v>
      </c>
      <c r="E113" s="600">
        <v>326</v>
      </c>
      <c r="F113" s="600">
        <v>392</v>
      </c>
      <c r="G113" s="600">
        <v>453</v>
      </c>
      <c r="H113" s="609">
        <f t="shared" si="4"/>
        <v>0.15561224489795919</v>
      </c>
      <c r="K113" s="297"/>
      <c r="Q113" s="348"/>
      <c r="R113" s="348"/>
      <c r="S113" s="241"/>
    </row>
    <row r="114" spans="2:19" ht="15" x14ac:dyDescent="0.2">
      <c r="B114" s="285" t="s">
        <v>478</v>
      </c>
      <c r="C114" s="600">
        <v>323</v>
      </c>
      <c r="D114" s="600">
        <v>244</v>
      </c>
      <c r="E114" s="600">
        <v>337</v>
      </c>
      <c r="F114" s="600">
        <v>408</v>
      </c>
      <c r="G114" s="600">
        <v>464</v>
      </c>
      <c r="H114" s="609">
        <f t="shared" si="4"/>
        <v>0.13725490196078433</v>
      </c>
      <c r="K114" s="297"/>
      <c r="Q114" s="348"/>
      <c r="R114" s="348"/>
      <c r="S114" s="348"/>
    </row>
    <row r="115" spans="2:19" ht="15" x14ac:dyDescent="0.2">
      <c r="B115" s="285" t="s">
        <v>479</v>
      </c>
      <c r="C115" s="600">
        <v>313</v>
      </c>
      <c r="D115" s="600">
        <v>259</v>
      </c>
      <c r="E115" s="600">
        <v>323</v>
      </c>
      <c r="F115" s="600">
        <v>410</v>
      </c>
      <c r="G115" s="600">
        <v>465</v>
      </c>
      <c r="H115" s="609">
        <f t="shared" si="4"/>
        <v>0.13414634146341464</v>
      </c>
      <c r="K115" s="297"/>
      <c r="Q115" s="348"/>
      <c r="R115" s="348"/>
      <c r="S115" s="348"/>
    </row>
    <row r="116" spans="2:19" ht="15" x14ac:dyDescent="0.2">
      <c r="B116" s="285" t="s">
        <v>480</v>
      </c>
      <c r="C116" s="600">
        <v>338</v>
      </c>
      <c r="D116" s="600">
        <v>295</v>
      </c>
      <c r="E116" s="600">
        <v>346</v>
      </c>
      <c r="F116" s="600">
        <v>406</v>
      </c>
      <c r="G116" s="600">
        <v>494</v>
      </c>
      <c r="H116" s="609">
        <f>+(G116-F116)/F116</f>
        <v>0.21674876847290642</v>
      </c>
      <c r="K116" s="297"/>
      <c r="Q116" s="348"/>
      <c r="R116" s="348"/>
      <c r="S116" s="348"/>
    </row>
    <row r="117" spans="2:19" ht="15" x14ac:dyDescent="0.2">
      <c r="B117" s="285" t="s">
        <v>481</v>
      </c>
      <c r="C117" s="600">
        <v>332</v>
      </c>
      <c r="D117" s="600">
        <v>272</v>
      </c>
      <c r="E117" s="600">
        <v>344</v>
      </c>
      <c r="F117" s="600">
        <v>429</v>
      </c>
      <c r="G117" s="600">
        <v>486</v>
      </c>
      <c r="H117" s="609">
        <f>+(G117-F117)/F117</f>
        <v>0.13286713286713286</v>
      </c>
      <c r="K117" s="297"/>
      <c r="Q117" s="348"/>
      <c r="R117" s="348"/>
      <c r="S117" s="348"/>
    </row>
    <row r="118" spans="2:19" ht="15.75" thickBot="1" x14ac:dyDescent="0.25">
      <c r="B118" s="340" t="s">
        <v>482</v>
      </c>
      <c r="C118" s="603">
        <v>333</v>
      </c>
      <c r="D118" s="603">
        <v>300</v>
      </c>
      <c r="E118" s="603">
        <v>372</v>
      </c>
      <c r="F118" s="603">
        <v>447</v>
      </c>
      <c r="G118" s="603"/>
      <c r="H118" s="610"/>
      <c r="K118" s="297"/>
      <c r="Q118" s="348"/>
      <c r="R118" s="348"/>
      <c r="S118" s="348"/>
    </row>
    <row r="119" spans="2:19" ht="15.75" x14ac:dyDescent="0.2">
      <c r="B119" s="341" t="s">
        <v>173</v>
      </c>
      <c r="C119" s="342">
        <f>SUM(C107:C117)</f>
        <v>3710</v>
      </c>
      <c r="D119" s="342">
        <f>SUM(D107:D117)</f>
        <v>2859</v>
      </c>
      <c r="E119" s="342">
        <f>SUM(E107:E117)</f>
        <v>3383</v>
      </c>
      <c r="F119" s="342">
        <f>SUM(F107:F117)</f>
        <v>4404</v>
      </c>
      <c r="G119" s="342">
        <f>SUM(G107:G117)</f>
        <v>4917</v>
      </c>
      <c r="H119" s="642">
        <f>(G119-F119)/F119</f>
        <v>0.1164850136239782</v>
      </c>
      <c r="K119" s="297"/>
      <c r="Q119" s="348"/>
      <c r="R119" s="348"/>
      <c r="S119" s="348"/>
    </row>
    <row r="120" spans="2:19" ht="15.75" x14ac:dyDescent="0.2">
      <c r="B120" s="343"/>
      <c r="C120" s="448"/>
      <c r="D120" s="448"/>
      <c r="E120" s="448"/>
      <c r="F120" s="448"/>
      <c r="G120" s="448"/>
      <c r="H120" s="448"/>
      <c r="I120" s="449"/>
      <c r="K120" s="297"/>
      <c r="Q120" s="348"/>
      <c r="R120" s="348"/>
      <c r="S120" s="348"/>
    </row>
    <row r="121" spans="2:19" ht="15.75" x14ac:dyDescent="0.2">
      <c r="B121" s="343"/>
      <c r="C121" s="448"/>
      <c r="D121" s="448"/>
      <c r="E121" s="448"/>
      <c r="F121" s="448"/>
      <c r="G121" s="448"/>
      <c r="H121" s="448"/>
      <c r="I121" s="449"/>
      <c r="K121" s="297"/>
      <c r="Q121" s="348"/>
      <c r="R121" s="348"/>
      <c r="S121" s="348"/>
    </row>
    <row r="122" spans="2:19" ht="15.75" x14ac:dyDescent="0.2">
      <c r="B122" s="343"/>
      <c r="C122" s="448"/>
      <c r="D122" s="448"/>
      <c r="E122" s="448"/>
      <c r="F122" s="448"/>
      <c r="G122" s="298"/>
      <c r="H122" s="448"/>
      <c r="I122" s="449"/>
      <c r="K122" s="297"/>
      <c r="Q122" s="348"/>
      <c r="R122" s="348"/>
      <c r="S122" s="348"/>
    </row>
    <row r="123" spans="2:19" ht="15.75" x14ac:dyDescent="0.2">
      <c r="B123" s="343"/>
      <c r="C123" s="448"/>
      <c r="D123" s="448"/>
      <c r="E123" s="448"/>
      <c r="F123" s="448"/>
      <c r="G123" s="298"/>
      <c r="H123" s="448"/>
      <c r="I123" s="449"/>
      <c r="K123" s="297"/>
      <c r="Q123" s="348"/>
      <c r="R123" s="348"/>
      <c r="S123" s="348"/>
    </row>
    <row r="124" spans="2:19" x14ac:dyDescent="0.2">
      <c r="B124" s="313"/>
      <c r="D124" s="297"/>
      <c r="E124" s="314"/>
      <c r="F124" s="318"/>
      <c r="K124" s="297"/>
      <c r="Q124" s="348"/>
      <c r="R124" s="348"/>
      <c r="S124" s="348"/>
    </row>
    <row r="125" spans="2:19" x14ac:dyDescent="0.2">
      <c r="B125" s="313"/>
      <c r="D125" s="297"/>
      <c r="E125" s="297"/>
      <c r="F125" s="239"/>
      <c r="K125" s="297"/>
      <c r="Q125" s="348"/>
      <c r="R125" s="348"/>
      <c r="S125" s="348"/>
    </row>
    <row r="126" spans="2:19" ht="15" x14ac:dyDescent="0.25">
      <c r="B126" s="313"/>
      <c r="D126" s="297"/>
      <c r="E126"/>
      <c r="F126" s="239"/>
      <c r="K126" s="297"/>
      <c r="Q126" s="348"/>
      <c r="R126" s="348"/>
      <c r="S126" s="348"/>
    </row>
    <row r="127" spans="2:19" x14ac:dyDescent="0.2">
      <c r="B127" s="313"/>
      <c r="D127" s="297"/>
      <c r="E127" s="314"/>
      <c r="F127" s="239"/>
      <c r="K127" s="297"/>
      <c r="Q127" s="348"/>
      <c r="R127" s="348"/>
      <c r="S127" s="348"/>
    </row>
    <row r="128" spans="2:19" x14ac:dyDescent="0.2">
      <c r="B128" s="313"/>
      <c r="D128" s="241"/>
      <c r="E128" s="314"/>
      <c r="F128" s="239"/>
      <c r="K128" s="297"/>
      <c r="Q128" s="348"/>
      <c r="R128" s="348"/>
      <c r="S128" s="348"/>
    </row>
    <row r="129" spans="2:19" x14ac:dyDescent="0.2">
      <c r="B129" s="313"/>
      <c r="D129" s="297"/>
      <c r="E129" s="314"/>
      <c r="F129" s="239"/>
      <c r="K129" s="297"/>
      <c r="Q129" s="348"/>
      <c r="R129" s="348"/>
      <c r="S129" s="348"/>
    </row>
    <row r="130" spans="2:19" x14ac:dyDescent="0.2">
      <c r="B130" s="313"/>
      <c r="D130" s="297"/>
      <c r="E130" s="314"/>
      <c r="F130" s="241"/>
      <c r="G130" s="239"/>
      <c r="H130" s="239"/>
      <c r="K130" s="297"/>
      <c r="Q130" s="348"/>
      <c r="R130" s="348"/>
      <c r="S130" s="348"/>
    </row>
    <row r="131" spans="2:19" ht="41.25" customHeight="1" x14ac:dyDescent="0.2">
      <c r="B131" s="803" t="s">
        <v>491</v>
      </c>
      <c r="C131" s="665" t="s">
        <v>492</v>
      </c>
      <c r="D131" s="665" t="s">
        <v>493</v>
      </c>
      <c r="E131" s="239"/>
      <c r="F131" s="239"/>
      <c r="G131" s="241"/>
      <c r="H131" s="241"/>
      <c r="K131" s="297"/>
      <c r="Q131" s="348"/>
      <c r="R131" s="348"/>
      <c r="S131" s="348"/>
    </row>
    <row r="132" spans="2:19" ht="41.25" customHeight="1" thickBot="1" x14ac:dyDescent="0.25">
      <c r="B132" s="812"/>
      <c r="C132" s="725"/>
      <c r="D132" s="725" t="s">
        <v>493</v>
      </c>
      <c r="E132" s="239"/>
      <c r="F132" s="239"/>
      <c r="G132" s="318"/>
      <c r="H132" s="318"/>
      <c r="K132" s="297"/>
      <c r="Q132" s="241"/>
      <c r="R132" s="348"/>
      <c r="S132" s="348"/>
    </row>
    <row r="133" spans="2:19" ht="15" x14ac:dyDescent="0.2">
      <c r="B133" s="285" t="s">
        <v>494</v>
      </c>
      <c r="C133" s="582">
        <v>88.94</v>
      </c>
      <c r="D133" s="611">
        <v>0.65780000000000005</v>
      </c>
      <c r="E133" s="239"/>
      <c r="F133" s="239"/>
      <c r="G133" s="318"/>
      <c r="H133" s="318"/>
      <c r="K133" s="297"/>
      <c r="Q133" s="314"/>
      <c r="R133" s="348"/>
      <c r="S133" s="348"/>
    </row>
    <row r="134" spans="2:19" ht="15" x14ac:dyDescent="0.2">
      <c r="B134" s="285">
        <v>2</v>
      </c>
      <c r="C134" s="582">
        <v>21.03</v>
      </c>
      <c r="D134" s="611">
        <v>0.1555</v>
      </c>
      <c r="E134" s="239"/>
      <c r="F134" s="239"/>
      <c r="G134" s="318"/>
      <c r="H134" s="318"/>
      <c r="K134" s="297"/>
      <c r="Q134" s="348"/>
      <c r="R134" s="348"/>
      <c r="S134" s="348"/>
    </row>
    <row r="135" spans="2:19" ht="15" x14ac:dyDescent="0.2">
      <c r="B135" s="285" t="s">
        <v>495</v>
      </c>
      <c r="C135" s="582">
        <v>11.27</v>
      </c>
      <c r="D135" s="611">
        <v>8.3400000000000002E-2</v>
      </c>
      <c r="E135" s="239"/>
      <c r="F135" s="239"/>
      <c r="G135" s="318"/>
      <c r="H135" s="318"/>
      <c r="K135" s="297"/>
      <c r="Q135" s="348"/>
      <c r="R135" s="348"/>
      <c r="S135" s="348"/>
    </row>
    <row r="136" spans="2:19" ht="15" x14ac:dyDescent="0.2">
      <c r="B136" s="285" t="s">
        <v>496</v>
      </c>
      <c r="C136" s="582">
        <v>3.37</v>
      </c>
      <c r="D136" s="611">
        <v>2.4899999999999999E-2</v>
      </c>
      <c r="E136" s="239"/>
      <c r="F136" s="239"/>
      <c r="G136" s="318"/>
      <c r="H136" s="318"/>
      <c r="K136" s="297"/>
      <c r="Q136" s="348"/>
      <c r="R136" s="348"/>
      <c r="S136" s="348"/>
    </row>
    <row r="137" spans="2:19" ht="15" x14ac:dyDescent="0.2">
      <c r="B137" s="285" t="s">
        <v>497</v>
      </c>
      <c r="C137" s="582">
        <v>4.83</v>
      </c>
      <c r="D137" s="611">
        <v>3.5700000000000003E-2</v>
      </c>
      <c r="E137" s="239"/>
      <c r="F137" s="239"/>
      <c r="G137" s="318"/>
      <c r="H137" s="318"/>
      <c r="K137" s="297"/>
      <c r="Q137" s="241"/>
      <c r="R137" s="348"/>
      <c r="S137" s="348"/>
    </row>
    <row r="138" spans="2:19" ht="15" x14ac:dyDescent="0.2">
      <c r="B138" s="285" t="s">
        <v>498</v>
      </c>
      <c r="C138" s="582">
        <v>2.34</v>
      </c>
      <c r="D138" s="611">
        <v>1.7299999999999999E-2</v>
      </c>
      <c r="E138" s="239"/>
      <c r="F138" s="239"/>
      <c r="G138" s="318"/>
      <c r="H138" s="318"/>
      <c r="K138" s="297"/>
      <c r="Q138" s="348"/>
      <c r="R138" s="348"/>
      <c r="S138" s="348"/>
    </row>
    <row r="139" spans="2:19" ht="15" x14ac:dyDescent="0.2">
      <c r="B139" s="285" t="s">
        <v>499</v>
      </c>
      <c r="C139" s="582">
        <v>1.42</v>
      </c>
      <c r="D139" s="611">
        <v>1.0500000000000001E-2</v>
      </c>
      <c r="E139" s="239"/>
      <c r="F139" s="239"/>
      <c r="G139" s="318"/>
      <c r="H139" s="318"/>
      <c r="K139" s="297"/>
      <c r="Q139" s="348"/>
      <c r="R139" s="348"/>
      <c r="S139" s="348"/>
    </row>
    <row r="140" spans="2:19" ht="15.75" thickBot="1" x14ac:dyDescent="0.25">
      <c r="B140" s="340" t="s">
        <v>308</v>
      </c>
      <c r="C140" s="607">
        <v>2</v>
      </c>
      <c r="D140" s="612">
        <v>1.29E-2</v>
      </c>
      <c r="E140" s="239"/>
      <c r="F140" s="239"/>
      <c r="G140" s="318"/>
      <c r="H140" s="318"/>
      <c r="K140" s="297"/>
      <c r="Q140" s="348"/>
      <c r="R140" s="348"/>
      <c r="S140" s="348"/>
    </row>
    <row r="141" spans="2:19" ht="16.5" thickBot="1" x14ac:dyDescent="0.25">
      <c r="B141" s="341" t="s">
        <v>173</v>
      </c>
      <c r="C141" s="342">
        <f>SUM(C133:C140)</f>
        <v>135.19999999999999</v>
      </c>
      <c r="D141" s="454">
        <f>+C141/$C$141</f>
        <v>1</v>
      </c>
      <c r="E141" s="350"/>
      <c r="F141" s="350"/>
      <c r="G141" s="318"/>
      <c r="H141" s="318"/>
      <c r="K141" s="297"/>
      <c r="Q141" s="348"/>
      <c r="R141" s="348"/>
      <c r="S141" s="348"/>
    </row>
    <row r="142" spans="2:19" x14ac:dyDescent="0.2">
      <c r="B142" s="345" t="s">
        <v>483</v>
      </c>
      <c r="E142" s="239"/>
      <c r="F142" s="241"/>
      <c r="G142" s="318"/>
      <c r="H142" s="318"/>
      <c r="K142" s="297"/>
      <c r="Q142" s="348"/>
      <c r="R142" s="348"/>
      <c r="S142" s="348"/>
    </row>
    <row r="143" spans="2:19" x14ac:dyDescent="0.2">
      <c r="E143" s="239"/>
      <c r="F143" s="239"/>
      <c r="G143" s="318"/>
      <c r="H143" s="318"/>
      <c r="K143" s="297"/>
      <c r="Q143" s="348"/>
      <c r="R143" s="348"/>
      <c r="S143" s="348"/>
    </row>
    <row r="144" spans="2:19" x14ac:dyDescent="0.2">
      <c r="E144" s="239"/>
      <c r="F144" s="239"/>
      <c r="G144" s="318"/>
      <c r="H144" s="318"/>
      <c r="K144" s="297"/>
      <c r="Q144" s="241"/>
      <c r="R144" s="348"/>
      <c r="S144" s="348"/>
    </row>
    <row r="145" spans="1:19" x14ac:dyDescent="0.2">
      <c r="D145" s="241"/>
      <c r="E145" s="239"/>
      <c r="F145" s="239"/>
      <c r="G145" s="318"/>
      <c r="H145" s="318"/>
      <c r="K145" s="297"/>
      <c r="Q145" s="348"/>
      <c r="R145" s="348"/>
      <c r="S145" s="348"/>
    </row>
    <row r="146" spans="1:19" x14ac:dyDescent="0.2">
      <c r="A146" s="664"/>
      <c r="B146" s="664"/>
      <c r="C146" s="664"/>
      <c r="D146" s="664"/>
      <c r="E146" s="664"/>
      <c r="F146" s="664"/>
      <c r="G146" s="664"/>
      <c r="H146" s="664"/>
      <c r="I146" s="664"/>
      <c r="J146" s="664"/>
      <c r="K146" s="664"/>
      <c r="L146" s="664"/>
      <c r="M146" s="664"/>
      <c r="N146" s="664"/>
      <c r="O146" s="664"/>
      <c r="P146" s="664"/>
      <c r="Q146" s="664"/>
      <c r="R146" s="664"/>
      <c r="S146" s="664"/>
    </row>
    <row r="147" spans="1:19" x14ac:dyDescent="0.2">
      <c r="A147" s="664"/>
      <c r="B147" s="664"/>
      <c r="C147" s="664"/>
      <c r="D147" s="664"/>
      <c r="E147" s="664"/>
      <c r="F147" s="664"/>
      <c r="G147" s="664"/>
      <c r="H147" s="664"/>
      <c r="I147" s="664"/>
      <c r="J147" s="664"/>
      <c r="K147" s="664"/>
      <c r="L147" s="664"/>
      <c r="M147" s="664"/>
      <c r="N147" s="664"/>
      <c r="O147" s="664"/>
      <c r="P147" s="664"/>
      <c r="Q147" s="664"/>
      <c r="R147" s="664"/>
      <c r="S147" s="664"/>
    </row>
    <row r="148" spans="1:19" ht="15" customHeight="1" x14ac:dyDescent="0.2"/>
    <row r="149" spans="1:19" ht="15" customHeight="1" x14ac:dyDescent="0.2"/>
    <row r="150" spans="1:19" ht="15" customHeight="1" x14ac:dyDescent="0.2"/>
    <row r="151" spans="1:19" ht="18" customHeight="1" x14ac:dyDescent="0.2"/>
    <row r="152" spans="1:19" ht="18" customHeight="1" x14ac:dyDescent="0.2"/>
    <row r="153" spans="1:19" ht="18" customHeight="1" x14ac:dyDescent="0.2"/>
    <row r="154" spans="1:19" ht="18" customHeight="1" x14ac:dyDescent="0.2"/>
    <row r="155" spans="1:19" ht="18" hidden="1" customHeight="1" x14ac:dyDescent="0.2"/>
    <row r="156" spans="1:19" ht="18" hidden="1" customHeight="1" x14ac:dyDescent="0.2"/>
    <row r="157" spans="1:19" ht="18" hidden="1" customHeight="1" x14ac:dyDescent="0.2"/>
    <row r="158" spans="1:19" ht="18" hidden="1" customHeight="1" x14ac:dyDescent="0.2"/>
    <row r="159" spans="1:19" ht="18" hidden="1" customHeight="1" x14ac:dyDescent="0.2"/>
    <row r="160" spans="1:19" ht="18" hidden="1" customHeight="1" x14ac:dyDescent="0.2"/>
    <row r="161" spans="2:6" ht="18" hidden="1" customHeight="1" x14ac:dyDescent="0.2"/>
    <row r="162" spans="2:6" ht="17.25" hidden="1" customHeight="1" x14ac:dyDescent="0.2"/>
    <row r="163" spans="2:6" ht="18" customHeight="1" x14ac:dyDescent="0.2"/>
    <row r="164" spans="2:6" ht="15" hidden="1" customHeight="1" x14ac:dyDescent="0.2">
      <c r="B164" s="313" t="s">
        <v>483</v>
      </c>
      <c r="C164" s="351"/>
      <c r="D164" s="351"/>
      <c r="E164" s="351"/>
      <c r="F164" s="351"/>
    </row>
    <row r="168" spans="2:6" ht="15" customHeight="1" x14ac:dyDescent="0.2"/>
    <row r="169" spans="2:6" ht="15" customHeight="1" x14ac:dyDescent="0.2"/>
    <row r="170" spans="2:6" ht="15" customHeight="1" x14ac:dyDescent="0.2"/>
    <row r="171" spans="2:6" ht="15" customHeight="1" x14ac:dyDescent="0.2"/>
    <row r="174" spans="2:6" ht="15" hidden="1" customHeight="1" x14ac:dyDescent="0.2">
      <c r="B174" s="815" t="s">
        <v>500</v>
      </c>
      <c r="C174" s="816"/>
    </row>
    <row r="175" spans="2:6" ht="15" hidden="1" customHeight="1" x14ac:dyDescent="0.2">
      <c r="B175" s="817"/>
      <c r="C175" s="818"/>
    </row>
    <row r="176" spans="2:6" ht="15" hidden="1" customHeight="1" x14ac:dyDescent="0.2">
      <c r="B176" s="819"/>
      <c r="C176" s="820"/>
    </row>
    <row r="177" spans="2:8" ht="15" hidden="1" x14ac:dyDescent="0.2">
      <c r="B177" s="352" t="s">
        <v>501</v>
      </c>
      <c r="C177" s="613">
        <v>100281</v>
      </c>
    </row>
    <row r="178" spans="2:8" ht="15" hidden="1" x14ac:dyDescent="0.2">
      <c r="B178" s="352">
        <v>2019</v>
      </c>
      <c r="C178" s="613">
        <v>121429</v>
      </c>
      <c r="D178" s="284"/>
    </row>
    <row r="179" spans="2:8" ht="15" hidden="1" x14ac:dyDescent="0.2">
      <c r="B179" s="352">
        <v>2018</v>
      </c>
      <c r="C179" s="613">
        <v>115894</v>
      </c>
    </row>
    <row r="180" spans="2:8" ht="15" hidden="1" x14ac:dyDescent="0.2">
      <c r="B180" s="352">
        <v>2017</v>
      </c>
      <c r="C180" s="613">
        <v>111667</v>
      </c>
    </row>
    <row r="181" spans="2:8" ht="15" hidden="1" x14ac:dyDescent="0.2">
      <c r="B181" s="352">
        <v>2016</v>
      </c>
      <c r="C181" s="613">
        <v>114305</v>
      </c>
    </row>
    <row r="182" spans="2:8" hidden="1" x14ac:dyDescent="0.2">
      <c r="B182" s="313" t="s">
        <v>483</v>
      </c>
    </row>
    <row r="183" spans="2:8" hidden="1" x14ac:dyDescent="0.2">
      <c r="B183" s="313" t="s">
        <v>502</v>
      </c>
    </row>
    <row r="184" spans="2:8" hidden="1" x14ac:dyDescent="0.2"/>
    <row r="189" spans="2:8" ht="15" hidden="1" customHeight="1" x14ac:dyDescent="0.2">
      <c r="B189" s="813" t="s">
        <v>503</v>
      </c>
      <c r="C189" s="814" t="s">
        <v>504</v>
      </c>
      <c r="D189" s="814" t="s">
        <v>505</v>
      </c>
      <c r="E189" s="814" t="s">
        <v>77</v>
      </c>
      <c r="F189" s="353"/>
      <c r="G189" s="241"/>
      <c r="H189" s="241"/>
    </row>
    <row r="190" spans="2:8" ht="15" hidden="1" customHeight="1" x14ac:dyDescent="0.2">
      <c r="B190" s="813"/>
      <c r="C190" s="814"/>
      <c r="D190" s="814"/>
      <c r="E190" s="814"/>
      <c r="F190" s="353"/>
    </row>
    <row r="191" spans="2:8" ht="15" hidden="1" customHeight="1" x14ac:dyDescent="0.2">
      <c r="B191" s="813"/>
      <c r="C191" s="814"/>
      <c r="D191" s="814"/>
      <c r="E191" s="814"/>
      <c r="F191" s="353"/>
    </row>
    <row r="192" spans="2:8" ht="15" hidden="1" x14ac:dyDescent="0.2">
      <c r="B192" s="352">
        <v>2</v>
      </c>
      <c r="C192" s="613">
        <v>81555</v>
      </c>
      <c r="D192" s="613">
        <v>84721</v>
      </c>
      <c r="E192" s="614">
        <f>+(D192-C192)/C192</f>
        <v>3.8820427932070384E-2</v>
      </c>
      <c r="F192" s="615"/>
      <c r="G192" s="284"/>
      <c r="H192" s="284"/>
    </row>
    <row r="193" spans="2:10" ht="15" hidden="1" x14ac:dyDescent="0.2">
      <c r="B193" s="354" t="s">
        <v>494</v>
      </c>
      <c r="C193" s="613">
        <v>37797</v>
      </c>
      <c r="D193" s="613">
        <v>38935</v>
      </c>
      <c r="E193" s="614">
        <f t="shared" ref="E193:E199" si="5">+(D193-C193)/C193</f>
        <v>3.0108209646268223E-2</v>
      </c>
      <c r="F193" s="615"/>
      <c r="G193" s="284"/>
      <c r="H193" s="284"/>
    </row>
    <row r="194" spans="2:10" ht="15" hidden="1" x14ac:dyDescent="0.2">
      <c r="B194" s="354" t="s">
        <v>495</v>
      </c>
      <c r="C194" s="613">
        <v>16499</v>
      </c>
      <c r="D194" s="613">
        <v>17376</v>
      </c>
      <c r="E194" s="614">
        <f t="shared" si="5"/>
        <v>5.3154736650706101E-2</v>
      </c>
      <c r="F194" s="615"/>
      <c r="G194" s="284"/>
      <c r="H194" s="284"/>
    </row>
    <row r="195" spans="2:10" ht="15" hidden="1" x14ac:dyDescent="0.2">
      <c r="B195" s="352">
        <v>3</v>
      </c>
      <c r="C195" s="613">
        <v>6347</v>
      </c>
      <c r="D195" s="613">
        <v>7911</v>
      </c>
      <c r="E195" s="614">
        <f t="shared" si="5"/>
        <v>0.24641562943122736</v>
      </c>
      <c r="F195" s="615"/>
      <c r="G195" s="284"/>
      <c r="H195" s="284"/>
    </row>
    <row r="196" spans="2:10" ht="15" hidden="1" x14ac:dyDescent="0.2">
      <c r="B196" s="354" t="s">
        <v>497</v>
      </c>
      <c r="C196" s="613">
        <v>5370</v>
      </c>
      <c r="D196" s="613">
        <v>6318</v>
      </c>
      <c r="E196" s="614">
        <f t="shared" si="5"/>
        <v>0.17653631284916202</v>
      </c>
      <c r="F196" s="615"/>
      <c r="G196" s="284"/>
      <c r="H196" s="284"/>
    </row>
    <row r="197" spans="2:10" ht="15" hidden="1" x14ac:dyDescent="0.2">
      <c r="B197" s="354" t="s">
        <v>498</v>
      </c>
      <c r="C197" s="613">
        <v>4240</v>
      </c>
      <c r="D197" s="613">
        <v>5441</v>
      </c>
      <c r="E197" s="614">
        <f t="shared" si="5"/>
        <v>0.28325471698113208</v>
      </c>
      <c r="F197" s="615"/>
      <c r="G197" s="284"/>
      <c r="H197" s="284"/>
    </row>
    <row r="198" spans="2:10" ht="15" hidden="1" x14ac:dyDescent="0.2">
      <c r="B198" s="354" t="s">
        <v>308</v>
      </c>
      <c r="C198" s="613">
        <f>865+937+1322</f>
        <v>3124</v>
      </c>
      <c r="D198" s="613">
        <f>1014+1568+8855</f>
        <v>11437</v>
      </c>
      <c r="E198" s="614">
        <f t="shared" si="5"/>
        <v>2.6610115236875802</v>
      </c>
      <c r="F198" s="615"/>
      <c r="G198" s="284"/>
      <c r="H198" s="284"/>
      <c r="I198" s="346"/>
      <c r="J198" s="346"/>
    </row>
    <row r="199" spans="2:10" ht="15" hidden="1" x14ac:dyDescent="0.2">
      <c r="B199" s="354" t="s">
        <v>173</v>
      </c>
      <c r="C199" s="613">
        <f>SUM(C192:C198)</f>
        <v>154932</v>
      </c>
      <c r="D199" s="613">
        <f>SUM(D192:D198)</f>
        <v>172139</v>
      </c>
      <c r="E199" s="614">
        <f t="shared" si="5"/>
        <v>0.11106162703637724</v>
      </c>
      <c r="F199" s="615"/>
      <c r="G199" s="284"/>
      <c r="H199" s="284"/>
      <c r="I199" s="346"/>
      <c r="J199" s="346"/>
    </row>
    <row r="200" spans="2:10" ht="15" customHeight="1" x14ac:dyDescent="0.2">
      <c r="D200" s="284"/>
      <c r="G200" s="346"/>
      <c r="H200" s="346"/>
      <c r="I200" s="346"/>
      <c r="J200" s="346"/>
    </row>
    <row r="201" spans="2:10" ht="15" customHeight="1" x14ac:dyDescent="0.2">
      <c r="G201" s="346"/>
      <c r="H201" s="346"/>
      <c r="I201" s="346"/>
      <c r="J201" s="346"/>
    </row>
    <row r="202" spans="2:10" ht="15" customHeight="1" x14ac:dyDescent="0.2">
      <c r="G202" s="346"/>
      <c r="H202" s="346"/>
      <c r="I202" s="346"/>
      <c r="J202" s="346"/>
    </row>
    <row r="203" spans="2:10" ht="15" customHeight="1" x14ac:dyDescent="0.2">
      <c r="G203" s="346"/>
      <c r="H203" s="346"/>
      <c r="I203" s="346"/>
      <c r="J203" s="346"/>
    </row>
    <row r="204" spans="2:10" ht="15" customHeight="1" x14ac:dyDescent="0.2">
      <c r="G204" s="346"/>
      <c r="H204" s="346"/>
      <c r="I204" s="346"/>
      <c r="J204" s="346"/>
    </row>
    <row r="205" spans="2:10" ht="15" customHeight="1" x14ac:dyDescent="0.2">
      <c r="G205" s="346"/>
      <c r="H205" s="346"/>
      <c r="I205" s="346"/>
      <c r="J205" s="346"/>
    </row>
    <row r="206" spans="2:10" ht="15" customHeight="1" x14ac:dyDescent="0.2">
      <c r="G206" s="346"/>
      <c r="H206" s="346"/>
      <c r="I206" s="346"/>
      <c r="J206" s="346"/>
    </row>
    <row r="207" spans="2:10" ht="15" customHeight="1" x14ac:dyDescent="0.2">
      <c r="G207" s="346"/>
      <c r="H207" s="346"/>
      <c r="I207" s="346"/>
      <c r="J207" s="346"/>
    </row>
    <row r="208" spans="2:10" ht="15" customHeight="1" x14ac:dyDescent="0.2">
      <c r="G208" s="346"/>
      <c r="H208" s="346"/>
      <c r="I208" s="346"/>
      <c r="J208" s="346"/>
    </row>
    <row r="209" spans="7:10" ht="15" customHeight="1" x14ac:dyDescent="0.2">
      <c r="G209" s="346"/>
      <c r="H209" s="346"/>
      <c r="I209" s="346"/>
      <c r="J209" s="346"/>
    </row>
    <row r="210" spans="7:10" ht="15" customHeight="1" x14ac:dyDescent="0.2">
      <c r="G210" s="346"/>
      <c r="H210" s="346"/>
      <c r="I210" s="346"/>
      <c r="J210" s="346"/>
    </row>
    <row r="211" spans="7:10" ht="15" customHeight="1" x14ac:dyDescent="0.2">
      <c r="G211" s="346"/>
      <c r="H211" s="346"/>
      <c r="I211" s="346"/>
      <c r="J211" s="346"/>
    </row>
    <row r="212" spans="7:10" ht="15" customHeight="1" x14ac:dyDescent="0.2">
      <c r="G212" s="346"/>
      <c r="H212" s="346"/>
      <c r="I212" s="346"/>
      <c r="J212" s="346"/>
    </row>
    <row r="213" spans="7:10" ht="15" customHeight="1" x14ac:dyDescent="0.2">
      <c r="G213" s="346"/>
      <c r="H213" s="346"/>
      <c r="I213" s="346"/>
      <c r="J213" s="346"/>
    </row>
    <row r="214" spans="7:10" ht="15" customHeight="1" x14ac:dyDescent="0.2">
      <c r="G214" s="346"/>
      <c r="H214" s="346"/>
      <c r="I214" s="346"/>
      <c r="J214" s="346"/>
    </row>
    <row r="215" spans="7:10" ht="15" customHeight="1" x14ac:dyDescent="0.2">
      <c r="G215" s="346"/>
      <c r="H215" s="346"/>
      <c r="I215" s="346"/>
      <c r="J215" s="346"/>
    </row>
    <row r="216" spans="7:10" ht="15" customHeight="1" x14ac:dyDescent="0.2">
      <c r="G216" s="346"/>
      <c r="H216" s="346"/>
      <c r="I216" s="346"/>
      <c r="J216" s="346"/>
    </row>
    <row r="217" spans="7:10" ht="15" customHeight="1" x14ac:dyDescent="0.2">
      <c r="G217" s="346"/>
      <c r="H217" s="346"/>
      <c r="I217" s="346"/>
      <c r="J217" s="346"/>
    </row>
    <row r="218" spans="7:10" ht="15" customHeight="1" x14ac:dyDescent="0.2">
      <c r="G218" s="346"/>
      <c r="H218" s="346"/>
      <c r="I218" s="346"/>
      <c r="J218" s="346"/>
    </row>
  </sheetData>
  <sheetProtection algorithmName="SHA-512" hashValue="2JwiTLoE5KMGUhZ5TiRvBLCf0g6a6Jzy8gaEzoZzkFQQaGNPU4Fh/E4Erun145uIG6337DFupnAbUOjFOrlGUg==" saltValue="/f8ylbowri0iWEymPVwiHA==" spinCount="100000" sheet="1" objects="1" scenarios="1"/>
  <mergeCells count="38">
    <mergeCell ref="G48:G49"/>
    <mergeCell ref="H30:H31"/>
    <mergeCell ref="B48:B49"/>
    <mergeCell ref="C48:C49"/>
    <mergeCell ref="D48:D49"/>
    <mergeCell ref="E48:E49"/>
    <mergeCell ref="F48:F49"/>
    <mergeCell ref="B189:B191"/>
    <mergeCell ref="C189:C191"/>
    <mergeCell ref="D189:D191"/>
    <mergeCell ref="E189:E191"/>
    <mergeCell ref="B174:C176"/>
    <mergeCell ref="B131:B132"/>
    <mergeCell ref="C131:C132"/>
    <mergeCell ref="A146:S147"/>
    <mergeCell ref="D131:D132"/>
    <mergeCell ref="D66:D67"/>
    <mergeCell ref="C66:C67"/>
    <mergeCell ref="E66:E67"/>
    <mergeCell ref="G66:G67"/>
    <mergeCell ref="B66:B67"/>
    <mergeCell ref="F66:F67"/>
    <mergeCell ref="H66:H67"/>
    <mergeCell ref="A1:S2"/>
    <mergeCell ref="B6:B7"/>
    <mergeCell ref="C6:C7"/>
    <mergeCell ref="D6:D7"/>
    <mergeCell ref="E6:E7"/>
    <mergeCell ref="G6:G7"/>
    <mergeCell ref="F6:F7"/>
    <mergeCell ref="H6:H7"/>
    <mergeCell ref="B24:H28"/>
    <mergeCell ref="G30:G31"/>
    <mergeCell ref="B30:B31"/>
    <mergeCell ref="D30:D31"/>
    <mergeCell ref="E30:E31"/>
    <mergeCell ref="C30:C31"/>
    <mergeCell ref="F30:F31"/>
  </mergeCells>
  <conditionalFormatting sqref="D21">
    <cfRule type="cellIs" dxfId="7949" priority="1178" operator="lessThan">
      <formula>0</formula>
    </cfRule>
  </conditionalFormatting>
  <conditionalFormatting sqref="D21">
    <cfRule type="cellIs" dxfId="7948" priority="1177" operator="lessThan">
      <formula>0</formula>
    </cfRule>
  </conditionalFormatting>
  <conditionalFormatting sqref="D21">
    <cfRule type="cellIs" dxfId="7947" priority="1168" operator="lessThan">
      <formula>0</formula>
    </cfRule>
  </conditionalFormatting>
  <conditionalFormatting sqref="D21">
    <cfRule type="cellIs" dxfId="7946" priority="1165" operator="lessThan">
      <formula>0</formula>
    </cfRule>
  </conditionalFormatting>
  <conditionalFormatting sqref="D21">
    <cfRule type="cellIs" dxfId="7945" priority="1174" operator="lessThan">
      <formula>0</formula>
    </cfRule>
  </conditionalFormatting>
  <conditionalFormatting sqref="D21">
    <cfRule type="cellIs" dxfId="7944" priority="1173" operator="lessThan">
      <formula>0</formula>
    </cfRule>
  </conditionalFormatting>
  <conditionalFormatting sqref="D21">
    <cfRule type="cellIs" dxfId="7943" priority="1172" operator="lessThan">
      <formula>0</formula>
    </cfRule>
  </conditionalFormatting>
  <conditionalFormatting sqref="D21">
    <cfRule type="cellIs" dxfId="7942" priority="1175" operator="lessThan">
      <formula>0</formula>
    </cfRule>
  </conditionalFormatting>
  <conditionalFormatting sqref="D21">
    <cfRule type="cellIs" dxfId="7941" priority="1176" operator="lessThan">
      <formula>0</formula>
    </cfRule>
  </conditionalFormatting>
  <conditionalFormatting sqref="D21">
    <cfRule type="cellIs" dxfId="7940" priority="1170" operator="lessThan">
      <formula>0</formula>
    </cfRule>
  </conditionalFormatting>
  <conditionalFormatting sqref="D21">
    <cfRule type="cellIs" dxfId="7939" priority="1171" operator="lessThan">
      <formula>0</formula>
    </cfRule>
  </conditionalFormatting>
  <conditionalFormatting sqref="D21">
    <cfRule type="cellIs" dxfId="7938" priority="1169" operator="lessThan">
      <formula>0</formula>
    </cfRule>
  </conditionalFormatting>
  <conditionalFormatting sqref="D21">
    <cfRule type="cellIs" dxfId="7937" priority="1166" operator="lessThan">
      <formula>0</formula>
    </cfRule>
  </conditionalFormatting>
  <conditionalFormatting sqref="D21">
    <cfRule type="cellIs" dxfId="7936" priority="1167" operator="lessThan">
      <formula>0</formula>
    </cfRule>
  </conditionalFormatting>
  <conditionalFormatting sqref="D21">
    <cfRule type="cellIs" dxfId="7935" priority="1147" operator="lessThan">
      <formula>0</formula>
    </cfRule>
  </conditionalFormatting>
  <conditionalFormatting sqref="D21">
    <cfRule type="cellIs" dxfId="7934" priority="1146" operator="lessThan">
      <formula>0</formula>
    </cfRule>
  </conditionalFormatting>
  <conditionalFormatting sqref="D21">
    <cfRule type="cellIs" dxfId="7933" priority="1145" operator="lessThan">
      <formula>0</formula>
    </cfRule>
  </conditionalFormatting>
  <conditionalFormatting sqref="D21">
    <cfRule type="cellIs" dxfId="7932" priority="1144" operator="lessThan">
      <formula>0</formula>
    </cfRule>
  </conditionalFormatting>
  <conditionalFormatting sqref="D21">
    <cfRule type="cellIs" dxfId="7931" priority="1143" operator="lessThan">
      <formula>0</formula>
    </cfRule>
  </conditionalFormatting>
  <conditionalFormatting sqref="D21">
    <cfRule type="cellIs" dxfId="7930" priority="1142" operator="lessThan">
      <formula>0</formula>
    </cfRule>
  </conditionalFormatting>
  <conditionalFormatting sqref="D21">
    <cfRule type="cellIs" dxfId="7929" priority="1140" operator="lessThan">
      <formula>0</formula>
    </cfRule>
  </conditionalFormatting>
  <conditionalFormatting sqref="D21">
    <cfRule type="cellIs" dxfId="7928" priority="1139" operator="lessThan">
      <formula>0</formula>
    </cfRule>
  </conditionalFormatting>
  <conditionalFormatting sqref="D21">
    <cfRule type="cellIs" dxfId="7927" priority="1138" operator="lessThan">
      <formula>0</formula>
    </cfRule>
  </conditionalFormatting>
  <conditionalFormatting sqref="D21">
    <cfRule type="cellIs" dxfId="7926" priority="1137" operator="lessThan">
      <formula>0</formula>
    </cfRule>
  </conditionalFormatting>
  <conditionalFormatting sqref="D21">
    <cfRule type="cellIs" dxfId="7925" priority="1136" operator="lessThan">
      <formula>0</formula>
    </cfRule>
  </conditionalFormatting>
  <conditionalFormatting sqref="D21">
    <cfRule type="cellIs" dxfId="7924" priority="1133" operator="lessThan">
      <formula>0</formula>
    </cfRule>
  </conditionalFormatting>
  <conditionalFormatting sqref="D21">
    <cfRule type="cellIs" dxfId="7923" priority="1164" operator="lessThan">
      <formula>0</formula>
    </cfRule>
  </conditionalFormatting>
  <conditionalFormatting sqref="D21">
    <cfRule type="cellIs" dxfId="7922" priority="1163" operator="lessThan">
      <formula>0</formula>
    </cfRule>
  </conditionalFormatting>
  <conditionalFormatting sqref="D21">
    <cfRule type="cellIs" dxfId="7921" priority="1135" operator="lessThan">
      <formula>0</formula>
    </cfRule>
  </conditionalFormatting>
  <conditionalFormatting sqref="D21">
    <cfRule type="cellIs" dxfId="7920" priority="1134" operator="lessThan">
      <formula>0</formula>
    </cfRule>
  </conditionalFormatting>
  <conditionalFormatting sqref="D21">
    <cfRule type="cellIs" dxfId="7919" priority="1130" operator="lessThan">
      <formula>0</formula>
    </cfRule>
  </conditionalFormatting>
  <conditionalFormatting sqref="D21">
    <cfRule type="cellIs" dxfId="7918" priority="1152" operator="lessThan">
      <formula>0</formula>
    </cfRule>
  </conditionalFormatting>
  <conditionalFormatting sqref="D21">
    <cfRule type="cellIs" dxfId="7917" priority="1151" operator="lessThan">
      <formula>0</formula>
    </cfRule>
  </conditionalFormatting>
  <conditionalFormatting sqref="D21">
    <cfRule type="cellIs" dxfId="7916" priority="1160" operator="lessThan">
      <formula>0</formula>
    </cfRule>
  </conditionalFormatting>
  <conditionalFormatting sqref="D21">
    <cfRule type="cellIs" dxfId="7915" priority="1158" operator="lessThan">
      <formula>0</formula>
    </cfRule>
  </conditionalFormatting>
  <conditionalFormatting sqref="D21">
    <cfRule type="cellIs" dxfId="7914" priority="1161" operator="lessThan">
      <formula>0</formula>
    </cfRule>
  </conditionalFormatting>
  <conditionalFormatting sqref="D21">
    <cfRule type="cellIs" dxfId="7913" priority="1162" operator="lessThan">
      <formula>0</formula>
    </cfRule>
  </conditionalFormatting>
  <conditionalFormatting sqref="D21">
    <cfRule type="cellIs" dxfId="7912" priority="1159" operator="lessThan">
      <formula>0</formula>
    </cfRule>
  </conditionalFormatting>
  <conditionalFormatting sqref="D21">
    <cfRule type="cellIs" dxfId="7911" priority="1157" operator="lessThan">
      <formula>0</formula>
    </cfRule>
  </conditionalFormatting>
  <conditionalFormatting sqref="D21">
    <cfRule type="cellIs" dxfId="7910" priority="1156" operator="lessThan">
      <formula>0</formula>
    </cfRule>
  </conditionalFormatting>
  <conditionalFormatting sqref="D21">
    <cfRule type="cellIs" dxfId="7909" priority="1154" operator="lessThan">
      <formula>0</formula>
    </cfRule>
  </conditionalFormatting>
  <conditionalFormatting sqref="D21">
    <cfRule type="cellIs" dxfId="7908" priority="1153" operator="lessThan">
      <formula>0</formula>
    </cfRule>
  </conditionalFormatting>
  <conditionalFormatting sqref="D21">
    <cfRule type="cellIs" dxfId="7907" priority="1155" operator="lessThan">
      <formula>0</formula>
    </cfRule>
  </conditionalFormatting>
  <conditionalFormatting sqref="D21">
    <cfRule type="cellIs" dxfId="7906" priority="1150" operator="lessThan">
      <formula>0</formula>
    </cfRule>
  </conditionalFormatting>
  <conditionalFormatting sqref="D21">
    <cfRule type="cellIs" dxfId="7905" priority="1148" operator="lessThan">
      <formula>0</formula>
    </cfRule>
  </conditionalFormatting>
  <conditionalFormatting sqref="D21">
    <cfRule type="cellIs" dxfId="7904" priority="1149" operator="lessThan">
      <formula>0</formula>
    </cfRule>
  </conditionalFormatting>
  <conditionalFormatting sqref="D21">
    <cfRule type="cellIs" dxfId="7903" priority="1124" operator="lessThan">
      <formula>0</formula>
    </cfRule>
  </conditionalFormatting>
  <conditionalFormatting sqref="D21">
    <cfRule type="cellIs" dxfId="7902" priority="1141" operator="lessThan">
      <formula>0</formula>
    </cfRule>
  </conditionalFormatting>
  <conditionalFormatting sqref="D21">
    <cfRule type="cellIs" dxfId="7901" priority="1132" operator="lessThan">
      <formula>0</formula>
    </cfRule>
  </conditionalFormatting>
  <conditionalFormatting sqref="D21">
    <cfRule type="cellIs" dxfId="7900" priority="1131" operator="lessThan">
      <formula>0</formula>
    </cfRule>
  </conditionalFormatting>
  <conditionalFormatting sqref="D21">
    <cfRule type="cellIs" dxfId="7899" priority="1128" operator="lessThan">
      <formula>0</formula>
    </cfRule>
  </conditionalFormatting>
  <conditionalFormatting sqref="D21">
    <cfRule type="cellIs" dxfId="7898" priority="1129" operator="lessThan">
      <formula>0</formula>
    </cfRule>
  </conditionalFormatting>
  <conditionalFormatting sqref="D21">
    <cfRule type="cellIs" dxfId="7897" priority="1125" operator="lessThan">
      <formula>0</formula>
    </cfRule>
  </conditionalFormatting>
  <conditionalFormatting sqref="D21">
    <cfRule type="cellIs" dxfId="7896" priority="1126" operator="lessThan">
      <formula>0</formula>
    </cfRule>
  </conditionalFormatting>
  <conditionalFormatting sqref="D21">
    <cfRule type="cellIs" dxfId="7895" priority="1127" operator="lessThan">
      <formula>0</formula>
    </cfRule>
  </conditionalFormatting>
  <conditionalFormatting sqref="D21">
    <cfRule type="cellIs" dxfId="7894" priority="1123" operator="lessThan">
      <formula>0</formula>
    </cfRule>
  </conditionalFormatting>
  <conditionalFormatting sqref="D21">
    <cfRule type="cellIs" dxfId="7893" priority="1122" operator="lessThan">
      <formula>0</formula>
    </cfRule>
  </conditionalFormatting>
  <conditionalFormatting sqref="D21">
    <cfRule type="cellIs" dxfId="7892" priority="1120" operator="lessThan">
      <formula>0</formula>
    </cfRule>
  </conditionalFormatting>
  <conditionalFormatting sqref="D21">
    <cfRule type="cellIs" dxfId="7891" priority="1121" operator="lessThan">
      <formula>0</formula>
    </cfRule>
  </conditionalFormatting>
  <conditionalFormatting sqref="D21">
    <cfRule type="cellIs" dxfId="7890" priority="1117" operator="lessThan">
      <formula>0</formula>
    </cfRule>
  </conditionalFormatting>
  <conditionalFormatting sqref="D21">
    <cfRule type="cellIs" dxfId="7889" priority="1118" operator="lessThan">
      <formula>0</formula>
    </cfRule>
  </conditionalFormatting>
  <conditionalFormatting sqref="D21">
    <cfRule type="cellIs" dxfId="7888" priority="1119" operator="lessThan">
      <formula>0</formula>
    </cfRule>
  </conditionalFormatting>
  <conditionalFormatting sqref="E21">
    <cfRule type="cellIs" dxfId="7887" priority="1116" operator="lessThan">
      <formula>0</formula>
    </cfRule>
  </conditionalFormatting>
  <conditionalFormatting sqref="E21">
    <cfRule type="cellIs" dxfId="7886" priority="1115" operator="lessThan">
      <formula>0</formula>
    </cfRule>
  </conditionalFormatting>
  <conditionalFormatting sqref="E21">
    <cfRule type="cellIs" dxfId="7885" priority="1106" operator="lessThan">
      <formula>0</formula>
    </cfRule>
  </conditionalFormatting>
  <conditionalFormatting sqref="E21">
    <cfRule type="cellIs" dxfId="7884" priority="1103" operator="lessThan">
      <formula>0</formula>
    </cfRule>
  </conditionalFormatting>
  <conditionalFormatting sqref="E21">
    <cfRule type="cellIs" dxfId="7883" priority="1112" operator="lessThan">
      <formula>0</formula>
    </cfRule>
  </conditionalFormatting>
  <conditionalFormatting sqref="E21">
    <cfRule type="cellIs" dxfId="7882" priority="1111" operator="lessThan">
      <formula>0</formula>
    </cfRule>
  </conditionalFormatting>
  <conditionalFormatting sqref="E21">
    <cfRule type="cellIs" dxfId="7881" priority="1110" operator="lessThan">
      <formula>0</formula>
    </cfRule>
  </conditionalFormatting>
  <conditionalFormatting sqref="E21">
    <cfRule type="cellIs" dxfId="7880" priority="1113" operator="lessThan">
      <formula>0</formula>
    </cfRule>
  </conditionalFormatting>
  <conditionalFormatting sqref="E21">
    <cfRule type="cellIs" dxfId="7879" priority="1114" operator="lessThan">
      <formula>0</formula>
    </cfRule>
  </conditionalFormatting>
  <conditionalFormatting sqref="E21">
    <cfRule type="cellIs" dxfId="7878" priority="1108" operator="lessThan">
      <formula>0</formula>
    </cfRule>
  </conditionalFormatting>
  <conditionalFormatting sqref="E21">
    <cfRule type="cellIs" dxfId="7877" priority="1109" operator="lessThan">
      <formula>0</formula>
    </cfRule>
  </conditionalFormatting>
  <conditionalFormatting sqref="E21">
    <cfRule type="cellIs" dxfId="7876" priority="1107" operator="lessThan">
      <formula>0</formula>
    </cfRule>
  </conditionalFormatting>
  <conditionalFormatting sqref="E21">
    <cfRule type="cellIs" dxfId="7875" priority="1104" operator="lessThan">
      <formula>0</formula>
    </cfRule>
  </conditionalFormatting>
  <conditionalFormatting sqref="E21">
    <cfRule type="cellIs" dxfId="7874" priority="1105" operator="lessThan">
      <formula>0</formula>
    </cfRule>
  </conditionalFormatting>
  <conditionalFormatting sqref="E21">
    <cfRule type="cellIs" dxfId="7873" priority="1085" operator="lessThan">
      <formula>0</formula>
    </cfRule>
  </conditionalFormatting>
  <conditionalFormatting sqref="E21">
    <cfRule type="cellIs" dxfId="7872" priority="1084" operator="lessThan">
      <formula>0</formula>
    </cfRule>
  </conditionalFormatting>
  <conditionalFormatting sqref="E21">
    <cfRule type="cellIs" dxfId="7871" priority="1083" operator="lessThan">
      <formula>0</formula>
    </cfRule>
  </conditionalFormatting>
  <conditionalFormatting sqref="E21">
    <cfRule type="cellIs" dxfId="7870" priority="1082" operator="lessThan">
      <formula>0</formula>
    </cfRule>
  </conditionalFormatting>
  <conditionalFormatting sqref="E21">
    <cfRule type="cellIs" dxfId="7869" priority="1081" operator="lessThan">
      <formula>0</formula>
    </cfRule>
  </conditionalFormatting>
  <conditionalFormatting sqref="E21">
    <cfRule type="cellIs" dxfId="7868" priority="1080" operator="lessThan">
      <formula>0</formula>
    </cfRule>
  </conditionalFormatting>
  <conditionalFormatting sqref="E21">
    <cfRule type="cellIs" dxfId="7867" priority="1078" operator="lessThan">
      <formula>0</formula>
    </cfRule>
  </conditionalFormatting>
  <conditionalFormatting sqref="E21">
    <cfRule type="cellIs" dxfId="7866" priority="1077" operator="lessThan">
      <formula>0</formula>
    </cfRule>
  </conditionalFormatting>
  <conditionalFormatting sqref="E21">
    <cfRule type="cellIs" dxfId="7865" priority="1076" operator="lessThan">
      <formula>0</formula>
    </cfRule>
  </conditionalFormatting>
  <conditionalFormatting sqref="E21">
    <cfRule type="cellIs" dxfId="7864" priority="1075" operator="lessThan">
      <formula>0</formula>
    </cfRule>
  </conditionalFormatting>
  <conditionalFormatting sqref="E21">
    <cfRule type="cellIs" dxfId="7863" priority="1074" operator="lessThan">
      <formula>0</formula>
    </cfRule>
  </conditionalFormatting>
  <conditionalFormatting sqref="E21">
    <cfRule type="cellIs" dxfId="7862" priority="1071" operator="lessThan">
      <formula>0</formula>
    </cfRule>
  </conditionalFormatting>
  <conditionalFormatting sqref="E21">
    <cfRule type="cellIs" dxfId="7861" priority="1102" operator="lessThan">
      <formula>0</formula>
    </cfRule>
  </conditionalFormatting>
  <conditionalFormatting sqref="E21">
    <cfRule type="cellIs" dxfId="7860" priority="1101" operator="lessThan">
      <formula>0</formula>
    </cfRule>
  </conditionalFormatting>
  <conditionalFormatting sqref="E21">
    <cfRule type="cellIs" dxfId="7859" priority="1073" operator="lessThan">
      <formula>0</formula>
    </cfRule>
  </conditionalFormatting>
  <conditionalFormatting sqref="E21">
    <cfRule type="cellIs" dxfId="7858" priority="1072" operator="lessThan">
      <formula>0</formula>
    </cfRule>
  </conditionalFormatting>
  <conditionalFormatting sqref="E21">
    <cfRule type="cellIs" dxfId="7857" priority="1068" operator="lessThan">
      <formula>0</formula>
    </cfRule>
  </conditionalFormatting>
  <conditionalFormatting sqref="E21">
    <cfRule type="cellIs" dxfId="7856" priority="1090" operator="lessThan">
      <formula>0</formula>
    </cfRule>
  </conditionalFormatting>
  <conditionalFormatting sqref="E21">
    <cfRule type="cellIs" dxfId="7855" priority="1089" operator="lessThan">
      <formula>0</formula>
    </cfRule>
  </conditionalFormatting>
  <conditionalFormatting sqref="E21">
    <cfRule type="cellIs" dxfId="7854" priority="1098" operator="lessThan">
      <formula>0</formula>
    </cfRule>
  </conditionalFormatting>
  <conditionalFormatting sqref="E21">
    <cfRule type="cellIs" dxfId="7853" priority="1096" operator="lessThan">
      <formula>0</formula>
    </cfRule>
  </conditionalFormatting>
  <conditionalFormatting sqref="E21">
    <cfRule type="cellIs" dxfId="7852" priority="1099" operator="lessThan">
      <formula>0</formula>
    </cfRule>
  </conditionalFormatting>
  <conditionalFormatting sqref="E21">
    <cfRule type="cellIs" dxfId="7851" priority="1100" operator="lessThan">
      <formula>0</formula>
    </cfRule>
  </conditionalFormatting>
  <conditionalFormatting sqref="E21">
    <cfRule type="cellIs" dxfId="7850" priority="1097" operator="lessThan">
      <formula>0</formula>
    </cfRule>
  </conditionalFormatting>
  <conditionalFormatting sqref="E21">
    <cfRule type="cellIs" dxfId="7849" priority="1095" operator="lessThan">
      <formula>0</formula>
    </cfRule>
  </conditionalFormatting>
  <conditionalFormatting sqref="E21">
    <cfRule type="cellIs" dxfId="7848" priority="1094" operator="lessThan">
      <formula>0</formula>
    </cfRule>
  </conditionalFormatting>
  <conditionalFormatting sqref="E21">
    <cfRule type="cellIs" dxfId="7847" priority="1092" operator="lessThan">
      <formula>0</formula>
    </cfRule>
  </conditionalFormatting>
  <conditionalFormatting sqref="E21">
    <cfRule type="cellIs" dxfId="7846" priority="1091" operator="lessThan">
      <formula>0</formula>
    </cfRule>
  </conditionalFormatting>
  <conditionalFormatting sqref="E21">
    <cfRule type="cellIs" dxfId="7845" priority="1093" operator="lessThan">
      <formula>0</formula>
    </cfRule>
  </conditionalFormatting>
  <conditionalFormatting sqref="E21">
    <cfRule type="cellIs" dxfId="7844" priority="1088" operator="lessThan">
      <formula>0</formula>
    </cfRule>
  </conditionalFormatting>
  <conditionalFormatting sqref="E21">
    <cfRule type="cellIs" dxfId="7843" priority="1086" operator="lessThan">
      <formula>0</formula>
    </cfRule>
  </conditionalFormatting>
  <conditionalFormatting sqref="E21">
    <cfRule type="cellIs" dxfId="7842" priority="1087" operator="lessThan">
      <formula>0</formula>
    </cfRule>
  </conditionalFormatting>
  <conditionalFormatting sqref="E21">
    <cfRule type="cellIs" dxfId="7841" priority="1062" operator="lessThan">
      <formula>0</formula>
    </cfRule>
  </conditionalFormatting>
  <conditionalFormatting sqref="E21">
    <cfRule type="cellIs" dxfId="7840" priority="1079" operator="lessThan">
      <formula>0</formula>
    </cfRule>
  </conditionalFormatting>
  <conditionalFormatting sqref="E21">
    <cfRule type="cellIs" dxfId="7839" priority="1070" operator="lessThan">
      <formula>0</formula>
    </cfRule>
  </conditionalFormatting>
  <conditionalFormatting sqref="E21">
    <cfRule type="cellIs" dxfId="7838" priority="1069" operator="lessThan">
      <formula>0</formula>
    </cfRule>
  </conditionalFormatting>
  <conditionalFormatting sqref="E21">
    <cfRule type="cellIs" dxfId="7837" priority="1066" operator="lessThan">
      <formula>0</formula>
    </cfRule>
  </conditionalFormatting>
  <conditionalFormatting sqref="E21">
    <cfRule type="cellIs" dxfId="7836" priority="1067" operator="lessThan">
      <formula>0</formula>
    </cfRule>
  </conditionalFormatting>
  <conditionalFormatting sqref="E21">
    <cfRule type="cellIs" dxfId="7835" priority="1063" operator="lessThan">
      <formula>0</formula>
    </cfRule>
  </conditionalFormatting>
  <conditionalFormatting sqref="E21">
    <cfRule type="cellIs" dxfId="7834" priority="1064" operator="lessThan">
      <formula>0</formula>
    </cfRule>
  </conditionalFormatting>
  <conditionalFormatting sqref="E21">
    <cfRule type="cellIs" dxfId="7833" priority="1065" operator="lessThan">
      <formula>0</formula>
    </cfRule>
  </conditionalFormatting>
  <conditionalFormatting sqref="E21">
    <cfRule type="cellIs" dxfId="7832" priority="1061" operator="lessThan">
      <formula>0</formula>
    </cfRule>
  </conditionalFormatting>
  <conditionalFormatting sqref="E21">
    <cfRule type="cellIs" dxfId="7831" priority="1060" operator="lessThan">
      <formula>0</formula>
    </cfRule>
  </conditionalFormatting>
  <conditionalFormatting sqref="E21">
    <cfRule type="cellIs" dxfId="7830" priority="1058" operator="lessThan">
      <formula>0</formula>
    </cfRule>
  </conditionalFormatting>
  <conditionalFormatting sqref="E21">
    <cfRule type="cellIs" dxfId="7829" priority="1059" operator="lessThan">
      <formula>0</formula>
    </cfRule>
  </conditionalFormatting>
  <conditionalFormatting sqref="E21">
    <cfRule type="cellIs" dxfId="7828" priority="1055" operator="lessThan">
      <formula>0</formula>
    </cfRule>
  </conditionalFormatting>
  <conditionalFormatting sqref="E21">
    <cfRule type="cellIs" dxfId="7827" priority="1056" operator="lessThan">
      <formula>0</formula>
    </cfRule>
  </conditionalFormatting>
  <conditionalFormatting sqref="E21">
    <cfRule type="cellIs" dxfId="7826" priority="1057" operator="lessThan">
      <formula>0</formula>
    </cfRule>
  </conditionalFormatting>
  <conditionalFormatting sqref="F21:H21">
    <cfRule type="cellIs" dxfId="7825" priority="744" operator="lessThan">
      <formula>0</formula>
    </cfRule>
  </conditionalFormatting>
  <conditionalFormatting sqref="F21:H21">
    <cfRule type="cellIs" dxfId="7824" priority="743" operator="lessThan">
      <formula>0</formula>
    </cfRule>
  </conditionalFormatting>
  <conditionalFormatting sqref="F21:H21">
    <cfRule type="cellIs" dxfId="7823" priority="734" operator="lessThan">
      <formula>0</formula>
    </cfRule>
  </conditionalFormatting>
  <conditionalFormatting sqref="F21:H21">
    <cfRule type="cellIs" dxfId="7822" priority="731" operator="lessThan">
      <formula>0</formula>
    </cfRule>
  </conditionalFormatting>
  <conditionalFormatting sqref="F21:H21">
    <cfRule type="cellIs" dxfId="7821" priority="740" operator="lessThan">
      <formula>0</formula>
    </cfRule>
  </conditionalFormatting>
  <conditionalFormatting sqref="F21:H21">
    <cfRule type="cellIs" dxfId="7820" priority="739" operator="lessThan">
      <formula>0</formula>
    </cfRule>
  </conditionalFormatting>
  <conditionalFormatting sqref="F21:H21">
    <cfRule type="cellIs" dxfId="7819" priority="738" operator="lessThan">
      <formula>0</formula>
    </cfRule>
  </conditionalFormatting>
  <conditionalFormatting sqref="F21:H21">
    <cfRule type="cellIs" dxfId="7818" priority="741" operator="lessThan">
      <formula>0</formula>
    </cfRule>
  </conditionalFormatting>
  <conditionalFormatting sqref="F21:H21">
    <cfRule type="cellIs" dxfId="7817" priority="742" operator="lessThan">
      <formula>0</formula>
    </cfRule>
  </conditionalFormatting>
  <conditionalFormatting sqref="F21:H21">
    <cfRule type="cellIs" dxfId="7816" priority="736" operator="lessThan">
      <formula>0</formula>
    </cfRule>
  </conditionalFormatting>
  <conditionalFormatting sqref="F21:H21">
    <cfRule type="cellIs" dxfId="7815" priority="737" operator="lessThan">
      <formula>0</formula>
    </cfRule>
  </conditionalFormatting>
  <conditionalFormatting sqref="F21:H21">
    <cfRule type="cellIs" dxfId="7814" priority="735" operator="lessThan">
      <formula>0</formula>
    </cfRule>
  </conditionalFormatting>
  <conditionalFormatting sqref="F21:H21">
    <cfRule type="cellIs" dxfId="7813" priority="732" operator="lessThan">
      <formula>0</formula>
    </cfRule>
  </conditionalFormatting>
  <conditionalFormatting sqref="F21:H21">
    <cfRule type="cellIs" dxfId="7812" priority="733" operator="lessThan">
      <formula>0</formula>
    </cfRule>
  </conditionalFormatting>
  <conditionalFormatting sqref="F21:H21">
    <cfRule type="cellIs" dxfId="7811" priority="713" operator="lessThan">
      <formula>0</formula>
    </cfRule>
  </conditionalFormatting>
  <conditionalFormatting sqref="F21:H21">
    <cfRule type="cellIs" dxfId="7810" priority="712" operator="lessThan">
      <formula>0</formula>
    </cfRule>
  </conditionalFormatting>
  <conditionalFormatting sqref="F21:H21">
    <cfRule type="cellIs" dxfId="7809" priority="711" operator="lessThan">
      <formula>0</formula>
    </cfRule>
  </conditionalFormatting>
  <conditionalFormatting sqref="F21:H21">
    <cfRule type="cellIs" dxfId="7808" priority="710" operator="lessThan">
      <formula>0</formula>
    </cfRule>
  </conditionalFormatting>
  <conditionalFormatting sqref="F21:H21">
    <cfRule type="cellIs" dxfId="7807" priority="709" operator="lessThan">
      <formula>0</formula>
    </cfRule>
  </conditionalFormatting>
  <conditionalFormatting sqref="F21:H21">
    <cfRule type="cellIs" dxfId="7806" priority="708" operator="lessThan">
      <formula>0</formula>
    </cfRule>
  </conditionalFormatting>
  <conditionalFormatting sqref="F21:H21">
    <cfRule type="cellIs" dxfId="7805" priority="706" operator="lessThan">
      <formula>0</formula>
    </cfRule>
  </conditionalFormatting>
  <conditionalFormatting sqref="F21:H21">
    <cfRule type="cellIs" dxfId="7804" priority="705" operator="lessThan">
      <formula>0</formula>
    </cfRule>
  </conditionalFormatting>
  <conditionalFormatting sqref="F21:H21">
    <cfRule type="cellIs" dxfId="7803" priority="704" operator="lessThan">
      <formula>0</formula>
    </cfRule>
  </conditionalFormatting>
  <conditionalFormatting sqref="F21:H21">
    <cfRule type="cellIs" dxfId="7802" priority="703" operator="lessThan">
      <formula>0</formula>
    </cfRule>
  </conditionalFormatting>
  <conditionalFormatting sqref="F21:H21">
    <cfRule type="cellIs" dxfId="7801" priority="702" operator="lessThan">
      <formula>0</formula>
    </cfRule>
  </conditionalFormatting>
  <conditionalFormatting sqref="F21:H21">
    <cfRule type="cellIs" dxfId="7800" priority="699" operator="lessThan">
      <formula>0</formula>
    </cfRule>
  </conditionalFormatting>
  <conditionalFormatting sqref="F21:H21">
    <cfRule type="cellIs" dxfId="7799" priority="730" operator="lessThan">
      <formula>0</formula>
    </cfRule>
  </conditionalFormatting>
  <conditionalFormatting sqref="F21:H21">
    <cfRule type="cellIs" dxfId="7798" priority="729" operator="lessThan">
      <formula>0</formula>
    </cfRule>
  </conditionalFormatting>
  <conditionalFormatting sqref="F21:H21">
    <cfRule type="cellIs" dxfId="7797" priority="701" operator="lessThan">
      <formula>0</formula>
    </cfRule>
  </conditionalFormatting>
  <conditionalFormatting sqref="F21:H21">
    <cfRule type="cellIs" dxfId="7796" priority="700" operator="lessThan">
      <formula>0</formula>
    </cfRule>
  </conditionalFormatting>
  <conditionalFormatting sqref="F21:H21">
    <cfRule type="cellIs" dxfId="7795" priority="696" operator="lessThan">
      <formula>0</formula>
    </cfRule>
  </conditionalFormatting>
  <conditionalFormatting sqref="F21:H21">
    <cfRule type="cellIs" dxfId="7794" priority="718" operator="lessThan">
      <formula>0</formula>
    </cfRule>
  </conditionalFormatting>
  <conditionalFormatting sqref="F21:H21">
    <cfRule type="cellIs" dxfId="7793" priority="717" operator="lessThan">
      <formula>0</formula>
    </cfRule>
  </conditionalFormatting>
  <conditionalFormatting sqref="F21:H21">
    <cfRule type="cellIs" dxfId="7792" priority="726" operator="lessThan">
      <formula>0</formula>
    </cfRule>
  </conditionalFormatting>
  <conditionalFormatting sqref="F21:H21">
    <cfRule type="cellIs" dxfId="7791" priority="724" operator="lessThan">
      <formula>0</formula>
    </cfRule>
  </conditionalFormatting>
  <conditionalFormatting sqref="F21:H21">
    <cfRule type="cellIs" dxfId="7790" priority="727" operator="lessThan">
      <formula>0</formula>
    </cfRule>
  </conditionalFormatting>
  <conditionalFormatting sqref="F21:H21">
    <cfRule type="cellIs" dxfId="7789" priority="728" operator="lessThan">
      <formula>0</formula>
    </cfRule>
  </conditionalFormatting>
  <conditionalFormatting sqref="F21:H21">
    <cfRule type="cellIs" dxfId="7788" priority="725" operator="lessThan">
      <formula>0</formula>
    </cfRule>
  </conditionalFormatting>
  <conditionalFormatting sqref="F21:H21">
    <cfRule type="cellIs" dxfId="7787" priority="723" operator="lessThan">
      <formula>0</formula>
    </cfRule>
  </conditionalFormatting>
  <conditionalFormatting sqref="F21:H21">
    <cfRule type="cellIs" dxfId="7786" priority="722" operator="lessThan">
      <formula>0</formula>
    </cfRule>
  </conditionalFormatting>
  <conditionalFormatting sqref="F21:H21">
    <cfRule type="cellIs" dxfId="7785" priority="720" operator="lessThan">
      <formula>0</formula>
    </cfRule>
  </conditionalFormatting>
  <conditionalFormatting sqref="F21:H21">
    <cfRule type="cellIs" dxfId="7784" priority="719" operator="lessThan">
      <formula>0</formula>
    </cfRule>
  </conditionalFormatting>
  <conditionalFormatting sqref="F21:H21">
    <cfRule type="cellIs" dxfId="7783" priority="721" operator="lessThan">
      <formula>0</formula>
    </cfRule>
  </conditionalFormatting>
  <conditionalFormatting sqref="F21:H21">
    <cfRule type="cellIs" dxfId="7782" priority="716" operator="lessThan">
      <formula>0</formula>
    </cfRule>
  </conditionalFormatting>
  <conditionalFormatting sqref="F21:H21">
    <cfRule type="cellIs" dxfId="7781" priority="714" operator="lessThan">
      <formula>0</formula>
    </cfRule>
  </conditionalFormatting>
  <conditionalFormatting sqref="F21:H21">
    <cfRule type="cellIs" dxfId="7780" priority="715" operator="lessThan">
      <formula>0</formula>
    </cfRule>
  </conditionalFormatting>
  <conditionalFormatting sqref="F21:H21">
    <cfRule type="cellIs" dxfId="7779" priority="690" operator="lessThan">
      <formula>0</formula>
    </cfRule>
  </conditionalFormatting>
  <conditionalFormatting sqref="F21:H21">
    <cfRule type="cellIs" dxfId="7778" priority="707" operator="lessThan">
      <formula>0</formula>
    </cfRule>
  </conditionalFormatting>
  <conditionalFormatting sqref="F21:H21">
    <cfRule type="cellIs" dxfId="7777" priority="698" operator="lessThan">
      <formula>0</formula>
    </cfRule>
  </conditionalFormatting>
  <conditionalFormatting sqref="F21:H21">
    <cfRule type="cellIs" dxfId="7776" priority="697" operator="lessThan">
      <formula>0</formula>
    </cfRule>
  </conditionalFormatting>
  <conditionalFormatting sqref="F21:H21">
    <cfRule type="cellIs" dxfId="7775" priority="694" operator="lessThan">
      <formula>0</formula>
    </cfRule>
  </conditionalFormatting>
  <conditionalFormatting sqref="F21:H21">
    <cfRule type="cellIs" dxfId="7774" priority="695" operator="lessThan">
      <formula>0</formula>
    </cfRule>
  </conditionalFormatting>
  <conditionalFormatting sqref="F21:H21">
    <cfRule type="cellIs" dxfId="7773" priority="691" operator="lessThan">
      <formula>0</formula>
    </cfRule>
  </conditionalFormatting>
  <conditionalFormatting sqref="F21:H21">
    <cfRule type="cellIs" dxfId="7772" priority="692" operator="lessThan">
      <formula>0</formula>
    </cfRule>
  </conditionalFormatting>
  <conditionalFormatting sqref="F21:H21">
    <cfRule type="cellIs" dxfId="7771" priority="693" operator="lessThan">
      <formula>0</formula>
    </cfRule>
  </conditionalFormatting>
  <conditionalFormatting sqref="F21:H21">
    <cfRule type="cellIs" dxfId="7770" priority="689" operator="lessThan">
      <formula>0</formula>
    </cfRule>
  </conditionalFormatting>
  <conditionalFormatting sqref="F21:H21">
    <cfRule type="cellIs" dxfId="7769" priority="688" operator="lessThan">
      <formula>0</formula>
    </cfRule>
  </conditionalFormatting>
  <conditionalFormatting sqref="F21:H21">
    <cfRule type="cellIs" dxfId="7768" priority="686" operator="lessThan">
      <formula>0</formula>
    </cfRule>
  </conditionalFormatting>
  <conditionalFormatting sqref="F21:H21">
    <cfRule type="cellIs" dxfId="7767" priority="687" operator="lessThan">
      <formula>0</formula>
    </cfRule>
  </conditionalFormatting>
  <conditionalFormatting sqref="F21:H21">
    <cfRule type="cellIs" dxfId="7766" priority="683" operator="lessThan">
      <formula>0</formula>
    </cfRule>
  </conditionalFormatting>
  <conditionalFormatting sqref="F21:H21">
    <cfRule type="cellIs" dxfId="7765" priority="684" operator="lessThan">
      <formula>0</formula>
    </cfRule>
  </conditionalFormatting>
  <conditionalFormatting sqref="F21:H21">
    <cfRule type="cellIs" dxfId="7764" priority="685" operator="lessThan">
      <formula>0</formula>
    </cfRule>
  </conditionalFormatting>
  <conditionalFormatting sqref="C21">
    <cfRule type="cellIs" dxfId="7763" priority="558" operator="lessThan">
      <formula>0</formula>
    </cfRule>
  </conditionalFormatting>
  <conditionalFormatting sqref="C21">
    <cfRule type="cellIs" dxfId="7762" priority="557" operator="lessThan">
      <formula>0</formula>
    </cfRule>
  </conditionalFormatting>
  <conditionalFormatting sqref="C21">
    <cfRule type="cellIs" dxfId="7761" priority="548" operator="lessThan">
      <formula>0</formula>
    </cfRule>
  </conditionalFormatting>
  <conditionalFormatting sqref="C21">
    <cfRule type="cellIs" dxfId="7760" priority="545" operator="lessThan">
      <formula>0</formula>
    </cfRule>
  </conditionalFormatting>
  <conditionalFormatting sqref="C21">
    <cfRule type="cellIs" dxfId="7759" priority="554" operator="lessThan">
      <formula>0</formula>
    </cfRule>
  </conditionalFormatting>
  <conditionalFormatting sqref="C21">
    <cfRule type="cellIs" dxfId="7758" priority="553" operator="lessThan">
      <formula>0</formula>
    </cfRule>
  </conditionalFormatting>
  <conditionalFormatting sqref="C21">
    <cfRule type="cellIs" dxfId="7757" priority="552" operator="lessThan">
      <formula>0</formula>
    </cfRule>
  </conditionalFormatting>
  <conditionalFormatting sqref="C21">
    <cfRule type="cellIs" dxfId="7756" priority="555" operator="lessThan">
      <formula>0</formula>
    </cfRule>
  </conditionalFormatting>
  <conditionalFormatting sqref="C21">
    <cfRule type="cellIs" dxfId="7755" priority="556" operator="lessThan">
      <formula>0</formula>
    </cfRule>
  </conditionalFormatting>
  <conditionalFormatting sqref="C21">
    <cfRule type="cellIs" dxfId="7754" priority="550" operator="lessThan">
      <formula>0</formula>
    </cfRule>
  </conditionalFormatting>
  <conditionalFormatting sqref="C21">
    <cfRule type="cellIs" dxfId="7753" priority="551" operator="lessThan">
      <formula>0</formula>
    </cfRule>
  </conditionalFormatting>
  <conditionalFormatting sqref="C21">
    <cfRule type="cellIs" dxfId="7752" priority="549" operator="lessThan">
      <formula>0</formula>
    </cfRule>
  </conditionalFormatting>
  <conditionalFormatting sqref="C21">
    <cfRule type="cellIs" dxfId="7751" priority="546" operator="lessThan">
      <formula>0</formula>
    </cfRule>
  </conditionalFormatting>
  <conditionalFormatting sqref="C21">
    <cfRule type="cellIs" dxfId="7750" priority="547" operator="lessThan">
      <formula>0</formula>
    </cfRule>
  </conditionalFormatting>
  <conditionalFormatting sqref="C21">
    <cfRule type="cellIs" dxfId="7749" priority="527" operator="lessThan">
      <formula>0</formula>
    </cfRule>
  </conditionalFormatting>
  <conditionalFormatting sqref="C21">
    <cfRule type="cellIs" dxfId="7748" priority="526" operator="lessThan">
      <formula>0</formula>
    </cfRule>
  </conditionalFormatting>
  <conditionalFormatting sqref="C21">
    <cfRule type="cellIs" dxfId="7747" priority="525" operator="lessThan">
      <formula>0</formula>
    </cfRule>
  </conditionalFormatting>
  <conditionalFormatting sqref="C21">
    <cfRule type="cellIs" dxfId="7746" priority="524" operator="lessThan">
      <formula>0</formula>
    </cfRule>
  </conditionalFormatting>
  <conditionalFormatting sqref="C21">
    <cfRule type="cellIs" dxfId="7745" priority="523" operator="lessThan">
      <formula>0</formula>
    </cfRule>
  </conditionalFormatting>
  <conditionalFormatting sqref="C21">
    <cfRule type="cellIs" dxfId="7744" priority="522" operator="lessThan">
      <formula>0</formula>
    </cfRule>
  </conditionalFormatting>
  <conditionalFormatting sqref="C21">
    <cfRule type="cellIs" dxfId="7743" priority="520" operator="lessThan">
      <formula>0</formula>
    </cfRule>
  </conditionalFormatting>
  <conditionalFormatting sqref="C21">
    <cfRule type="cellIs" dxfId="7742" priority="519" operator="lessThan">
      <formula>0</formula>
    </cfRule>
  </conditionalFormatting>
  <conditionalFormatting sqref="C21">
    <cfRule type="cellIs" dxfId="7741" priority="518" operator="lessThan">
      <formula>0</formula>
    </cfRule>
  </conditionalFormatting>
  <conditionalFormatting sqref="C21">
    <cfRule type="cellIs" dxfId="7740" priority="517" operator="lessThan">
      <formula>0</formula>
    </cfRule>
  </conditionalFormatting>
  <conditionalFormatting sqref="C21">
    <cfRule type="cellIs" dxfId="7739" priority="516" operator="lessThan">
      <formula>0</formula>
    </cfRule>
  </conditionalFormatting>
  <conditionalFormatting sqref="C21">
    <cfRule type="cellIs" dxfId="7738" priority="513" operator="lessThan">
      <formula>0</formula>
    </cfRule>
  </conditionalFormatting>
  <conditionalFormatting sqref="C21">
    <cfRule type="cellIs" dxfId="7737" priority="544" operator="lessThan">
      <formula>0</formula>
    </cfRule>
  </conditionalFormatting>
  <conditionalFormatting sqref="C21">
    <cfRule type="cellIs" dxfId="7736" priority="543" operator="lessThan">
      <formula>0</formula>
    </cfRule>
  </conditionalFormatting>
  <conditionalFormatting sqref="C21">
    <cfRule type="cellIs" dxfId="7735" priority="515" operator="lessThan">
      <formula>0</formula>
    </cfRule>
  </conditionalFormatting>
  <conditionalFormatting sqref="C21">
    <cfRule type="cellIs" dxfId="7734" priority="514" operator="lessThan">
      <formula>0</formula>
    </cfRule>
  </conditionalFormatting>
  <conditionalFormatting sqref="C21">
    <cfRule type="cellIs" dxfId="7733" priority="510" operator="lessThan">
      <formula>0</formula>
    </cfRule>
  </conditionalFormatting>
  <conditionalFormatting sqref="C21">
    <cfRule type="cellIs" dxfId="7732" priority="532" operator="lessThan">
      <formula>0</formula>
    </cfRule>
  </conditionalFormatting>
  <conditionalFormatting sqref="C21">
    <cfRule type="cellIs" dxfId="7731" priority="531" operator="lessThan">
      <formula>0</formula>
    </cfRule>
  </conditionalFormatting>
  <conditionalFormatting sqref="C21">
    <cfRule type="cellIs" dxfId="7730" priority="540" operator="lessThan">
      <formula>0</formula>
    </cfRule>
  </conditionalFormatting>
  <conditionalFormatting sqref="C21">
    <cfRule type="cellIs" dxfId="7729" priority="538" operator="lessThan">
      <formula>0</formula>
    </cfRule>
  </conditionalFormatting>
  <conditionalFormatting sqref="C21">
    <cfRule type="cellIs" dxfId="7728" priority="541" operator="lessThan">
      <formula>0</formula>
    </cfRule>
  </conditionalFormatting>
  <conditionalFormatting sqref="C21">
    <cfRule type="cellIs" dxfId="7727" priority="542" operator="lessThan">
      <formula>0</formula>
    </cfRule>
  </conditionalFormatting>
  <conditionalFormatting sqref="C21">
    <cfRule type="cellIs" dxfId="7726" priority="539" operator="lessThan">
      <formula>0</formula>
    </cfRule>
  </conditionalFormatting>
  <conditionalFormatting sqref="C21">
    <cfRule type="cellIs" dxfId="7725" priority="537" operator="lessThan">
      <formula>0</formula>
    </cfRule>
  </conditionalFormatting>
  <conditionalFormatting sqref="C21">
    <cfRule type="cellIs" dxfId="7724" priority="536" operator="lessThan">
      <formula>0</formula>
    </cfRule>
  </conditionalFormatting>
  <conditionalFormatting sqref="C21">
    <cfRule type="cellIs" dxfId="7723" priority="534" operator="lessThan">
      <formula>0</formula>
    </cfRule>
  </conditionalFormatting>
  <conditionalFormatting sqref="C21">
    <cfRule type="cellIs" dxfId="7722" priority="533" operator="lessThan">
      <formula>0</formula>
    </cfRule>
  </conditionalFormatting>
  <conditionalFormatting sqref="C21">
    <cfRule type="cellIs" dxfId="7721" priority="535" operator="lessThan">
      <formula>0</formula>
    </cfRule>
  </conditionalFormatting>
  <conditionalFormatting sqref="C21">
    <cfRule type="cellIs" dxfId="7720" priority="530" operator="lessThan">
      <formula>0</formula>
    </cfRule>
  </conditionalFormatting>
  <conditionalFormatting sqref="C21">
    <cfRule type="cellIs" dxfId="7719" priority="528" operator="lessThan">
      <formula>0</formula>
    </cfRule>
  </conditionalFormatting>
  <conditionalFormatting sqref="C21">
    <cfRule type="cellIs" dxfId="7718" priority="529" operator="lessThan">
      <formula>0</formula>
    </cfRule>
  </conditionalFormatting>
  <conditionalFormatting sqref="C21">
    <cfRule type="cellIs" dxfId="7717" priority="504" operator="lessThan">
      <formula>0</formula>
    </cfRule>
  </conditionalFormatting>
  <conditionalFormatting sqref="C21">
    <cfRule type="cellIs" dxfId="7716" priority="521" operator="lessThan">
      <formula>0</formula>
    </cfRule>
  </conditionalFormatting>
  <conditionalFormatting sqref="C21">
    <cfRule type="cellIs" dxfId="7715" priority="512" operator="lessThan">
      <formula>0</formula>
    </cfRule>
  </conditionalFormatting>
  <conditionalFormatting sqref="C21">
    <cfRule type="cellIs" dxfId="7714" priority="511" operator="lessThan">
      <formula>0</formula>
    </cfRule>
  </conditionalFormatting>
  <conditionalFormatting sqref="C21">
    <cfRule type="cellIs" dxfId="7713" priority="508" operator="lessThan">
      <formula>0</formula>
    </cfRule>
  </conditionalFormatting>
  <conditionalFormatting sqref="C21">
    <cfRule type="cellIs" dxfId="7712" priority="509" operator="lessThan">
      <formula>0</formula>
    </cfRule>
  </conditionalFormatting>
  <conditionalFormatting sqref="C21">
    <cfRule type="cellIs" dxfId="7711" priority="505" operator="lessThan">
      <formula>0</formula>
    </cfRule>
  </conditionalFormatting>
  <conditionalFormatting sqref="C21">
    <cfRule type="cellIs" dxfId="7710" priority="506" operator="lessThan">
      <formula>0</formula>
    </cfRule>
  </conditionalFormatting>
  <conditionalFormatting sqref="C21">
    <cfRule type="cellIs" dxfId="7709" priority="507" operator="lessThan">
      <formula>0</formula>
    </cfRule>
  </conditionalFormatting>
  <conditionalFormatting sqref="C21">
    <cfRule type="cellIs" dxfId="7708" priority="503" operator="lessThan">
      <formula>0</formula>
    </cfRule>
  </conditionalFormatting>
  <conditionalFormatting sqref="C21">
    <cfRule type="cellIs" dxfId="7707" priority="502" operator="lessThan">
      <formula>0</formula>
    </cfRule>
  </conditionalFormatting>
  <conditionalFormatting sqref="C21">
    <cfRule type="cellIs" dxfId="7706" priority="500" operator="lessThan">
      <formula>0</formula>
    </cfRule>
  </conditionalFormatting>
  <conditionalFormatting sqref="C21">
    <cfRule type="cellIs" dxfId="7705" priority="501" operator="lessThan">
      <formula>0</formula>
    </cfRule>
  </conditionalFormatting>
  <conditionalFormatting sqref="C21">
    <cfRule type="cellIs" dxfId="7704" priority="497" operator="lessThan">
      <formula>0</formula>
    </cfRule>
  </conditionalFormatting>
  <conditionalFormatting sqref="C21">
    <cfRule type="cellIs" dxfId="7703" priority="498" operator="lessThan">
      <formula>0</formula>
    </cfRule>
  </conditionalFormatting>
  <conditionalFormatting sqref="C21">
    <cfRule type="cellIs" dxfId="7702" priority="499" operator="lessThan">
      <formula>0</formula>
    </cfRule>
  </conditionalFormatting>
  <conditionalFormatting sqref="C81">
    <cfRule type="cellIs" dxfId="7701" priority="248" operator="lessThan">
      <formula>0</formula>
    </cfRule>
  </conditionalFormatting>
  <conditionalFormatting sqref="C81">
    <cfRule type="cellIs" dxfId="7700" priority="247" operator="lessThan">
      <formula>0</formula>
    </cfRule>
  </conditionalFormatting>
  <conditionalFormatting sqref="C81">
    <cfRule type="cellIs" dxfId="7699" priority="238" operator="lessThan">
      <formula>0</formula>
    </cfRule>
  </conditionalFormatting>
  <conditionalFormatting sqref="C81">
    <cfRule type="cellIs" dxfId="7698" priority="235" operator="lessThan">
      <formula>0</formula>
    </cfRule>
  </conditionalFormatting>
  <conditionalFormatting sqref="C81">
    <cfRule type="cellIs" dxfId="7697" priority="244" operator="lessThan">
      <formula>0</formula>
    </cfRule>
  </conditionalFormatting>
  <conditionalFormatting sqref="C81">
    <cfRule type="cellIs" dxfId="7696" priority="243" operator="lessThan">
      <formula>0</formula>
    </cfRule>
  </conditionalFormatting>
  <conditionalFormatting sqref="C81">
    <cfRule type="cellIs" dxfId="7695" priority="242" operator="lessThan">
      <formula>0</formula>
    </cfRule>
  </conditionalFormatting>
  <conditionalFormatting sqref="C81">
    <cfRule type="cellIs" dxfId="7694" priority="245" operator="lessThan">
      <formula>0</formula>
    </cfRule>
  </conditionalFormatting>
  <conditionalFormatting sqref="C81">
    <cfRule type="cellIs" dxfId="7693" priority="246" operator="lessThan">
      <formula>0</formula>
    </cfRule>
  </conditionalFormatting>
  <conditionalFormatting sqref="C81">
    <cfRule type="cellIs" dxfId="7692" priority="240" operator="lessThan">
      <formula>0</formula>
    </cfRule>
  </conditionalFormatting>
  <conditionalFormatting sqref="C81">
    <cfRule type="cellIs" dxfId="7691" priority="241" operator="lessThan">
      <formula>0</formula>
    </cfRule>
  </conditionalFormatting>
  <conditionalFormatting sqref="C81">
    <cfRule type="cellIs" dxfId="7690" priority="239" operator="lessThan">
      <formula>0</formula>
    </cfRule>
  </conditionalFormatting>
  <conditionalFormatting sqref="C81">
    <cfRule type="cellIs" dxfId="7689" priority="236" operator="lessThan">
      <formula>0</formula>
    </cfRule>
  </conditionalFormatting>
  <conditionalFormatting sqref="C81">
    <cfRule type="cellIs" dxfId="7688" priority="237" operator="lessThan">
      <formula>0</formula>
    </cfRule>
  </conditionalFormatting>
  <conditionalFormatting sqref="C81">
    <cfRule type="cellIs" dxfId="7687" priority="217" operator="lessThan">
      <formula>0</formula>
    </cfRule>
  </conditionalFormatting>
  <conditionalFormatting sqref="C81">
    <cfRule type="cellIs" dxfId="7686" priority="216" operator="lessThan">
      <formula>0</formula>
    </cfRule>
  </conditionalFormatting>
  <conditionalFormatting sqref="C81">
    <cfRule type="cellIs" dxfId="7685" priority="215" operator="lessThan">
      <formula>0</formula>
    </cfRule>
  </conditionalFormatting>
  <conditionalFormatting sqref="C81">
    <cfRule type="cellIs" dxfId="7684" priority="214" operator="lessThan">
      <formula>0</formula>
    </cfRule>
  </conditionalFormatting>
  <conditionalFormatting sqref="C81">
    <cfRule type="cellIs" dxfId="7683" priority="213" operator="lessThan">
      <formula>0</formula>
    </cfRule>
  </conditionalFormatting>
  <conditionalFormatting sqref="C81">
    <cfRule type="cellIs" dxfId="7682" priority="212" operator="lessThan">
      <formula>0</formula>
    </cfRule>
  </conditionalFormatting>
  <conditionalFormatting sqref="C81">
    <cfRule type="cellIs" dxfId="7681" priority="210" operator="lessThan">
      <formula>0</formula>
    </cfRule>
  </conditionalFormatting>
  <conditionalFormatting sqref="C81">
    <cfRule type="cellIs" dxfId="7680" priority="209" operator="lessThan">
      <formula>0</formula>
    </cfRule>
  </conditionalFormatting>
  <conditionalFormatting sqref="C81">
    <cfRule type="cellIs" dxfId="7679" priority="208" operator="lessThan">
      <formula>0</formula>
    </cfRule>
  </conditionalFormatting>
  <conditionalFormatting sqref="C81">
    <cfRule type="cellIs" dxfId="7678" priority="207" operator="lessThan">
      <formula>0</formula>
    </cfRule>
  </conditionalFormatting>
  <conditionalFormatting sqref="C81">
    <cfRule type="cellIs" dxfId="7677" priority="206" operator="lessThan">
      <formula>0</formula>
    </cfRule>
  </conditionalFormatting>
  <conditionalFormatting sqref="C81">
    <cfRule type="cellIs" dxfId="7676" priority="203" operator="lessThan">
      <formula>0</formula>
    </cfRule>
  </conditionalFormatting>
  <conditionalFormatting sqref="C81">
    <cfRule type="cellIs" dxfId="7675" priority="234" operator="lessThan">
      <formula>0</formula>
    </cfRule>
  </conditionalFormatting>
  <conditionalFormatting sqref="C81">
    <cfRule type="cellIs" dxfId="7674" priority="233" operator="lessThan">
      <formula>0</formula>
    </cfRule>
  </conditionalFormatting>
  <conditionalFormatting sqref="C81">
    <cfRule type="cellIs" dxfId="7673" priority="205" operator="lessThan">
      <formula>0</formula>
    </cfRule>
  </conditionalFormatting>
  <conditionalFormatting sqref="C81">
    <cfRule type="cellIs" dxfId="7672" priority="204" operator="lessThan">
      <formula>0</formula>
    </cfRule>
  </conditionalFormatting>
  <conditionalFormatting sqref="C81">
    <cfRule type="cellIs" dxfId="7671" priority="200" operator="lessThan">
      <formula>0</formula>
    </cfRule>
  </conditionalFormatting>
  <conditionalFormatting sqref="C81">
    <cfRule type="cellIs" dxfId="7670" priority="222" operator="lessThan">
      <formula>0</formula>
    </cfRule>
  </conditionalFormatting>
  <conditionalFormatting sqref="C81">
    <cfRule type="cellIs" dxfId="7669" priority="221" operator="lessThan">
      <formula>0</formula>
    </cfRule>
  </conditionalFormatting>
  <conditionalFormatting sqref="C81">
    <cfRule type="cellIs" dxfId="7668" priority="230" operator="lessThan">
      <formula>0</formula>
    </cfRule>
  </conditionalFormatting>
  <conditionalFormatting sqref="C81">
    <cfRule type="cellIs" dxfId="7667" priority="228" operator="lessThan">
      <formula>0</formula>
    </cfRule>
  </conditionalFormatting>
  <conditionalFormatting sqref="C81">
    <cfRule type="cellIs" dxfId="7666" priority="231" operator="lessThan">
      <formula>0</formula>
    </cfRule>
  </conditionalFormatting>
  <conditionalFormatting sqref="C81">
    <cfRule type="cellIs" dxfId="7665" priority="232" operator="lessThan">
      <formula>0</formula>
    </cfRule>
  </conditionalFormatting>
  <conditionalFormatting sqref="C81">
    <cfRule type="cellIs" dxfId="7664" priority="229" operator="lessThan">
      <formula>0</formula>
    </cfRule>
  </conditionalFormatting>
  <conditionalFormatting sqref="C81">
    <cfRule type="cellIs" dxfId="7663" priority="227" operator="lessThan">
      <formula>0</formula>
    </cfRule>
  </conditionalFormatting>
  <conditionalFormatting sqref="C81">
    <cfRule type="cellIs" dxfId="7662" priority="226" operator="lessThan">
      <formula>0</formula>
    </cfRule>
  </conditionalFormatting>
  <conditionalFormatting sqref="C81">
    <cfRule type="cellIs" dxfId="7661" priority="224" operator="lessThan">
      <formula>0</formula>
    </cfRule>
  </conditionalFormatting>
  <conditionalFormatting sqref="C81">
    <cfRule type="cellIs" dxfId="7660" priority="223" operator="lessThan">
      <formula>0</formula>
    </cfRule>
  </conditionalFormatting>
  <conditionalFormatting sqref="C81">
    <cfRule type="cellIs" dxfId="7659" priority="225" operator="lessThan">
      <formula>0</formula>
    </cfRule>
  </conditionalFormatting>
  <conditionalFormatting sqref="C81">
    <cfRule type="cellIs" dxfId="7658" priority="220" operator="lessThan">
      <formula>0</formula>
    </cfRule>
  </conditionalFormatting>
  <conditionalFormatting sqref="C81">
    <cfRule type="cellIs" dxfId="7657" priority="218" operator="lessThan">
      <formula>0</formula>
    </cfRule>
  </conditionalFormatting>
  <conditionalFormatting sqref="C81">
    <cfRule type="cellIs" dxfId="7656" priority="219" operator="lessThan">
      <formula>0</formula>
    </cfRule>
  </conditionalFormatting>
  <conditionalFormatting sqref="C81">
    <cfRule type="cellIs" dxfId="7655" priority="194" operator="lessThan">
      <formula>0</formula>
    </cfRule>
  </conditionalFormatting>
  <conditionalFormatting sqref="C81">
    <cfRule type="cellIs" dxfId="7654" priority="211" operator="lessThan">
      <formula>0</formula>
    </cfRule>
  </conditionalFormatting>
  <conditionalFormatting sqref="C81">
    <cfRule type="cellIs" dxfId="7653" priority="202" operator="lessThan">
      <formula>0</formula>
    </cfRule>
  </conditionalFormatting>
  <conditionalFormatting sqref="C81">
    <cfRule type="cellIs" dxfId="7652" priority="201" operator="lessThan">
      <formula>0</formula>
    </cfRule>
  </conditionalFormatting>
  <conditionalFormatting sqref="C81">
    <cfRule type="cellIs" dxfId="7651" priority="198" operator="lessThan">
      <formula>0</formula>
    </cfRule>
  </conditionalFormatting>
  <conditionalFormatting sqref="C81">
    <cfRule type="cellIs" dxfId="7650" priority="199" operator="lessThan">
      <formula>0</formula>
    </cfRule>
  </conditionalFormatting>
  <conditionalFormatting sqref="C81">
    <cfRule type="cellIs" dxfId="7649" priority="195" operator="lessThan">
      <formula>0</formula>
    </cfRule>
  </conditionalFormatting>
  <conditionalFormatting sqref="C81">
    <cfRule type="cellIs" dxfId="7648" priority="196" operator="lessThan">
      <formula>0</formula>
    </cfRule>
  </conditionalFormatting>
  <conditionalFormatting sqref="C81">
    <cfRule type="cellIs" dxfId="7647" priority="197" operator="lessThan">
      <formula>0</formula>
    </cfRule>
  </conditionalFormatting>
  <conditionalFormatting sqref="C81">
    <cfRule type="cellIs" dxfId="7646" priority="193" operator="lessThan">
      <formula>0</formula>
    </cfRule>
  </conditionalFormatting>
  <conditionalFormatting sqref="C81">
    <cfRule type="cellIs" dxfId="7645" priority="192" operator="lessThan">
      <formula>0</formula>
    </cfRule>
  </conditionalFormatting>
  <conditionalFormatting sqref="C81">
    <cfRule type="cellIs" dxfId="7644" priority="190" operator="lessThan">
      <formula>0</formula>
    </cfRule>
  </conditionalFormatting>
  <conditionalFormatting sqref="C81">
    <cfRule type="cellIs" dxfId="7643" priority="191" operator="lessThan">
      <formula>0</formula>
    </cfRule>
  </conditionalFormatting>
  <conditionalFormatting sqref="C81">
    <cfRule type="cellIs" dxfId="7642" priority="187" operator="lessThan">
      <formula>0</formula>
    </cfRule>
  </conditionalFormatting>
  <conditionalFormatting sqref="C81">
    <cfRule type="cellIs" dxfId="7641" priority="188" operator="lessThan">
      <formula>0</formula>
    </cfRule>
  </conditionalFormatting>
  <conditionalFormatting sqref="C81">
    <cfRule type="cellIs" dxfId="7640" priority="189" operator="lessThan">
      <formula>0</formula>
    </cfRule>
  </conditionalFormatting>
  <conditionalFormatting sqref="D81:G81">
    <cfRule type="cellIs" dxfId="7639" priority="249" operator="lessThan">
      <formula>0</formula>
    </cfRule>
  </conditionalFormatting>
  <conditionalFormatting sqref="D81:G81">
    <cfRule type="cellIs" dxfId="7638" priority="310" operator="lessThan">
      <formula>0</formula>
    </cfRule>
  </conditionalFormatting>
  <conditionalFormatting sqref="D81:G81">
    <cfRule type="cellIs" dxfId="7637" priority="309" operator="lessThan">
      <formula>0</formula>
    </cfRule>
  </conditionalFormatting>
  <conditionalFormatting sqref="D81:G81">
    <cfRule type="cellIs" dxfId="7636" priority="300" operator="lessThan">
      <formula>0</formula>
    </cfRule>
  </conditionalFormatting>
  <conditionalFormatting sqref="D81:G81">
    <cfRule type="cellIs" dxfId="7635" priority="297" operator="lessThan">
      <formula>0</formula>
    </cfRule>
  </conditionalFormatting>
  <conditionalFormatting sqref="D81:G81">
    <cfRule type="cellIs" dxfId="7634" priority="306" operator="lessThan">
      <formula>0</formula>
    </cfRule>
  </conditionalFormatting>
  <conditionalFormatting sqref="D81:G81">
    <cfRule type="cellIs" dxfId="7633" priority="305" operator="lessThan">
      <formula>0</formula>
    </cfRule>
  </conditionalFormatting>
  <conditionalFormatting sqref="D81:G81">
    <cfRule type="cellIs" dxfId="7632" priority="304" operator="lessThan">
      <formula>0</formula>
    </cfRule>
  </conditionalFormatting>
  <conditionalFormatting sqref="D81:G81">
    <cfRule type="cellIs" dxfId="7631" priority="307" operator="lessThan">
      <formula>0</formula>
    </cfRule>
  </conditionalFormatting>
  <conditionalFormatting sqref="D81:G81">
    <cfRule type="cellIs" dxfId="7630" priority="308" operator="lessThan">
      <formula>0</formula>
    </cfRule>
  </conditionalFormatting>
  <conditionalFormatting sqref="D81:G81">
    <cfRule type="cellIs" dxfId="7629" priority="302" operator="lessThan">
      <formula>0</formula>
    </cfRule>
  </conditionalFormatting>
  <conditionalFormatting sqref="D81:G81">
    <cfRule type="cellIs" dxfId="7628" priority="303" operator="lessThan">
      <formula>0</formula>
    </cfRule>
  </conditionalFormatting>
  <conditionalFormatting sqref="D81:G81">
    <cfRule type="cellIs" dxfId="7627" priority="301" operator="lessThan">
      <formula>0</formula>
    </cfRule>
  </conditionalFormatting>
  <conditionalFormatting sqref="D81:G81">
    <cfRule type="cellIs" dxfId="7626" priority="298" operator="lessThan">
      <formula>0</formula>
    </cfRule>
  </conditionalFormatting>
  <conditionalFormatting sqref="D81:G81">
    <cfRule type="cellIs" dxfId="7625" priority="299" operator="lessThan">
      <formula>0</formula>
    </cfRule>
  </conditionalFormatting>
  <conditionalFormatting sqref="D81:G81">
    <cfRule type="cellIs" dxfId="7624" priority="279" operator="lessThan">
      <formula>0</formula>
    </cfRule>
  </conditionalFormatting>
  <conditionalFormatting sqref="D81:G81">
    <cfRule type="cellIs" dxfId="7623" priority="278" operator="lessThan">
      <formula>0</formula>
    </cfRule>
  </conditionalFormatting>
  <conditionalFormatting sqref="D81:G81">
    <cfRule type="cellIs" dxfId="7622" priority="277" operator="lessThan">
      <formula>0</formula>
    </cfRule>
  </conditionalFormatting>
  <conditionalFormatting sqref="D81:G81">
    <cfRule type="cellIs" dxfId="7621" priority="276" operator="lessThan">
      <formula>0</formula>
    </cfRule>
  </conditionalFormatting>
  <conditionalFormatting sqref="D81:G81">
    <cfRule type="cellIs" dxfId="7620" priority="275" operator="lessThan">
      <formula>0</formula>
    </cfRule>
  </conditionalFormatting>
  <conditionalFormatting sqref="D81:G81">
    <cfRule type="cellIs" dxfId="7619" priority="274" operator="lessThan">
      <formula>0</formula>
    </cfRule>
  </conditionalFormatting>
  <conditionalFormatting sqref="D81:G81">
    <cfRule type="cellIs" dxfId="7618" priority="272" operator="lessThan">
      <formula>0</formula>
    </cfRule>
  </conditionalFormatting>
  <conditionalFormatting sqref="D81:G81">
    <cfRule type="cellIs" dxfId="7617" priority="271" operator="lessThan">
      <formula>0</formula>
    </cfRule>
  </conditionalFormatting>
  <conditionalFormatting sqref="D81:G81">
    <cfRule type="cellIs" dxfId="7616" priority="270" operator="lessThan">
      <formula>0</formula>
    </cfRule>
  </conditionalFormatting>
  <conditionalFormatting sqref="D81:G81">
    <cfRule type="cellIs" dxfId="7615" priority="269" operator="lessThan">
      <formula>0</formula>
    </cfRule>
  </conditionalFormatting>
  <conditionalFormatting sqref="D81:G81">
    <cfRule type="cellIs" dxfId="7614" priority="268" operator="lessThan">
      <formula>0</formula>
    </cfRule>
  </conditionalFormatting>
  <conditionalFormatting sqref="D81:G81">
    <cfRule type="cellIs" dxfId="7613" priority="265" operator="lessThan">
      <formula>0</formula>
    </cfRule>
  </conditionalFormatting>
  <conditionalFormatting sqref="D81:G81">
    <cfRule type="cellIs" dxfId="7612" priority="296" operator="lessThan">
      <formula>0</formula>
    </cfRule>
  </conditionalFormatting>
  <conditionalFormatting sqref="D81:G81">
    <cfRule type="cellIs" dxfId="7611" priority="295" operator="lessThan">
      <formula>0</formula>
    </cfRule>
  </conditionalFormatting>
  <conditionalFormatting sqref="D81:G81">
    <cfRule type="cellIs" dxfId="7610" priority="267" operator="lessThan">
      <formula>0</formula>
    </cfRule>
  </conditionalFormatting>
  <conditionalFormatting sqref="D81:G81">
    <cfRule type="cellIs" dxfId="7609" priority="266" operator="lessThan">
      <formula>0</formula>
    </cfRule>
  </conditionalFormatting>
  <conditionalFormatting sqref="D81:G81">
    <cfRule type="cellIs" dxfId="7608" priority="262" operator="lessThan">
      <formula>0</formula>
    </cfRule>
  </conditionalFormatting>
  <conditionalFormatting sqref="D81:G81">
    <cfRule type="cellIs" dxfId="7607" priority="284" operator="lessThan">
      <formula>0</formula>
    </cfRule>
  </conditionalFormatting>
  <conditionalFormatting sqref="D81:G81">
    <cfRule type="cellIs" dxfId="7606" priority="283" operator="lessThan">
      <formula>0</formula>
    </cfRule>
  </conditionalFormatting>
  <conditionalFormatting sqref="D81:G81">
    <cfRule type="cellIs" dxfId="7605" priority="292" operator="lessThan">
      <formula>0</formula>
    </cfRule>
  </conditionalFormatting>
  <conditionalFormatting sqref="D81:G81">
    <cfRule type="cellIs" dxfId="7604" priority="290" operator="lessThan">
      <formula>0</formula>
    </cfRule>
  </conditionalFormatting>
  <conditionalFormatting sqref="D81:G81">
    <cfRule type="cellIs" dxfId="7603" priority="293" operator="lessThan">
      <formula>0</formula>
    </cfRule>
  </conditionalFormatting>
  <conditionalFormatting sqref="D81:G81">
    <cfRule type="cellIs" dxfId="7602" priority="294" operator="lessThan">
      <formula>0</formula>
    </cfRule>
  </conditionalFormatting>
  <conditionalFormatting sqref="D81:G81">
    <cfRule type="cellIs" dxfId="7601" priority="291" operator="lessThan">
      <formula>0</formula>
    </cfRule>
  </conditionalFormatting>
  <conditionalFormatting sqref="D81:G81">
    <cfRule type="cellIs" dxfId="7600" priority="289" operator="lessThan">
      <formula>0</formula>
    </cfRule>
  </conditionalFormatting>
  <conditionalFormatting sqref="D81:G81">
    <cfRule type="cellIs" dxfId="7599" priority="288" operator="lessThan">
      <formula>0</formula>
    </cfRule>
  </conditionalFormatting>
  <conditionalFormatting sqref="D81:G81">
    <cfRule type="cellIs" dxfId="7598" priority="286" operator="lessThan">
      <formula>0</formula>
    </cfRule>
  </conditionalFormatting>
  <conditionalFormatting sqref="D81:G81">
    <cfRule type="cellIs" dxfId="7597" priority="285" operator="lessThan">
      <formula>0</formula>
    </cfRule>
  </conditionalFormatting>
  <conditionalFormatting sqref="D81:G81">
    <cfRule type="cellIs" dxfId="7596" priority="287" operator="lessThan">
      <formula>0</formula>
    </cfRule>
  </conditionalFormatting>
  <conditionalFormatting sqref="D81:G81">
    <cfRule type="cellIs" dxfId="7595" priority="282" operator="lessThan">
      <formula>0</formula>
    </cfRule>
  </conditionalFormatting>
  <conditionalFormatting sqref="D81:G81">
    <cfRule type="cellIs" dxfId="7594" priority="280" operator="lessThan">
      <formula>0</formula>
    </cfRule>
  </conditionalFormatting>
  <conditionalFormatting sqref="D81:G81">
    <cfRule type="cellIs" dxfId="7593" priority="281" operator="lessThan">
      <formula>0</formula>
    </cfRule>
  </conditionalFormatting>
  <conditionalFormatting sqref="D81:G81">
    <cfRule type="cellIs" dxfId="7592" priority="256" operator="lessThan">
      <formula>0</formula>
    </cfRule>
  </conditionalFormatting>
  <conditionalFormatting sqref="D81:G81">
    <cfRule type="cellIs" dxfId="7591" priority="273" operator="lessThan">
      <formula>0</formula>
    </cfRule>
  </conditionalFormatting>
  <conditionalFormatting sqref="D81:G81">
    <cfRule type="cellIs" dxfId="7590" priority="264" operator="lessThan">
      <formula>0</formula>
    </cfRule>
  </conditionalFormatting>
  <conditionalFormatting sqref="D81:G81">
    <cfRule type="cellIs" dxfId="7589" priority="263" operator="lessThan">
      <formula>0</formula>
    </cfRule>
  </conditionalFormatting>
  <conditionalFormatting sqref="D81:G81">
    <cfRule type="cellIs" dxfId="7588" priority="260" operator="lessThan">
      <formula>0</formula>
    </cfRule>
  </conditionalFormatting>
  <conditionalFormatting sqref="D81:G81">
    <cfRule type="cellIs" dxfId="7587" priority="261" operator="lessThan">
      <formula>0</formula>
    </cfRule>
  </conditionalFormatting>
  <conditionalFormatting sqref="D81:G81">
    <cfRule type="cellIs" dxfId="7586" priority="257" operator="lessThan">
      <formula>0</formula>
    </cfRule>
  </conditionalFormatting>
  <conditionalFormatting sqref="D81:G81">
    <cfRule type="cellIs" dxfId="7585" priority="258" operator="lessThan">
      <formula>0</formula>
    </cfRule>
  </conditionalFormatting>
  <conditionalFormatting sqref="D81:G81">
    <cfRule type="cellIs" dxfId="7584" priority="259" operator="lessThan">
      <formula>0</formula>
    </cfRule>
  </conditionalFormatting>
  <conditionalFormatting sqref="D81:G81">
    <cfRule type="cellIs" dxfId="7583" priority="255" operator="lessThan">
      <formula>0</formula>
    </cfRule>
  </conditionalFormatting>
  <conditionalFormatting sqref="D81:G81">
    <cfRule type="cellIs" dxfId="7582" priority="254" operator="lessThan">
      <formula>0</formula>
    </cfRule>
  </conditionalFormatting>
  <conditionalFormatting sqref="D81:G81">
    <cfRule type="cellIs" dxfId="7581" priority="252" operator="lessThan">
      <formula>0</formula>
    </cfRule>
  </conditionalFormatting>
  <conditionalFormatting sqref="D81:G81">
    <cfRule type="cellIs" dxfId="7580" priority="253" operator="lessThan">
      <formula>0</formula>
    </cfRule>
  </conditionalFormatting>
  <conditionalFormatting sqref="D81:G81">
    <cfRule type="cellIs" dxfId="7579" priority="250" operator="lessThan">
      <formula>0</formula>
    </cfRule>
  </conditionalFormatting>
  <conditionalFormatting sqref="D81:G81">
    <cfRule type="cellIs" dxfId="7578" priority="251" operator="lessThan">
      <formula>0</formula>
    </cfRule>
  </conditionalFormatting>
  <conditionalFormatting sqref="C81">
    <cfRule type="cellIs" dxfId="7577" priority="63" operator="lessThan">
      <formula>0</formula>
    </cfRule>
  </conditionalFormatting>
  <conditionalFormatting sqref="C81">
    <cfRule type="cellIs" dxfId="7576" priority="124" operator="lessThan">
      <formula>0</formula>
    </cfRule>
  </conditionalFormatting>
  <conditionalFormatting sqref="C81">
    <cfRule type="cellIs" dxfId="7575" priority="123" operator="lessThan">
      <formula>0</formula>
    </cfRule>
  </conditionalFormatting>
  <conditionalFormatting sqref="C81">
    <cfRule type="cellIs" dxfId="7574" priority="114" operator="lessThan">
      <formula>0</formula>
    </cfRule>
  </conditionalFormatting>
  <conditionalFormatting sqref="C81">
    <cfRule type="cellIs" dxfId="7573" priority="111" operator="lessThan">
      <formula>0</formula>
    </cfRule>
  </conditionalFormatting>
  <conditionalFormatting sqref="C81">
    <cfRule type="cellIs" dxfId="7572" priority="120" operator="lessThan">
      <formula>0</formula>
    </cfRule>
  </conditionalFormatting>
  <conditionalFormatting sqref="C81">
    <cfRule type="cellIs" dxfId="7571" priority="119" operator="lessThan">
      <formula>0</formula>
    </cfRule>
  </conditionalFormatting>
  <conditionalFormatting sqref="C81">
    <cfRule type="cellIs" dxfId="7570" priority="118" operator="lessThan">
      <formula>0</formula>
    </cfRule>
  </conditionalFormatting>
  <conditionalFormatting sqref="C81">
    <cfRule type="cellIs" dxfId="7569" priority="121" operator="lessThan">
      <formula>0</formula>
    </cfRule>
  </conditionalFormatting>
  <conditionalFormatting sqref="C81">
    <cfRule type="cellIs" dxfId="7568" priority="122" operator="lessThan">
      <formula>0</formula>
    </cfRule>
  </conditionalFormatting>
  <conditionalFormatting sqref="C81">
    <cfRule type="cellIs" dxfId="7567" priority="116" operator="lessThan">
      <formula>0</formula>
    </cfRule>
  </conditionalFormatting>
  <conditionalFormatting sqref="C81">
    <cfRule type="cellIs" dxfId="7566" priority="117" operator="lessThan">
      <formula>0</formula>
    </cfRule>
  </conditionalFormatting>
  <conditionalFormatting sqref="C81">
    <cfRule type="cellIs" dxfId="7565" priority="115" operator="lessThan">
      <formula>0</formula>
    </cfRule>
  </conditionalFormatting>
  <conditionalFormatting sqref="C81">
    <cfRule type="cellIs" dxfId="7564" priority="112" operator="lessThan">
      <formula>0</formula>
    </cfRule>
  </conditionalFormatting>
  <conditionalFormatting sqref="C81">
    <cfRule type="cellIs" dxfId="7563" priority="113" operator="lessThan">
      <formula>0</formula>
    </cfRule>
  </conditionalFormatting>
  <conditionalFormatting sqref="C81">
    <cfRule type="cellIs" dxfId="7562" priority="93" operator="lessThan">
      <formula>0</formula>
    </cfRule>
  </conditionalFormatting>
  <conditionalFormatting sqref="C81">
    <cfRule type="cellIs" dxfId="7561" priority="92" operator="lessThan">
      <formula>0</formula>
    </cfRule>
  </conditionalFormatting>
  <conditionalFormatting sqref="C81">
    <cfRule type="cellIs" dxfId="7560" priority="91" operator="lessThan">
      <formula>0</formula>
    </cfRule>
  </conditionalFormatting>
  <conditionalFormatting sqref="C81">
    <cfRule type="cellIs" dxfId="7559" priority="90" operator="lessThan">
      <formula>0</formula>
    </cfRule>
  </conditionalFormatting>
  <conditionalFormatting sqref="C81">
    <cfRule type="cellIs" dxfId="7558" priority="89" operator="lessThan">
      <formula>0</formula>
    </cfRule>
  </conditionalFormatting>
  <conditionalFormatting sqref="C81">
    <cfRule type="cellIs" dxfId="7557" priority="88" operator="lessThan">
      <formula>0</formula>
    </cfRule>
  </conditionalFormatting>
  <conditionalFormatting sqref="C81">
    <cfRule type="cellIs" dxfId="7556" priority="86" operator="lessThan">
      <formula>0</formula>
    </cfRule>
  </conditionalFormatting>
  <conditionalFormatting sqref="C81">
    <cfRule type="cellIs" dxfId="7555" priority="85" operator="lessThan">
      <formula>0</formula>
    </cfRule>
  </conditionalFormatting>
  <conditionalFormatting sqref="C81">
    <cfRule type="cellIs" dxfId="7554" priority="84" operator="lessThan">
      <formula>0</formula>
    </cfRule>
  </conditionalFormatting>
  <conditionalFormatting sqref="C81">
    <cfRule type="cellIs" dxfId="7553" priority="83" operator="lessThan">
      <formula>0</formula>
    </cfRule>
  </conditionalFormatting>
  <conditionalFormatting sqref="C81">
    <cfRule type="cellIs" dxfId="7552" priority="82" operator="lessThan">
      <formula>0</formula>
    </cfRule>
  </conditionalFormatting>
  <conditionalFormatting sqref="C81">
    <cfRule type="cellIs" dxfId="7551" priority="79" operator="lessThan">
      <formula>0</formula>
    </cfRule>
  </conditionalFormatting>
  <conditionalFormatting sqref="C81">
    <cfRule type="cellIs" dxfId="7550" priority="110" operator="lessThan">
      <formula>0</formula>
    </cfRule>
  </conditionalFormatting>
  <conditionalFormatting sqref="C81">
    <cfRule type="cellIs" dxfId="7549" priority="109" operator="lessThan">
      <formula>0</formula>
    </cfRule>
  </conditionalFormatting>
  <conditionalFormatting sqref="C81">
    <cfRule type="cellIs" dxfId="7548" priority="81" operator="lessThan">
      <formula>0</formula>
    </cfRule>
  </conditionalFormatting>
  <conditionalFormatting sqref="C81">
    <cfRule type="cellIs" dxfId="7547" priority="80" operator="lessThan">
      <formula>0</formula>
    </cfRule>
  </conditionalFormatting>
  <conditionalFormatting sqref="C81">
    <cfRule type="cellIs" dxfId="7546" priority="76" operator="lessThan">
      <formula>0</formula>
    </cfRule>
  </conditionalFormatting>
  <conditionalFormatting sqref="C81">
    <cfRule type="cellIs" dxfId="7545" priority="98" operator="lessThan">
      <formula>0</formula>
    </cfRule>
  </conditionalFormatting>
  <conditionalFormatting sqref="C81">
    <cfRule type="cellIs" dxfId="7544" priority="97" operator="lessThan">
      <formula>0</formula>
    </cfRule>
  </conditionalFormatting>
  <conditionalFormatting sqref="C81">
    <cfRule type="cellIs" dxfId="7543" priority="106" operator="lessThan">
      <formula>0</formula>
    </cfRule>
  </conditionalFormatting>
  <conditionalFormatting sqref="C81">
    <cfRule type="cellIs" dxfId="7542" priority="104" operator="lessThan">
      <formula>0</formula>
    </cfRule>
  </conditionalFormatting>
  <conditionalFormatting sqref="C81">
    <cfRule type="cellIs" dxfId="7541" priority="107" operator="lessThan">
      <formula>0</formula>
    </cfRule>
  </conditionalFormatting>
  <conditionalFormatting sqref="C81">
    <cfRule type="cellIs" dxfId="7540" priority="108" operator="lessThan">
      <formula>0</formula>
    </cfRule>
  </conditionalFormatting>
  <conditionalFormatting sqref="C81">
    <cfRule type="cellIs" dxfId="7539" priority="105" operator="lessThan">
      <formula>0</formula>
    </cfRule>
  </conditionalFormatting>
  <conditionalFormatting sqref="C81">
    <cfRule type="cellIs" dxfId="7538" priority="103" operator="lessThan">
      <formula>0</formula>
    </cfRule>
  </conditionalFormatting>
  <conditionalFormatting sqref="C81">
    <cfRule type="cellIs" dxfId="7537" priority="102" operator="lessThan">
      <formula>0</formula>
    </cfRule>
  </conditionalFormatting>
  <conditionalFormatting sqref="C81">
    <cfRule type="cellIs" dxfId="7536" priority="100" operator="lessThan">
      <formula>0</formula>
    </cfRule>
  </conditionalFormatting>
  <conditionalFormatting sqref="C81">
    <cfRule type="cellIs" dxfId="7535" priority="99" operator="lessThan">
      <formula>0</formula>
    </cfRule>
  </conditionalFormatting>
  <conditionalFormatting sqref="C81">
    <cfRule type="cellIs" dxfId="7534" priority="101" operator="lessThan">
      <formula>0</formula>
    </cfRule>
  </conditionalFormatting>
  <conditionalFormatting sqref="C81">
    <cfRule type="cellIs" dxfId="7533" priority="96" operator="lessThan">
      <formula>0</formula>
    </cfRule>
  </conditionalFormatting>
  <conditionalFormatting sqref="C81">
    <cfRule type="cellIs" dxfId="7532" priority="94" operator="lessThan">
      <formula>0</formula>
    </cfRule>
  </conditionalFormatting>
  <conditionalFormatting sqref="C81">
    <cfRule type="cellIs" dxfId="7531" priority="95" operator="lessThan">
      <formula>0</formula>
    </cfRule>
  </conditionalFormatting>
  <conditionalFormatting sqref="C81">
    <cfRule type="cellIs" dxfId="7530" priority="70" operator="lessThan">
      <formula>0</formula>
    </cfRule>
  </conditionalFormatting>
  <conditionalFormatting sqref="C81">
    <cfRule type="cellIs" dxfId="7529" priority="87" operator="lessThan">
      <formula>0</formula>
    </cfRule>
  </conditionalFormatting>
  <conditionalFormatting sqref="C81">
    <cfRule type="cellIs" dxfId="7528" priority="78" operator="lessThan">
      <formula>0</formula>
    </cfRule>
  </conditionalFormatting>
  <conditionalFormatting sqref="C81">
    <cfRule type="cellIs" dxfId="7527" priority="77" operator="lessThan">
      <formula>0</formula>
    </cfRule>
  </conditionalFormatting>
  <conditionalFormatting sqref="C81">
    <cfRule type="cellIs" dxfId="7526" priority="74" operator="lessThan">
      <formula>0</formula>
    </cfRule>
  </conditionalFormatting>
  <conditionalFormatting sqref="C81">
    <cfRule type="cellIs" dxfId="7525" priority="75" operator="lessThan">
      <formula>0</formula>
    </cfRule>
  </conditionalFormatting>
  <conditionalFormatting sqref="C81">
    <cfRule type="cellIs" dxfId="7524" priority="71" operator="lessThan">
      <formula>0</formula>
    </cfRule>
  </conditionalFormatting>
  <conditionalFormatting sqref="C81">
    <cfRule type="cellIs" dxfId="7523" priority="72" operator="lessThan">
      <formula>0</formula>
    </cfRule>
  </conditionalFormatting>
  <conditionalFormatting sqref="C81">
    <cfRule type="cellIs" dxfId="7522" priority="73" operator="lessThan">
      <formula>0</formula>
    </cfRule>
  </conditionalFormatting>
  <conditionalFormatting sqref="C81">
    <cfRule type="cellIs" dxfId="7521" priority="69" operator="lessThan">
      <formula>0</formula>
    </cfRule>
  </conditionalFormatting>
  <conditionalFormatting sqref="C81">
    <cfRule type="cellIs" dxfId="7520" priority="68" operator="lessThan">
      <formula>0</formula>
    </cfRule>
  </conditionalFormatting>
  <conditionalFormatting sqref="C81">
    <cfRule type="cellIs" dxfId="7519" priority="66" operator="lessThan">
      <formula>0</formula>
    </cfRule>
  </conditionalFormatting>
  <conditionalFormatting sqref="C81">
    <cfRule type="cellIs" dxfId="7518" priority="67" operator="lessThan">
      <formula>0</formula>
    </cfRule>
  </conditionalFormatting>
  <conditionalFormatting sqref="C81">
    <cfRule type="cellIs" dxfId="7517" priority="64" operator="lessThan">
      <formula>0</formula>
    </cfRule>
  </conditionalFormatting>
  <conditionalFormatting sqref="C81">
    <cfRule type="cellIs" dxfId="7516" priority="65" operator="lessThan">
      <formula>0</formula>
    </cfRule>
  </conditionalFormatting>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3"/>
  <sheetViews>
    <sheetView zoomScale="90" zoomScaleNormal="90" workbookViewId="0">
      <selection activeCell="P80" sqref="P80"/>
    </sheetView>
  </sheetViews>
  <sheetFormatPr baseColWidth="10" defaultColWidth="11.42578125" defaultRowHeight="15" x14ac:dyDescent="0.25"/>
  <cols>
    <col min="1" max="1" width="1.28515625" style="1" customWidth="1"/>
    <col min="2" max="2" width="27.42578125" style="1" customWidth="1"/>
    <col min="3" max="3" width="14.5703125" style="1" customWidth="1"/>
    <col min="4" max="5" width="14.28515625" style="1" customWidth="1"/>
    <col min="6" max="6" width="13.28515625" style="1" customWidth="1"/>
    <col min="7" max="7" width="11.28515625" style="1" customWidth="1"/>
    <col min="8" max="8" width="11.5703125" style="1" customWidth="1"/>
    <col min="9" max="10" width="11.42578125" style="1"/>
    <col min="11" max="11" width="14.28515625" style="1" customWidth="1"/>
    <col min="12" max="13" width="11.42578125" style="1"/>
    <col min="14" max="14" width="7" style="1" customWidth="1"/>
    <col min="15" max="15" width="14.140625" style="1" customWidth="1"/>
    <col min="16" max="16384" width="11.42578125" style="1"/>
  </cols>
  <sheetData>
    <row r="1" spans="1:17" ht="15" customHeight="1" x14ac:dyDescent="0.25">
      <c r="A1" s="737" t="s">
        <v>506</v>
      </c>
      <c r="B1" s="737"/>
      <c r="C1" s="737"/>
      <c r="D1" s="737"/>
      <c r="E1" s="737"/>
      <c r="F1" s="737"/>
      <c r="G1" s="737"/>
      <c r="H1" s="737"/>
      <c r="I1" s="737"/>
      <c r="J1" s="737"/>
      <c r="K1" s="737"/>
      <c r="L1" s="737"/>
      <c r="M1" s="737"/>
      <c r="N1" s="737"/>
      <c r="O1" s="737"/>
      <c r="P1" s="737"/>
      <c r="Q1" s="737"/>
    </row>
    <row r="2" spans="1:17" ht="15" customHeight="1" x14ac:dyDescent="0.25">
      <c r="A2" s="737"/>
      <c r="B2" s="737"/>
      <c r="C2" s="737"/>
      <c r="D2" s="737"/>
      <c r="E2" s="737"/>
      <c r="F2" s="737"/>
      <c r="G2" s="737"/>
      <c r="H2" s="737"/>
      <c r="I2" s="737"/>
      <c r="J2" s="737"/>
      <c r="K2" s="737"/>
      <c r="L2" s="737"/>
      <c r="M2" s="737"/>
      <c r="N2" s="737"/>
      <c r="O2" s="737"/>
      <c r="P2" s="737"/>
      <c r="Q2" s="737"/>
    </row>
    <row r="3" spans="1:17" ht="15" customHeight="1" x14ac:dyDescent="0.25">
      <c r="A3" s="737"/>
      <c r="B3" s="737"/>
      <c r="C3" s="737"/>
      <c r="D3" s="737"/>
      <c r="E3" s="737"/>
      <c r="F3" s="737"/>
      <c r="G3" s="737"/>
      <c r="H3" s="737"/>
      <c r="I3" s="737"/>
      <c r="J3" s="737"/>
      <c r="K3" s="737"/>
      <c r="L3" s="737"/>
      <c r="M3" s="737"/>
      <c r="N3" s="737"/>
      <c r="O3" s="737"/>
      <c r="P3" s="737"/>
      <c r="Q3" s="737"/>
    </row>
    <row r="4" spans="1:17" x14ac:dyDescent="0.25">
      <c r="B4" s="26" t="s">
        <v>185</v>
      </c>
      <c r="N4" s="17" t="s">
        <v>3</v>
      </c>
      <c r="O4" s="17"/>
      <c r="P4" s="17" t="s">
        <v>507</v>
      </c>
      <c r="Q4" s="17"/>
    </row>
    <row r="5" spans="1:17" x14ac:dyDescent="0.25">
      <c r="H5"/>
    </row>
    <row r="6" spans="1:17" ht="15" customHeight="1" x14ac:dyDescent="0.25">
      <c r="O6" s="8"/>
      <c r="P6" s="7"/>
      <c r="Q6" s="7"/>
    </row>
    <row r="7" spans="1:17" ht="15" customHeight="1" x14ac:dyDescent="0.25"/>
    <row r="8" spans="1:17" ht="15" customHeight="1" x14ac:dyDescent="0.25">
      <c r="B8" s="821" t="s">
        <v>488</v>
      </c>
      <c r="C8" s="821"/>
      <c r="D8" s="822">
        <v>2020</v>
      </c>
      <c r="E8" s="823" t="s">
        <v>508</v>
      </c>
      <c r="F8" s="75"/>
      <c r="G8" s="75"/>
      <c r="H8" s="75"/>
    </row>
    <row r="9" spans="1:17" ht="15" customHeight="1" x14ac:dyDescent="0.25">
      <c r="B9" s="822"/>
      <c r="C9" s="822"/>
      <c r="D9" s="822"/>
      <c r="E9" s="823"/>
      <c r="F9" s="75"/>
      <c r="G9" s="75"/>
      <c r="H9" s="75"/>
    </row>
    <row r="10" spans="1:17" ht="17.25" customHeight="1" x14ac:dyDescent="0.25">
      <c r="B10" s="120" t="s">
        <v>509</v>
      </c>
      <c r="C10" s="121" t="s">
        <v>510</v>
      </c>
      <c r="D10" s="122">
        <v>105682</v>
      </c>
      <c r="E10" s="123"/>
      <c r="F10" s="75"/>
      <c r="G10" s="75"/>
      <c r="H10" s="75"/>
    </row>
    <row r="11" spans="1:17" ht="17.25" customHeight="1" x14ac:dyDescent="0.25">
      <c r="B11" s="120" t="s">
        <v>511</v>
      </c>
      <c r="C11" s="121" t="s">
        <v>512</v>
      </c>
      <c r="D11" s="122">
        <v>113540</v>
      </c>
      <c r="E11" s="123">
        <f t="shared" ref="E11:E23" si="0">+(D11-D10)/D10</f>
        <v>7.4355140894381264E-2</v>
      </c>
      <c r="F11" s="75"/>
      <c r="G11" s="75"/>
      <c r="H11" s="75"/>
    </row>
    <row r="12" spans="1:17" ht="17.25" customHeight="1" x14ac:dyDescent="0.25">
      <c r="B12" s="120" t="s">
        <v>513</v>
      </c>
      <c r="C12" s="121" t="s">
        <v>514</v>
      </c>
      <c r="D12" s="122">
        <v>80262</v>
      </c>
      <c r="E12" s="123">
        <f t="shared" si="0"/>
        <v>-0.29309494451294699</v>
      </c>
      <c r="F12" s="75"/>
      <c r="G12" s="75"/>
      <c r="H12" s="75"/>
    </row>
    <row r="13" spans="1:17" ht="17.25" customHeight="1" x14ac:dyDescent="0.25">
      <c r="B13" s="120" t="s">
        <v>515</v>
      </c>
      <c r="C13" s="121" t="s">
        <v>516</v>
      </c>
      <c r="D13" s="122">
        <v>118630</v>
      </c>
      <c r="E13" s="123">
        <f t="shared" si="0"/>
        <v>0.47803443721811067</v>
      </c>
      <c r="F13" s="75"/>
      <c r="G13" s="75"/>
      <c r="H13" s="75"/>
    </row>
    <row r="14" spans="1:17" ht="17.25" customHeight="1" x14ac:dyDescent="0.25">
      <c r="B14" s="120" t="s">
        <v>517</v>
      </c>
      <c r="C14" s="121" t="s">
        <v>518</v>
      </c>
      <c r="D14" s="122">
        <v>122754</v>
      </c>
      <c r="E14" s="123">
        <f t="shared" si="0"/>
        <v>3.4763550535277757E-2</v>
      </c>
    </row>
    <row r="15" spans="1:17" ht="17.25" customHeight="1" x14ac:dyDescent="0.25">
      <c r="B15" s="120" t="s">
        <v>519</v>
      </c>
      <c r="C15" s="121" t="s">
        <v>520</v>
      </c>
      <c r="D15" s="122">
        <v>102754</v>
      </c>
      <c r="E15" s="123">
        <f t="shared" si="0"/>
        <v>-0.1629274809782166</v>
      </c>
    </row>
    <row r="16" spans="1:17" ht="17.25" customHeight="1" x14ac:dyDescent="0.25">
      <c r="B16" s="120" t="s">
        <v>521</v>
      </c>
      <c r="C16" s="121" t="s">
        <v>522</v>
      </c>
      <c r="D16" s="122">
        <v>126324</v>
      </c>
      <c r="E16" s="123">
        <f t="shared" si="0"/>
        <v>0.22938279774996595</v>
      </c>
    </row>
    <row r="17" spans="2:5" ht="17.25" customHeight="1" x14ac:dyDescent="0.25">
      <c r="B17" s="120" t="s">
        <v>523</v>
      </c>
      <c r="C17" s="121" t="s">
        <v>524</v>
      </c>
      <c r="D17" s="122">
        <v>135531</v>
      </c>
      <c r="E17" s="123">
        <f t="shared" si="0"/>
        <v>7.2884012539184959E-2</v>
      </c>
    </row>
    <row r="18" spans="2:5" ht="18" x14ac:dyDescent="0.25">
      <c r="B18" s="120" t="s">
        <v>525</v>
      </c>
      <c r="C18" s="121" t="s">
        <v>526</v>
      </c>
      <c r="D18" s="122">
        <v>139870</v>
      </c>
      <c r="E18" s="123">
        <f t="shared" si="0"/>
        <v>3.2014815798599584E-2</v>
      </c>
    </row>
    <row r="19" spans="2:5" ht="18" x14ac:dyDescent="0.25">
      <c r="B19" s="120" t="s">
        <v>527</v>
      </c>
      <c r="C19" s="121" t="s">
        <v>528</v>
      </c>
      <c r="D19" s="122">
        <v>125792</v>
      </c>
      <c r="E19" s="123">
        <f t="shared" si="0"/>
        <v>-0.10065060413240867</v>
      </c>
    </row>
    <row r="20" spans="2:5" ht="18" x14ac:dyDescent="0.25">
      <c r="B20" s="120" t="s">
        <v>529</v>
      </c>
      <c r="C20" s="121" t="s">
        <v>530</v>
      </c>
      <c r="D20" s="122">
        <v>135429</v>
      </c>
      <c r="E20" s="123">
        <f t="shared" si="0"/>
        <v>7.6610595268379544E-2</v>
      </c>
    </row>
    <row r="21" spans="2:5" ht="18" x14ac:dyDescent="0.25">
      <c r="B21" s="120" t="s">
        <v>531</v>
      </c>
      <c r="C21" s="121" t="s">
        <v>532</v>
      </c>
      <c r="D21" s="122">
        <v>150479</v>
      </c>
      <c r="E21" s="123">
        <f t="shared" si="0"/>
        <v>0.11112834031115935</v>
      </c>
    </row>
    <row r="22" spans="2:5" ht="18" x14ac:dyDescent="0.25">
      <c r="B22" s="120" t="s">
        <v>533</v>
      </c>
      <c r="C22" s="121" t="s">
        <v>534</v>
      </c>
      <c r="D22" s="122">
        <v>136996</v>
      </c>
      <c r="E22" s="123">
        <f t="shared" si="0"/>
        <v>-8.9600542268356384E-2</v>
      </c>
    </row>
    <row r="23" spans="2:5" ht="18" x14ac:dyDescent="0.25">
      <c r="B23" s="120" t="s">
        <v>535</v>
      </c>
      <c r="C23" s="121" t="s">
        <v>536</v>
      </c>
      <c r="D23" s="122">
        <v>143731</v>
      </c>
      <c r="E23" s="123">
        <f t="shared" si="0"/>
        <v>4.9162019329031505E-2</v>
      </c>
    </row>
    <row r="24" spans="2:5" ht="18" x14ac:dyDescent="0.25">
      <c r="B24" s="120" t="s">
        <v>537</v>
      </c>
      <c r="C24" s="121" t="s">
        <v>538</v>
      </c>
      <c r="D24" s="122">
        <v>143729</v>
      </c>
      <c r="E24" s="123">
        <f>+(D24-D23)/D23</f>
        <v>-1.3914882662751946E-5</v>
      </c>
    </row>
    <row r="25" spans="2:5" ht="18" x14ac:dyDescent="0.25">
      <c r="B25" s="120" t="s">
        <v>539</v>
      </c>
      <c r="C25" s="121" t="s">
        <v>540</v>
      </c>
      <c r="D25" s="122">
        <v>155827</v>
      </c>
      <c r="E25" s="123">
        <f>+(D25-D24)/D24</f>
        <v>8.4172296474615424E-2</v>
      </c>
    </row>
    <row r="26" spans="2:5" ht="18" x14ac:dyDescent="0.25">
      <c r="B26" s="120" t="s">
        <v>541</v>
      </c>
      <c r="C26" s="121" t="s">
        <v>542</v>
      </c>
      <c r="D26" s="122">
        <v>156187</v>
      </c>
      <c r="E26" s="123">
        <f>+(D26-D25)/D25</f>
        <v>2.3102543204964478E-3</v>
      </c>
    </row>
    <row r="27" spans="2:5" ht="18" x14ac:dyDescent="0.25">
      <c r="B27" s="120" t="s">
        <v>543</v>
      </c>
      <c r="C27" s="121" t="s">
        <v>544</v>
      </c>
      <c r="D27" s="122">
        <v>135480</v>
      </c>
      <c r="E27" s="123">
        <f>+(D27-D26)/D26</f>
        <v>-0.13257825555263883</v>
      </c>
    </row>
    <row r="28" spans="2:5" ht="18" x14ac:dyDescent="0.25">
      <c r="B28" s="120" t="s">
        <v>545</v>
      </c>
      <c r="C28" s="121" t="s">
        <v>546</v>
      </c>
      <c r="D28" s="122">
        <v>154202</v>
      </c>
      <c r="E28" s="123">
        <f>+(D28-D27)/D27</f>
        <v>0.1381901387658695</v>
      </c>
    </row>
    <row r="29" spans="2:5" ht="18" x14ac:dyDescent="0.25">
      <c r="B29" s="124"/>
      <c r="C29" s="124" t="s">
        <v>173</v>
      </c>
      <c r="D29" s="125">
        <f>SUM(D10:D28)</f>
        <v>2483199</v>
      </c>
      <c r="E29" s="131"/>
    </row>
    <row r="30" spans="2:5" ht="16.5" x14ac:dyDescent="0.25">
      <c r="B30" s="130" t="s">
        <v>547</v>
      </c>
    </row>
    <row r="31" spans="2:5" ht="16.5" x14ac:dyDescent="0.25">
      <c r="B31" s="130" t="s">
        <v>548</v>
      </c>
    </row>
    <row r="32" spans="2:5" ht="16.5" x14ac:dyDescent="0.25">
      <c r="B32" s="130"/>
    </row>
    <row r="33" spans="2:5" x14ac:dyDescent="0.25">
      <c r="B33" s="821" t="s">
        <v>549</v>
      </c>
      <c r="C33" s="821"/>
      <c r="D33" s="822">
        <v>2020</v>
      </c>
      <c r="E33" s="823" t="s">
        <v>508</v>
      </c>
    </row>
    <row r="34" spans="2:5" x14ac:dyDescent="0.25">
      <c r="B34" s="822"/>
      <c r="C34" s="822"/>
      <c r="D34" s="822"/>
      <c r="E34" s="823"/>
    </row>
    <row r="35" spans="2:5" ht="15" customHeight="1" x14ac:dyDescent="0.25">
      <c r="B35" s="121" t="s">
        <v>510</v>
      </c>
      <c r="C35" s="120" t="s">
        <v>509</v>
      </c>
      <c r="D35" s="122">
        <v>1469770</v>
      </c>
      <c r="E35" s="123"/>
    </row>
    <row r="36" spans="2:5" ht="18" x14ac:dyDescent="0.25">
      <c r="B36" s="121" t="s">
        <v>512</v>
      </c>
      <c r="C36" s="120" t="s">
        <v>511</v>
      </c>
      <c r="D36" s="122">
        <v>1565222</v>
      </c>
      <c r="E36" s="123">
        <f t="shared" ref="E36:E53" si="1">+(D36-D35)/D35</f>
        <v>6.4943494560373391E-2</v>
      </c>
    </row>
    <row r="37" spans="2:5" ht="18" x14ac:dyDescent="0.25">
      <c r="B37" s="121" t="s">
        <v>514</v>
      </c>
      <c r="C37" s="120" t="s">
        <v>513</v>
      </c>
      <c r="D37" s="122">
        <v>1111525</v>
      </c>
      <c r="E37" s="123">
        <f t="shared" si="1"/>
        <v>-0.2898611187422615</v>
      </c>
    </row>
    <row r="38" spans="2:5" ht="18" x14ac:dyDescent="0.25">
      <c r="B38" s="121" t="s">
        <v>516</v>
      </c>
      <c r="C38" s="120" t="s">
        <v>515</v>
      </c>
      <c r="D38" s="122">
        <v>1667934</v>
      </c>
      <c r="E38" s="123">
        <f t="shared" si="1"/>
        <v>0.50058163334158023</v>
      </c>
    </row>
    <row r="39" spans="2:5" ht="18" x14ac:dyDescent="0.25">
      <c r="B39" s="121" t="s">
        <v>518</v>
      </c>
      <c r="C39" s="120" t="s">
        <v>517</v>
      </c>
      <c r="D39" s="122">
        <v>1685874</v>
      </c>
      <c r="E39" s="123">
        <f t="shared" si="1"/>
        <v>1.0755821273503628E-2</v>
      </c>
    </row>
    <row r="40" spans="2:5" ht="18" x14ac:dyDescent="0.25">
      <c r="B40" s="121" t="s">
        <v>520</v>
      </c>
      <c r="C40" s="120" t="s">
        <v>519</v>
      </c>
      <c r="D40" s="122">
        <v>1393851</v>
      </c>
      <c r="E40" s="123">
        <f t="shared" si="1"/>
        <v>-0.17321757141992819</v>
      </c>
    </row>
    <row r="41" spans="2:5" ht="18" x14ac:dyDescent="0.25">
      <c r="B41" s="121" t="s">
        <v>522</v>
      </c>
      <c r="C41" s="120" t="s">
        <v>521</v>
      </c>
      <c r="D41" s="122">
        <v>1698626</v>
      </c>
      <c r="E41" s="123">
        <f t="shared" si="1"/>
        <v>0.21865680047580408</v>
      </c>
    </row>
    <row r="42" spans="2:5" ht="18" x14ac:dyDescent="0.25">
      <c r="B42" s="121" t="s">
        <v>524</v>
      </c>
      <c r="C42" s="120" t="s">
        <v>523</v>
      </c>
      <c r="D42" s="122">
        <v>1775843</v>
      </c>
      <c r="E42" s="123">
        <f t="shared" si="1"/>
        <v>4.545850587474818E-2</v>
      </c>
    </row>
    <row r="43" spans="2:5" ht="18" x14ac:dyDescent="0.25">
      <c r="B43" s="121" t="s">
        <v>526</v>
      </c>
      <c r="C43" s="120" t="s">
        <v>525</v>
      </c>
      <c r="D43" s="122">
        <v>1880430</v>
      </c>
      <c r="E43" s="123">
        <f t="shared" si="1"/>
        <v>5.8894282884241457E-2</v>
      </c>
    </row>
    <row r="44" spans="2:5" ht="18" x14ac:dyDescent="0.25">
      <c r="B44" s="121" t="s">
        <v>528</v>
      </c>
      <c r="C44" s="120" t="s">
        <v>527</v>
      </c>
      <c r="D44" s="122">
        <v>1677945</v>
      </c>
      <c r="E44" s="123">
        <f t="shared" si="1"/>
        <v>-0.10768015826167419</v>
      </c>
    </row>
    <row r="45" spans="2:5" ht="18" x14ac:dyDescent="0.25">
      <c r="B45" s="121" t="s">
        <v>530</v>
      </c>
      <c r="C45" s="120" t="s">
        <v>529</v>
      </c>
      <c r="D45" s="122">
        <v>1732995</v>
      </c>
      <c r="E45" s="123">
        <f t="shared" si="1"/>
        <v>3.2807988342883704E-2</v>
      </c>
    </row>
    <row r="46" spans="2:5" ht="18" x14ac:dyDescent="0.25">
      <c r="B46" s="121" t="s">
        <v>532</v>
      </c>
      <c r="C46" s="120" t="s">
        <v>531</v>
      </c>
      <c r="D46" s="122">
        <v>1991612</v>
      </c>
      <c r="E46" s="123">
        <f t="shared" si="1"/>
        <v>0.14923124417554581</v>
      </c>
    </row>
    <row r="47" spans="2:5" ht="18" x14ac:dyDescent="0.25">
      <c r="B47" s="121" t="s">
        <v>534</v>
      </c>
      <c r="C47" s="120" t="s">
        <v>533</v>
      </c>
      <c r="D47" s="122">
        <v>1870974</v>
      </c>
      <c r="E47" s="123">
        <f t="shared" si="1"/>
        <v>-6.0573043343783828E-2</v>
      </c>
    </row>
    <row r="48" spans="2:5" ht="18" x14ac:dyDescent="0.25">
      <c r="B48" s="121" t="s">
        <v>536</v>
      </c>
      <c r="C48" s="120" t="s">
        <v>535</v>
      </c>
      <c r="D48" s="122">
        <v>1911783</v>
      </c>
      <c r="E48" s="123">
        <f t="shared" si="1"/>
        <v>2.181163394039682E-2</v>
      </c>
    </row>
    <row r="49" spans="2:5" ht="18" x14ac:dyDescent="0.25">
      <c r="B49" s="121" t="s">
        <v>538</v>
      </c>
      <c r="C49" s="120" t="s">
        <v>537</v>
      </c>
      <c r="D49" s="122">
        <v>1909198</v>
      </c>
      <c r="E49" s="123">
        <f t="shared" si="1"/>
        <v>-1.3521409072054726E-3</v>
      </c>
    </row>
    <row r="50" spans="2:5" ht="18" x14ac:dyDescent="0.25">
      <c r="B50" s="121" t="s">
        <v>540</v>
      </c>
      <c r="C50" s="120" t="s">
        <v>539</v>
      </c>
      <c r="D50" s="122">
        <v>2039261</v>
      </c>
      <c r="E50" s="123">
        <f t="shared" si="1"/>
        <v>6.8124416639866583E-2</v>
      </c>
    </row>
    <row r="51" spans="2:5" ht="18" x14ac:dyDescent="0.25">
      <c r="B51" s="121" t="s">
        <v>542</v>
      </c>
      <c r="C51" s="120" t="s">
        <v>541</v>
      </c>
      <c r="D51" s="122">
        <v>2084441</v>
      </c>
      <c r="E51" s="123">
        <f t="shared" si="1"/>
        <v>2.2155084611533295E-2</v>
      </c>
    </row>
    <row r="52" spans="2:5" ht="18" x14ac:dyDescent="0.25">
      <c r="B52" s="121" t="s">
        <v>544</v>
      </c>
      <c r="C52" s="120" t="s">
        <v>543</v>
      </c>
      <c r="D52" s="122">
        <v>1788983</v>
      </c>
      <c r="E52" s="123">
        <f t="shared" si="1"/>
        <v>-0.14174447729631109</v>
      </c>
    </row>
    <row r="53" spans="2:5" ht="18" x14ac:dyDescent="0.25">
      <c r="B53" s="121" t="s">
        <v>546</v>
      </c>
      <c r="C53" s="120" t="s">
        <v>545</v>
      </c>
      <c r="D53" s="122">
        <v>2071272</v>
      </c>
      <c r="E53" s="123">
        <f t="shared" si="1"/>
        <v>0.15779300306375185</v>
      </c>
    </row>
    <row r="54" spans="2:5" ht="18" x14ac:dyDescent="0.25">
      <c r="C54" s="124" t="s">
        <v>173</v>
      </c>
      <c r="D54" s="125">
        <f>SUM(D35:D53)</f>
        <v>33327539</v>
      </c>
    </row>
    <row r="58" spans="2:5" ht="18" x14ac:dyDescent="0.25">
      <c r="B58" s="177" t="s">
        <v>550</v>
      </c>
      <c r="C58" s="178"/>
      <c r="D58" s="177" t="s">
        <v>492</v>
      </c>
      <c r="E58" s="177" t="s">
        <v>551</v>
      </c>
    </row>
    <row r="59" spans="2:5" ht="18" x14ac:dyDescent="0.25">
      <c r="B59" s="824" t="s">
        <v>337</v>
      </c>
      <c r="C59" s="825"/>
      <c r="D59" s="122">
        <v>1546137</v>
      </c>
      <c r="E59" s="122">
        <v>46211</v>
      </c>
    </row>
    <row r="60" spans="2:5" ht="18" x14ac:dyDescent="0.25">
      <c r="B60" s="824" t="s">
        <v>552</v>
      </c>
      <c r="C60" s="825"/>
      <c r="D60" s="122">
        <v>915397</v>
      </c>
      <c r="E60" s="122">
        <v>35880</v>
      </c>
    </row>
    <row r="61" spans="2:5" ht="18" x14ac:dyDescent="0.25">
      <c r="B61" s="824" t="s">
        <v>553</v>
      </c>
      <c r="C61" s="825"/>
      <c r="D61" s="122">
        <v>897889</v>
      </c>
      <c r="E61" s="122">
        <v>150383</v>
      </c>
    </row>
    <row r="62" spans="2:5" ht="18" x14ac:dyDescent="0.25">
      <c r="B62" s="824" t="s">
        <v>554</v>
      </c>
      <c r="C62" s="825"/>
      <c r="D62" s="122">
        <v>848883</v>
      </c>
      <c r="E62" s="122">
        <v>195065</v>
      </c>
    </row>
    <row r="63" spans="2:5" ht="18" x14ac:dyDescent="0.25">
      <c r="B63" s="824" t="s">
        <v>555</v>
      </c>
      <c r="C63" s="825"/>
      <c r="D63" s="122">
        <v>581287</v>
      </c>
      <c r="E63" s="122">
        <v>28105</v>
      </c>
    </row>
    <row r="64" spans="2:5" ht="18" x14ac:dyDescent="0.25">
      <c r="B64" s="824" t="s">
        <v>556</v>
      </c>
      <c r="C64" s="825"/>
      <c r="D64" s="122">
        <v>570213</v>
      </c>
      <c r="E64" s="122">
        <v>20885</v>
      </c>
    </row>
    <row r="65" spans="2:5" ht="18" x14ac:dyDescent="0.25">
      <c r="B65" s="824" t="s">
        <v>557</v>
      </c>
      <c r="C65" s="825"/>
      <c r="D65" s="122">
        <v>544935</v>
      </c>
      <c r="E65" s="122">
        <v>15981</v>
      </c>
    </row>
    <row r="66" spans="2:5" ht="18" x14ac:dyDescent="0.25">
      <c r="B66" s="824" t="s">
        <v>558</v>
      </c>
      <c r="C66" s="825"/>
      <c r="D66" s="122">
        <v>519572</v>
      </c>
      <c r="E66" s="122">
        <v>16744</v>
      </c>
    </row>
    <row r="67" spans="2:5" ht="18" x14ac:dyDescent="0.25">
      <c r="B67" s="824" t="s">
        <v>559</v>
      </c>
      <c r="C67" s="825"/>
      <c r="D67" s="122">
        <v>497534</v>
      </c>
      <c r="E67" s="122">
        <v>14675</v>
      </c>
    </row>
    <row r="68" spans="2:5" ht="18" x14ac:dyDescent="0.25">
      <c r="B68" s="824" t="s">
        <v>560</v>
      </c>
      <c r="C68" s="825"/>
      <c r="D68" s="122">
        <v>492111</v>
      </c>
      <c r="E68" s="122">
        <v>16637</v>
      </c>
    </row>
    <row r="69" spans="2:5" ht="18" x14ac:dyDescent="0.25">
      <c r="B69" s="824" t="s">
        <v>561</v>
      </c>
      <c r="C69" s="825"/>
      <c r="D69" s="122">
        <v>487849</v>
      </c>
      <c r="E69" s="122">
        <v>16901</v>
      </c>
    </row>
    <row r="70" spans="2:5" ht="18" x14ac:dyDescent="0.25">
      <c r="B70" s="824" t="s">
        <v>562</v>
      </c>
      <c r="C70" s="825"/>
      <c r="D70" s="122">
        <v>481736</v>
      </c>
      <c r="E70" s="122">
        <v>18848</v>
      </c>
    </row>
    <row r="71" spans="2:5" ht="18" x14ac:dyDescent="0.25">
      <c r="B71" s="824" t="s">
        <v>563</v>
      </c>
      <c r="C71" s="825"/>
      <c r="D71" s="122">
        <v>476087</v>
      </c>
      <c r="E71" s="122">
        <v>16858</v>
      </c>
    </row>
    <row r="72" spans="2:5" ht="18" x14ac:dyDescent="0.25">
      <c r="B72" s="824" t="s">
        <v>564</v>
      </c>
      <c r="C72" s="825"/>
      <c r="D72" s="122">
        <v>440849</v>
      </c>
      <c r="E72" s="122">
        <v>35204</v>
      </c>
    </row>
    <row r="73" spans="2:5" ht="18" x14ac:dyDescent="0.25">
      <c r="B73" s="824" t="s">
        <v>565</v>
      </c>
      <c r="C73" s="825"/>
      <c r="D73" s="122">
        <v>432384</v>
      </c>
      <c r="E73" s="122">
        <v>12873</v>
      </c>
    </row>
    <row r="74" spans="2:5" ht="18" x14ac:dyDescent="0.25">
      <c r="B74" s="824" t="s">
        <v>566</v>
      </c>
      <c r="C74" s="825"/>
      <c r="D74" s="122">
        <v>418150</v>
      </c>
      <c r="E74" s="122">
        <v>17904</v>
      </c>
    </row>
    <row r="75" spans="2:5" ht="18" x14ac:dyDescent="0.25">
      <c r="B75" s="824" t="s">
        <v>206</v>
      </c>
      <c r="C75" s="825"/>
      <c r="D75" s="122">
        <v>383782</v>
      </c>
      <c r="E75" s="122">
        <v>15641</v>
      </c>
    </row>
    <row r="76" spans="2:5" ht="18" x14ac:dyDescent="0.25">
      <c r="B76" s="824" t="s">
        <v>567</v>
      </c>
      <c r="C76" s="825"/>
      <c r="D76" s="122">
        <v>322068</v>
      </c>
      <c r="E76" s="122">
        <v>18960</v>
      </c>
    </row>
    <row r="77" spans="2:5" ht="18" x14ac:dyDescent="0.25">
      <c r="B77" s="824" t="s">
        <v>568</v>
      </c>
      <c r="C77" s="825"/>
      <c r="D77" s="122">
        <v>14630756</v>
      </c>
      <c r="E77" s="122">
        <v>1181343</v>
      </c>
    </row>
    <row r="78" spans="2:5" ht="18" x14ac:dyDescent="0.25">
      <c r="B78" s="827" t="s">
        <v>173</v>
      </c>
      <c r="C78" s="828"/>
      <c r="D78" s="129">
        <f>SUM(D59:D77)</f>
        <v>25487619</v>
      </c>
      <c r="E78" s="129">
        <f>SUM(E59:E77)</f>
        <v>1875098</v>
      </c>
    </row>
    <row r="79" spans="2:5" ht="16.5" x14ac:dyDescent="0.25">
      <c r="B79" s="130" t="s">
        <v>569</v>
      </c>
    </row>
    <row r="82" spans="2:3" x14ac:dyDescent="0.25">
      <c r="B82" s="826" t="s">
        <v>570</v>
      </c>
      <c r="C82" s="826"/>
    </row>
    <row r="83" spans="2:3" x14ac:dyDescent="0.25">
      <c r="B83" s="80" t="s">
        <v>571</v>
      </c>
      <c r="C83" s="176" t="s">
        <v>492</v>
      </c>
    </row>
    <row r="84" spans="2:3" ht="18" x14ac:dyDescent="0.25">
      <c r="B84" s="74" t="s">
        <v>572</v>
      </c>
      <c r="C84" s="175">
        <v>1868545</v>
      </c>
    </row>
    <row r="85" spans="2:3" ht="18" x14ac:dyDescent="0.25">
      <c r="B85" s="74" t="s">
        <v>65</v>
      </c>
      <c r="C85" s="175">
        <v>1178273</v>
      </c>
    </row>
    <row r="86" spans="2:3" ht="18" x14ac:dyDescent="0.25">
      <c r="B86" s="74" t="s">
        <v>50</v>
      </c>
      <c r="C86" s="175">
        <v>923320</v>
      </c>
    </row>
    <row r="87" spans="2:3" ht="18" x14ac:dyDescent="0.25">
      <c r="B87" s="74" t="s">
        <v>285</v>
      </c>
      <c r="C87" s="175">
        <v>839013</v>
      </c>
    </row>
    <row r="88" spans="2:3" ht="18" x14ac:dyDescent="0.25">
      <c r="B88" s="74" t="s">
        <v>253</v>
      </c>
      <c r="C88" s="175">
        <v>764099</v>
      </c>
    </row>
    <row r="89" spans="2:3" ht="18" x14ac:dyDescent="0.25">
      <c r="B89" s="74" t="s">
        <v>573</v>
      </c>
      <c r="C89" s="175">
        <v>713941</v>
      </c>
    </row>
    <row r="90" spans="2:3" ht="18" x14ac:dyDescent="0.25">
      <c r="B90" s="74" t="s">
        <v>274</v>
      </c>
      <c r="C90" s="175">
        <v>628759</v>
      </c>
    </row>
    <row r="91" spans="2:3" ht="18" x14ac:dyDescent="0.25">
      <c r="B91" s="74" t="s">
        <v>574</v>
      </c>
      <c r="C91" s="175">
        <v>523302</v>
      </c>
    </row>
    <row r="92" spans="2:3" ht="18" x14ac:dyDescent="0.25">
      <c r="B92" s="74" t="s">
        <v>53</v>
      </c>
      <c r="C92" s="175">
        <v>518878</v>
      </c>
    </row>
    <row r="93" spans="2:3" ht="18" x14ac:dyDescent="0.25">
      <c r="B93" s="74" t="s">
        <v>575</v>
      </c>
      <c r="C93" s="175">
        <v>468114</v>
      </c>
    </row>
    <row r="94" spans="2:3" ht="18" x14ac:dyDescent="0.25">
      <c r="B94" s="74" t="s">
        <v>576</v>
      </c>
      <c r="C94" s="175">
        <v>411448</v>
      </c>
    </row>
    <row r="95" spans="2:3" ht="18" x14ac:dyDescent="0.25">
      <c r="B95" s="74" t="s">
        <v>577</v>
      </c>
      <c r="C95" s="175">
        <v>331454</v>
      </c>
    </row>
    <row r="96" spans="2:3" ht="16.5" x14ac:dyDescent="0.25">
      <c r="B96" s="130" t="s">
        <v>569</v>
      </c>
    </row>
    <row r="99" spans="2:3" x14ac:dyDescent="0.25">
      <c r="B99" s="826" t="s">
        <v>578</v>
      </c>
      <c r="C99" s="826"/>
    </row>
    <row r="100" spans="2:3" x14ac:dyDescent="0.25">
      <c r="B100" s="80" t="s">
        <v>579</v>
      </c>
      <c r="C100" s="176" t="s">
        <v>492</v>
      </c>
    </row>
    <row r="101" spans="2:3" ht="18" x14ac:dyDescent="0.25">
      <c r="B101" s="74" t="s">
        <v>285</v>
      </c>
      <c r="C101" s="175">
        <v>2578138</v>
      </c>
    </row>
    <row r="102" spans="2:3" ht="18" x14ac:dyDescent="0.25">
      <c r="B102" s="74" t="s">
        <v>65</v>
      </c>
      <c r="C102" s="175">
        <v>1227191</v>
      </c>
    </row>
    <row r="103" spans="2:3" ht="18" x14ac:dyDescent="0.25">
      <c r="B103" s="74" t="s">
        <v>253</v>
      </c>
      <c r="C103" s="175">
        <v>1204708</v>
      </c>
    </row>
    <row r="104" spans="2:3" ht="18" x14ac:dyDescent="0.25">
      <c r="B104" s="74" t="s">
        <v>572</v>
      </c>
      <c r="C104" s="175">
        <v>973549</v>
      </c>
    </row>
    <row r="105" spans="2:3" ht="18" x14ac:dyDescent="0.25">
      <c r="B105" s="74" t="s">
        <v>274</v>
      </c>
      <c r="C105" s="175">
        <v>758358</v>
      </c>
    </row>
    <row r="106" spans="2:3" ht="18" x14ac:dyDescent="0.25">
      <c r="B106" s="74" t="s">
        <v>53</v>
      </c>
      <c r="C106" s="175">
        <v>629294</v>
      </c>
    </row>
    <row r="107" spans="2:3" ht="18" x14ac:dyDescent="0.25">
      <c r="B107" s="74" t="s">
        <v>577</v>
      </c>
      <c r="C107" s="175">
        <v>423229</v>
      </c>
    </row>
    <row r="108" spans="2:3" ht="18" x14ac:dyDescent="0.25">
      <c r="B108" s="74" t="s">
        <v>575</v>
      </c>
      <c r="C108" s="175">
        <v>389924</v>
      </c>
    </row>
    <row r="109" spans="2:3" ht="18" x14ac:dyDescent="0.25">
      <c r="B109" s="74" t="s">
        <v>50</v>
      </c>
      <c r="C109" s="175">
        <v>379784</v>
      </c>
    </row>
    <row r="110" spans="2:3" ht="18" x14ac:dyDescent="0.25">
      <c r="B110" s="74" t="s">
        <v>573</v>
      </c>
      <c r="C110" s="175">
        <v>377889</v>
      </c>
    </row>
    <row r="111" spans="2:3" ht="18" x14ac:dyDescent="0.25">
      <c r="B111" s="74" t="s">
        <v>580</v>
      </c>
      <c r="C111" s="175">
        <v>342489</v>
      </c>
    </row>
    <row r="112" spans="2:3" ht="18" x14ac:dyDescent="0.25">
      <c r="B112" s="74" t="s">
        <v>581</v>
      </c>
      <c r="C112" s="175">
        <v>321261</v>
      </c>
    </row>
    <row r="113" spans="2:2" ht="16.5" x14ac:dyDescent="0.25">
      <c r="B113" s="130" t="s">
        <v>569</v>
      </c>
    </row>
  </sheetData>
  <sheetProtection algorithmName="SHA-512" hashValue="sTl/D5zGAuowfVrCpSeYYCJYXmqk6Fd6YCmAsoajdtsGOTXPEBiZbnFRF2Gsu+fZrYtApwo4JbeBRt2i6uJNnQ==" saltValue="tH6m4H3hmhumpaxvTBHwjA==" spinCount="100000" sheet="1" objects="1" scenarios="1"/>
  <mergeCells count="29">
    <mergeCell ref="B99:C99"/>
    <mergeCell ref="B73:C73"/>
    <mergeCell ref="B74:C74"/>
    <mergeCell ref="B75:C75"/>
    <mergeCell ref="B76:C76"/>
    <mergeCell ref="B77:C77"/>
    <mergeCell ref="B82:C82"/>
    <mergeCell ref="B78:C78"/>
    <mergeCell ref="B59:C59"/>
    <mergeCell ref="B60:C60"/>
    <mergeCell ref="B72:C72"/>
    <mergeCell ref="B61:C61"/>
    <mergeCell ref="B62:C62"/>
    <mergeCell ref="B63:C63"/>
    <mergeCell ref="B64:C64"/>
    <mergeCell ref="B65:C65"/>
    <mergeCell ref="B66:C66"/>
    <mergeCell ref="B67:C67"/>
    <mergeCell ref="B68:C68"/>
    <mergeCell ref="B69:C69"/>
    <mergeCell ref="B70:C70"/>
    <mergeCell ref="B71:C71"/>
    <mergeCell ref="B8:C9"/>
    <mergeCell ref="D8:D9"/>
    <mergeCell ref="E8:E9"/>
    <mergeCell ref="A1:Q3"/>
    <mergeCell ref="B33:C34"/>
    <mergeCell ref="D33:D34"/>
    <mergeCell ref="E33:E34"/>
  </mergeCells>
  <conditionalFormatting sqref="D29">
    <cfRule type="cellIs" dxfId="7515" priority="81" operator="lessThan">
      <formula>0</formula>
    </cfRule>
  </conditionalFormatting>
  <conditionalFormatting sqref="E29">
    <cfRule type="cellIs" dxfId="7514" priority="65" operator="lessThan">
      <formula>0</formula>
    </cfRule>
  </conditionalFormatting>
  <conditionalFormatting sqref="D10:E19">
    <cfRule type="cellIs" dxfId="7513" priority="35" operator="lessThan">
      <formula>0</formula>
    </cfRule>
  </conditionalFormatting>
  <conditionalFormatting sqref="D11">
    <cfRule type="cellIs" dxfId="7512" priority="34" operator="lessThan">
      <formula>0</formula>
    </cfRule>
  </conditionalFormatting>
  <conditionalFormatting sqref="D20:E21">
    <cfRule type="cellIs" dxfId="7511" priority="33" operator="lessThan">
      <formula>0</formula>
    </cfRule>
  </conditionalFormatting>
  <conditionalFormatting sqref="D23:E24">
    <cfRule type="cellIs" dxfId="7510" priority="31" operator="lessThan">
      <formula>0</formula>
    </cfRule>
  </conditionalFormatting>
  <conditionalFormatting sqref="D22:E22">
    <cfRule type="cellIs" dxfId="7509" priority="32" operator="lessThan">
      <formula>0</formula>
    </cfRule>
  </conditionalFormatting>
  <conditionalFormatting sqref="D25:E25">
    <cfRule type="cellIs" dxfId="7508" priority="30" operator="lessThan">
      <formula>0</formula>
    </cfRule>
  </conditionalFormatting>
  <conditionalFormatting sqref="D26:E26">
    <cfRule type="cellIs" dxfId="7507" priority="29" operator="lessThan">
      <formula>0</formula>
    </cfRule>
  </conditionalFormatting>
  <conditionalFormatting sqref="E44:E46">
    <cfRule type="cellIs" dxfId="7506" priority="27" operator="lessThan">
      <formula>0</formula>
    </cfRule>
  </conditionalFormatting>
  <conditionalFormatting sqref="E35:E43">
    <cfRule type="cellIs" dxfId="7505" priority="28" operator="lessThan">
      <formula>0</formula>
    </cfRule>
  </conditionalFormatting>
  <conditionalFormatting sqref="D35:D43">
    <cfRule type="cellIs" dxfId="7504" priority="25" operator="lessThan">
      <formula>0</formula>
    </cfRule>
  </conditionalFormatting>
  <conditionalFormatting sqref="E47:E51">
    <cfRule type="cellIs" dxfId="7503" priority="26" operator="lessThan">
      <formula>0</formula>
    </cfRule>
  </conditionalFormatting>
  <conditionalFormatting sqref="D44:D46">
    <cfRule type="cellIs" dxfId="7502" priority="23" operator="lessThan">
      <formula>0</formula>
    </cfRule>
  </conditionalFormatting>
  <conditionalFormatting sqref="D48:D49">
    <cfRule type="cellIs" dxfId="7501" priority="21" operator="lessThan">
      <formula>0</formula>
    </cfRule>
  </conditionalFormatting>
  <conditionalFormatting sqref="D36">
    <cfRule type="cellIs" dxfId="7500" priority="24" operator="lessThan">
      <formula>0</formula>
    </cfRule>
  </conditionalFormatting>
  <conditionalFormatting sqref="D47">
    <cfRule type="cellIs" dxfId="7499" priority="22" operator="lessThan">
      <formula>0</formula>
    </cfRule>
  </conditionalFormatting>
  <conditionalFormatting sqref="D50">
    <cfRule type="cellIs" dxfId="7498" priority="20" operator="lessThan">
      <formula>0</formula>
    </cfRule>
  </conditionalFormatting>
  <conditionalFormatting sqref="D51">
    <cfRule type="cellIs" dxfId="7497" priority="19" operator="lessThan">
      <formula>0</formula>
    </cfRule>
  </conditionalFormatting>
  <conditionalFormatting sqref="D54">
    <cfRule type="cellIs" dxfId="7496" priority="18" operator="lessThan">
      <formula>0</formula>
    </cfRule>
  </conditionalFormatting>
  <conditionalFormatting sqref="E27:E28">
    <cfRule type="cellIs" dxfId="7495" priority="17" operator="lessThan">
      <formula>0</formula>
    </cfRule>
  </conditionalFormatting>
  <conditionalFormatting sqref="D27:D28">
    <cfRule type="cellIs" dxfId="7494" priority="16" operator="lessThan">
      <formula>0</formula>
    </cfRule>
  </conditionalFormatting>
  <conditionalFormatting sqref="E52:E53">
    <cfRule type="cellIs" dxfId="7493" priority="15" operator="lessThan">
      <formula>0</formula>
    </cfRule>
  </conditionalFormatting>
  <conditionalFormatting sqref="D52:D53">
    <cfRule type="cellIs" dxfId="7492" priority="14" operator="lessThan">
      <formula>0</formula>
    </cfRule>
  </conditionalFormatting>
  <conditionalFormatting sqref="D68:D71 D59:D66">
    <cfRule type="cellIs" dxfId="7491" priority="13" operator="lessThan">
      <formula>0</formula>
    </cfRule>
  </conditionalFormatting>
  <conditionalFormatting sqref="D60">
    <cfRule type="cellIs" dxfId="7490" priority="12" operator="lessThan">
      <formula>0</formula>
    </cfRule>
  </conditionalFormatting>
  <conditionalFormatting sqref="D67">
    <cfRule type="cellIs" dxfId="7489" priority="11" operator="lessThan">
      <formula>0</formula>
    </cfRule>
  </conditionalFormatting>
  <conditionalFormatting sqref="D72:D76">
    <cfRule type="cellIs" dxfId="7488" priority="10" operator="lessThan">
      <formula>0</formula>
    </cfRule>
  </conditionalFormatting>
  <conditionalFormatting sqref="D77">
    <cfRule type="cellIs" dxfId="7487" priority="9" operator="lessThan">
      <formula>0</formula>
    </cfRule>
  </conditionalFormatting>
  <conditionalFormatting sqref="D78">
    <cfRule type="cellIs" dxfId="7486" priority="8" operator="lessThan">
      <formula>0</formula>
    </cfRule>
  </conditionalFormatting>
  <conditionalFormatting sqref="E68:E71 E59:E66">
    <cfRule type="cellIs" dxfId="7485" priority="7" operator="lessThan">
      <formula>0</formula>
    </cfRule>
  </conditionalFormatting>
  <conditionalFormatting sqref="E60">
    <cfRule type="cellIs" dxfId="7484" priority="6" operator="lessThan">
      <formula>0</formula>
    </cfRule>
  </conditionalFormatting>
  <conditionalFormatting sqref="E67">
    <cfRule type="cellIs" dxfId="7483" priority="5" operator="lessThan">
      <formula>0</formula>
    </cfRule>
  </conditionalFormatting>
  <conditionalFormatting sqref="E72:E76">
    <cfRule type="cellIs" dxfId="7482" priority="4" operator="lessThan">
      <formula>0</formula>
    </cfRule>
  </conditionalFormatting>
  <conditionalFormatting sqref="E77">
    <cfRule type="cellIs" dxfId="7481" priority="3" operator="lessThan">
      <formula>0</formula>
    </cfRule>
  </conditionalFormatting>
  <conditionalFormatting sqref="E78">
    <cfRule type="cellIs" dxfId="7480" priority="2" operator="lessThan">
      <formula>0</formula>
    </cfRule>
  </conditionalFormatting>
  <conditionalFormatting sqref="D59">
    <cfRule type="cellIs" dxfId="7479" priority="1" operator="lessThan">
      <formula>0</formula>
    </cfRule>
  </conditionalFormatting>
  <hyperlinks>
    <hyperlink ref="B4" location="Portada!A1" display="Volver al Inicio"/>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Q201"/>
  <sheetViews>
    <sheetView showGridLines="0" topLeftCell="A8" zoomScale="85" zoomScaleNormal="85" workbookViewId="0">
      <selection activeCell="K37" sqref="K37"/>
    </sheetView>
  </sheetViews>
  <sheetFormatPr baseColWidth="10" defaultColWidth="11.42578125" defaultRowHeight="14.25" x14ac:dyDescent="0.2"/>
  <cols>
    <col min="1" max="1" width="1.28515625" style="216" customWidth="1"/>
    <col min="2" max="2" width="28.7109375" style="216" customWidth="1"/>
    <col min="3" max="3" width="13.85546875" style="216" customWidth="1"/>
    <col min="4" max="4" width="15.42578125" style="216" customWidth="1"/>
    <col min="5" max="5" width="21.42578125" style="216" customWidth="1"/>
    <col min="6" max="6" width="16.42578125" style="216" customWidth="1"/>
    <col min="7" max="7" width="15.85546875" style="216" customWidth="1"/>
    <col min="8" max="8" width="14.5703125" style="216" customWidth="1"/>
    <col min="9" max="9" width="14.42578125" style="216" customWidth="1"/>
    <col min="10" max="10" width="11.42578125" style="216"/>
    <col min="11" max="11" width="22" style="216" customWidth="1"/>
    <col min="12" max="12" width="10.85546875" style="216" customWidth="1"/>
    <col min="13" max="13" width="14.85546875" style="216" customWidth="1"/>
    <col min="14" max="14" width="11.28515625" style="216" customWidth="1"/>
    <col min="15" max="15" width="10.85546875" style="216" customWidth="1"/>
    <col min="16" max="16" width="13.5703125" style="216" customWidth="1"/>
    <col min="17" max="17" width="11.42578125" style="216"/>
    <col min="18" max="18" width="14.7109375" style="216" customWidth="1"/>
    <col min="19" max="16384" width="11.42578125" style="216"/>
  </cols>
  <sheetData>
    <row r="1" spans="1:17" ht="15" hidden="1" customHeight="1" x14ac:dyDescent="0.2">
      <c r="A1" s="215" t="s">
        <v>1</v>
      </c>
      <c r="B1" s="215"/>
      <c r="C1" s="215"/>
      <c r="D1" s="215"/>
      <c r="E1" s="215"/>
      <c r="F1" s="215"/>
      <c r="G1" s="215"/>
      <c r="H1" s="215"/>
      <c r="I1" s="215"/>
      <c r="J1" s="215"/>
      <c r="K1" s="215"/>
      <c r="L1" s="215"/>
      <c r="M1" s="215"/>
      <c r="N1" s="215"/>
      <c r="O1" s="215"/>
      <c r="P1" s="215"/>
      <c r="Q1" s="215"/>
    </row>
    <row r="2" spans="1:17" ht="15" customHeight="1" x14ac:dyDescent="0.2">
      <c r="A2" s="664" t="s">
        <v>2</v>
      </c>
      <c r="B2" s="664"/>
      <c r="C2" s="664"/>
      <c r="D2" s="664"/>
      <c r="E2" s="664"/>
      <c r="F2" s="664"/>
      <c r="G2" s="664"/>
      <c r="H2" s="664"/>
      <c r="I2" s="664"/>
      <c r="J2" s="664"/>
      <c r="K2" s="664"/>
      <c r="L2" s="664"/>
      <c r="M2" s="664"/>
      <c r="N2" s="664"/>
      <c r="O2" s="664"/>
      <c r="P2" s="664"/>
      <c r="Q2" s="217"/>
    </row>
    <row r="3" spans="1:17" ht="15" customHeight="1" x14ac:dyDescent="0.2">
      <c r="A3" s="664"/>
      <c r="B3" s="664"/>
      <c r="C3" s="664"/>
      <c r="D3" s="664"/>
      <c r="E3" s="664"/>
      <c r="F3" s="664"/>
      <c r="G3" s="664"/>
      <c r="H3" s="664"/>
      <c r="I3" s="664"/>
      <c r="J3" s="664"/>
      <c r="K3" s="664"/>
      <c r="L3" s="664"/>
      <c r="M3" s="664"/>
      <c r="N3" s="664"/>
      <c r="O3" s="664"/>
      <c r="P3" s="664"/>
      <c r="Q3" s="217"/>
    </row>
    <row r="4" spans="1:17" x14ac:dyDescent="0.2">
      <c r="B4" s="218"/>
      <c r="L4" s="393" t="s">
        <v>3</v>
      </c>
      <c r="M4" s="220"/>
      <c r="N4" s="393" t="s">
        <v>4</v>
      </c>
      <c r="O4" s="393"/>
      <c r="P4" s="393"/>
    </row>
    <row r="5" spans="1:17" x14ac:dyDescent="0.2">
      <c r="M5" s="220"/>
      <c r="N5" s="220"/>
      <c r="O5" s="220"/>
      <c r="P5" s="220"/>
    </row>
    <row r="6" spans="1:17" x14ac:dyDescent="0.2">
      <c r="L6" s="219"/>
      <c r="M6" s="220"/>
      <c r="N6" s="220"/>
      <c r="O6" s="220"/>
      <c r="P6" s="220"/>
    </row>
    <row r="7" spans="1:17" ht="15" customHeight="1" x14ac:dyDescent="0.2">
      <c r="I7" s="233"/>
      <c r="J7" s="233"/>
      <c r="K7" s="233"/>
      <c r="L7" s="233"/>
      <c r="M7" s="675" t="s">
        <v>5</v>
      </c>
      <c r="N7" s="675"/>
      <c r="O7" s="675"/>
      <c r="P7" s="675"/>
    </row>
    <row r="8" spans="1:17" ht="15" customHeight="1" x14ac:dyDescent="0.2">
      <c r="I8" s="233"/>
      <c r="J8" s="233"/>
      <c r="K8" s="233"/>
      <c r="L8" s="233"/>
      <c r="M8" s="675"/>
      <c r="N8" s="675"/>
      <c r="O8" s="675"/>
      <c r="P8" s="675"/>
    </row>
    <row r="9" spans="1:17" ht="15" customHeight="1" x14ac:dyDescent="0.2">
      <c r="I9" s="233"/>
      <c r="J9" s="233"/>
      <c r="K9" s="233"/>
      <c r="L9" s="233"/>
      <c r="M9" s="675"/>
      <c r="N9" s="675"/>
      <c r="O9" s="675"/>
      <c r="P9" s="675"/>
    </row>
    <row r="10" spans="1:17" ht="15" customHeight="1" x14ac:dyDescent="0.2">
      <c r="I10" s="233"/>
      <c r="J10" s="233"/>
      <c r="K10" s="233"/>
      <c r="L10" s="233"/>
      <c r="M10" s="675"/>
      <c r="N10" s="675"/>
      <c r="O10" s="675"/>
      <c r="P10" s="675"/>
    </row>
    <row r="11" spans="1:17" ht="15" customHeight="1" x14ac:dyDescent="0.2">
      <c r="I11" s="233"/>
      <c r="J11" s="233"/>
      <c r="K11" s="233"/>
      <c r="L11" s="233"/>
      <c r="M11" s="675"/>
      <c r="N11" s="675"/>
      <c r="O11" s="675"/>
      <c r="P11" s="675"/>
    </row>
    <row r="12" spans="1:17" ht="15" customHeight="1" x14ac:dyDescent="0.2">
      <c r="I12" s="233"/>
      <c r="J12" s="233"/>
      <c r="K12" s="233"/>
      <c r="L12" s="233"/>
      <c r="M12" s="675"/>
      <c r="N12" s="675"/>
      <c r="O12" s="675"/>
      <c r="P12" s="675"/>
    </row>
    <row r="13" spans="1:17" ht="15" customHeight="1" x14ac:dyDescent="0.2">
      <c r="I13" s="233"/>
      <c r="J13" s="233"/>
      <c r="K13" s="233"/>
      <c r="L13" s="233"/>
      <c r="M13" s="675"/>
      <c r="N13" s="675"/>
      <c r="O13" s="675"/>
      <c r="P13" s="675"/>
    </row>
    <row r="14" spans="1:17" ht="15" customHeight="1" x14ac:dyDescent="0.2">
      <c r="I14" s="233"/>
      <c r="J14" s="233"/>
      <c r="K14" s="233"/>
      <c r="L14" s="233"/>
      <c r="M14" s="675"/>
      <c r="N14" s="675"/>
      <c r="O14" s="675"/>
      <c r="P14" s="675"/>
    </row>
    <row r="15" spans="1:17" ht="15" customHeight="1" x14ac:dyDescent="0.2">
      <c r="I15" s="233"/>
      <c r="J15" s="233"/>
      <c r="K15" s="233"/>
      <c r="L15" s="233"/>
      <c r="M15" s="675"/>
      <c r="N15" s="675"/>
      <c r="O15" s="675"/>
      <c r="P15" s="675"/>
    </row>
    <row r="16" spans="1:17" ht="15" customHeight="1" x14ac:dyDescent="0.2">
      <c r="I16" s="233"/>
      <c r="J16" s="233"/>
      <c r="K16" s="233"/>
      <c r="L16" s="233"/>
      <c r="M16" s="675"/>
      <c r="N16" s="675"/>
      <c r="O16" s="675"/>
      <c r="P16" s="675"/>
    </row>
    <row r="17" spans="2:17" ht="15" customHeight="1" x14ac:dyDescent="0.2">
      <c r="I17" s="233"/>
      <c r="J17" s="233"/>
      <c r="K17" s="233"/>
      <c r="L17" s="233"/>
      <c r="M17" s="675"/>
      <c r="N17" s="675"/>
      <c r="O17" s="675"/>
      <c r="P17" s="675"/>
    </row>
    <row r="18" spans="2:17" ht="15" customHeight="1" x14ac:dyDescent="0.2">
      <c r="I18" s="233"/>
      <c r="J18" s="233"/>
      <c r="K18" s="233"/>
      <c r="L18" s="233"/>
      <c r="M18" s="675"/>
      <c r="N18" s="675"/>
      <c r="O18" s="675"/>
      <c r="P18" s="675"/>
    </row>
    <row r="19" spans="2:17" ht="15" customHeight="1" x14ac:dyDescent="0.2">
      <c r="I19" s="233"/>
      <c r="J19" s="233"/>
      <c r="K19" s="233"/>
      <c r="L19" s="233"/>
      <c r="M19" s="675"/>
      <c r="N19" s="675"/>
      <c r="O19" s="675"/>
      <c r="P19" s="675"/>
    </row>
    <row r="20" spans="2:17" ht="15" customHeight="1" x14ac:dyDescent="0.2">
      <c r="I20" s="233"/>
      <c r="J20" s="233"/>
      <c r="K20" s="233"/>
      <c r="L20" s="233"/>
      <c r="M20" s="675"/>
      <c r="N20" s="675"/>
      <c r="O20" s="675"/>
      <c r="P20" s="675"/>
    </row>
    <row r="21" spans="2:17" ht="15" customHeight="1" x14ac:dyDescent="0.2">
      <c r="I21" s="233"/>
      <c r="J21" s="233"/>
      <c r="K21" s="233"/>
      <c r="L21" s="233"/>
      <c r="M21" s="675"/>
      <c r="N21" s="675"/>
      <c r="O21" s="675"/>
      <c r="P21" s="675"/>
    </row>
    <row r="22" spans="2:17" ht="15" customHeight="1" x14ac:dyDescent="0.2">
      <c r="I22" s="233"/>
      <c r="J22" s="233"/>
      <c r="K22" s="233"/>
      <c r="L22" s="233"/>
      <c r="M22" s="675"/>
      <c r="N22" s="675"/>
      <c r="O22" s="675"/>
      <c r="P22" s="675"/>
    </row>
    <row r="23" spans="2:17" ht="15" customHeight="1" x14ac:dyDescent="0.2">
      <c r="I23" s="233"/>
      <c r="J23" s="233"/>
      <c r="K23" s="233"/>
      <c r="L23" s="233"/>
      <c r="M23" s="675"/>
      <c r="N23" s="675"/>
      <c r="O23" s="675"/>
      <c r="P23" s="675"/>
    </row>
    <row r="24" spans="2:17" ht="15" x14ac:dyDescent="0.2">
      <c r="B24" s="234" t="s">
        <v>6</v>
      </c>
      <c r="I24" s="233"/>
      <c r="J24" s="233"/>
      <c r="K24" s="233"/>
      <c r="L24" s="233"/>
      <c r="M24" s="675"/>
      <c r="N24" s="675"/>
      <c r="O24" s="675"/>
      <c r="P24" s="675"/>
    </row>
    <row r="25" spans="2:17" ht="15" customHeight="1" x14ac:dyDescent="0.2">
      <c r="B25" s="222"/>
      <c r="I25" s="233"/>
      <c r="J25" s="233"/>
      <c r="K25" s="233"/>
      <c r="L25" s="233"/>
      <c r="M25" s="675"/>
      <c r="N25" s="675"/>
      <c r="O25" s="675"/>
      <c r="P25" s="675"/>
    </row>
    <row r="26" spans="2:17" ht="15" customHeight="1" x14ac:dyDescent="0.2">
      <c r="B26" s="222"/>
      <c r="I26" s="233"/>
      <c r="J26" s="233"/>
      <c r="K26" s="233"/>
      <c r="L26" s="233"/>
      <c r="M26" s="675"/>
      <c r="N26" s="675"/>
      <c r="O26" s="675"/>
      <c r="P26" s="675"/>
    </row>
    <row r="27" spans="2:17" ht="15" customHeight="1" x14ac:dyDescent="0.2">
      <c r="B27" s="674" t="s">
        <v>7</v>
      </c>
      <c r="C27" s="674"/>
      <c r="D27" s="674"/>
      <c r="E27" s="674"/>
      <c r="F27" s="674"/>
      <c r="G27" s="674"/>
      <c r="H27" s="674"/>
      <c r="I27" s="674"/>
      <c r="J27" s="674"/>
      <c r="K27" s="674"/>
      <c r="L27" s="233"/>
      <c r="M27" s="675"/>
      <c r="N27" s="675"/>
      <c r="O27" s="675"/>
      <c r="P27" s="675"/>
    </row>
    <row r="28" spans="2:17" ht="15" customHeight="1" x14ac:dyDescent="0.2">
      <c r="B28" s="674"/>
      <c r="C28" s="674"/>
      <c r="D28" s="674"/>
      <c r="E28" s="674"/>
      <c r="F28" s="674"/>
      <c r="G28" s="674"/>
      <c r="H28" s="674"/>
      <c r="I28" s="674"/>
      <c r="J28" s="674"/>
      <c r="K28" s="674"/>
      <c r="L28" s="233"/>
      <c r="M28" s="675"/>
      <c r="N28" s="675"/>
      <c r="O28" s="675"/>
      <c r="P28" s="675"/>
      <c r="Q28" s="224"/>
    </row>
    <row r="29" spans="2:17" ht="15" customHeight="1" x14ac:dyDescent="0.2">
      <c r="B29" s="674"/>
      <c r="C29" s="674"/>
      <c r="D29" s="674"/>
      <c r="E29" s="674"/>
      <c r="F29" s="674"/>
      <c r="G29" s="674"/>
      <c r="H29" s="674"/>
      <c r="I29" s="674"/>
      <c r="J29" s="674"/>
      <c r="K29" s="674"/>
      <c r="L29" s="233"/>
      <c r="M29" s="675"/>
      <c r="N29" s="675"/>
      <c r="O29" s="675"/>
      <c r="P29" s="675"/>
      <c r="Q29" s="224"/>
    </row>
    <row r="30" spans="2:17" ht="15" customHeight="1" x14ac:dyDescent="0.2">
      <c r="B30" s="235"/>
      <c r="C30" s="235"/>
      <c r="I30" s="233"/>
      <c r="J30" s="233"/>
      <c r="K30" s="233"/>
      <c r="L30" s="233"/>
      <c r="M30" s="675"/>
      <c r="N30" s="675"/>
      <c r="O30" s="675"/>
      <c r="P30" s="675"/>
      <c r="Q30" s="224"/>
    </row>
    <row r="31" spans="2:17" ht="15" customHeight="1" x14ac:dyDescent="0.2">
      <c r="B31" s="665" t="s">
        <v>8</v>
      </c>
      <c r="C31" s="667" t="s">
        <v>9</v>
      </c>
      <c r="I31" s="233"/>
      <c r="J31" s="233"/>
      <c r="K31" s="233"/>
      <c r="L31" s="233"/>
      <c r="M31" s="675"/>
      <c r="N31" s="675"/>
      <c r="O31" s="675"/>
      <c r="P31" s="675"/>
      <c r="Q31" s="224"/>
    </row>
    <row r="32" spans="2:17" ht="15" customHeight="1" x14ac:dyDescent="0.2">
      <c r="B32" s="666"/>
      <c r="C32" s="666"/>
      <c r="I32" s="233"/>
      <c r="J32" s="233"/>
      <c r="K32" s="233"/>
      <c r="L32" s="233"/>
      <c r="M32" s="675"/>
      <c r="N32" s="675"/>
      <c r="O32" s="675"/>
      <c r="P32" s="675"/>
      <c r="Q32" s="224"/>
    </row>
    <row r="33" spans="2:17" ht="30" customHeight="1" x14ac:dyDescent="0.2">
      <c r="B33" s="594" t="s">
        <v>10</v>
      </c>
      <c r="C33" s="236">
        <v>-4.5999999999999999E-2</v>
      </c>
      <c r="I33" s="233"/>
      <c r="J33" s="233"/>
      <c r="K33" s="233"/>
      <c r="L33" s="233"/>
      <c r="M33" s="675"/>
      <c r="N33" s="675"/>
      <c r="O33" s="675"/>
      <c r="P33" s="675"/>
      <c r="Q33" s="224"/>
    </row>
    <row r="34" spans="2:17" ht="30" customHeight="1" x14ac:dyDescent="0.2">
      <c r="B34" s="595" t="s">
        <v>11</v>
      </c>
      <c r="C34" s="237">
        <v>-4.2999999999999997E-2</v>
      </c>
      <c r="I34" s="233"/>
      <c r="J34" s="233"/>
      <c r="K34" s="233"/>
      <c r="L34" s="233"/>
      <c r="M34" s="675"/>
      <c r="N34" s="675"/>
      <c r="O34" s="675"/>
      <c r="P34" s="675"/>
      <c r="Q34" s="224"/>
    </row>
    <row r="35" spans="2:17" ht="30" customHeight="1" x14ac:dyDescent="0.2">
      <c r="B35" s="596" t="s">
        <v>12</v>
      </c>
      <c r="C35" s="237">
        <v>-4.0000000000000001E-3</v>
      </c>
      <c r="I35" s="233"/>
      <c r="J35" s="233"/>
      <c r="K35" s="233"/>
      <c r="L35" s="233"/>
      <c r="M35" s="675"/>
      <c r="N35" s="675"/>
      <c r="O35" s="675"/>
      <c r="P35" s="675"/>
      <c r="Q35" s="224"/>
    </row>
    <row r="36" spans="2:17" ht="15" x14ac:dyDescent="0.2">
      <c r="B36" s="229" t="s">
        <v>13</v>
      </c>
      <c r="I36" s="233"/>
      <c r="J36" s="233"/>
      <c r="K36" s="238"/>
      <c r="L36" s="233"/>
      <c r="M36" s="675"/>
      <c r="N36" s="675"/>
      <c r="O36" s="675"/>
      <c r="P36" s="675"/>
      <c r="Q36" s="224"/>
    </row>
    <row r="37" spans="2:17" ht="15" customHeight="1" x14ac:dyDescent="0.2">
      <c r="I37" s="233"/>
      <c r="J37" s="233"/>
      <c r="K37" s="233"/>
      <c r="L37" s="233"/>
      <c r="M37" s="675"/>
      <c r="N37" s="675"/>
      <c r="O37" s="675"/>
      <c r="P37" s="675"/>
      <c r="Q37" s="224"/>
    </row>
    <row r="38" spans="2:17" ht="15" customHeight="1" x14ac:dyDescent="0.2">
      <c r="B38" s="239"/>
      <c r="I38" s="233"/>
      <c r="J38" s="233"/>
      <c r="K38" s="233"/>
      <c r="L38" s="233"/>
      <c r="M38" s="675"/>
      <c r="N38" s="675"/>
      <c r="O38" s="675"/>
      <c r="P38" s="675"/>
      <c r="Q38" s="224"/>
    </row>
    <row r="39" spans="2:17" ht="15" customHeight="1" x14ac:dyDescent="0.2">
      <c r="B39" s="239"/>
      <c r="I39" s="233"/>
      <c r="J39" s="233"/>
      <c r="K39" s="233"/>
      <c r="L39" s="233"/>
      <c r="M39" s="675"/>
      <c r="N39" s="675"/>
      <c r="O39" s="675"/>
      <c r="P39" s="675"/>
      <c r="Q39" s="224"/>
    </row>
    <row r="40" spans="2:17" ht="15" customHeight="1" x14ac:dyDescent="0.2">
      <c r="I40" s="233"/>
      <c r="J40" s="233"/>
      <c r="K40" s="233"/>
      <c r="L40" s="233"/>
      <c r="M40" s="675"/>
      <c r="N40" s="675"/>
      <c r="O40" s="675"/>
      <c r="P40" s="675"/>
    </row>
    <row r="41" spans="2:17" ht="15" customHeight="1" x14ac:dyDescent="0.2">
      <c r="I41" s="233"/>
      <c r="J41" s="233"/>
      <c r="K41" s="233"/>
      <c r="L41" s="233"/>
      <c r="M41" s="675"/>
      <c r="N41" s="675"/>
      <c r="O41" s="675"/>
      <c r="P41" s="675"/>
    </row>
    <row r="42" spans="2:17" ht="15" customHeight="1" x14ac:dyDescent="0.2">
      <c r="I42" s="233"/>
      <c r="J42" s="233"/>
      <c r="K42" s="233"/>
      <c r="L42" s="233"/>
      <c r="M42" s="675"/>
      <c r="N42" s="675"/>
      <c r="O42" s="675"/>
      <c r="P42" s="675"/>
    </row>
    <row r="43" spans="2:17" ht="15" customHeight="1" x14ac:dyDescent="0.2">
      <c r="I43" s="233"/>
      <c r="J43" s="233"/>
      <c r="K43" s="233"/>
      <c r="L43" s="233"/>
      <c r="M43" s="675"/>
      <c r="N43" s="675"/>
      <c r="O43" s="675"/>
      <c r="P43" s="675"/>
    </row>
    <row r="44" spans="2:17" ht="19.5" customHeight="1" x14ac:dyDescent="0.2">
      <c r="B44" s="668" t="s">
        <v>14</v>
      </c>
      <c r="C44" s="668"/>
      <c r="D44" s="668"/>
      <c r="E44" s="668"/>
      <c r="F44" s="670" t="s">
        <v>15</v>
      </c>
      <c r="G44" s="672" t="s">
        <v>16</v>
      </c>
      <c r="I44" s="233"/>
      <c r="J44" s="233"/>
      <c r="K44" s="233"/>
      <c r="L44" s="233"/>
      <c r="M44" s="675"/>
      <c r="N44" s="675"/>
      <c r="O44" s="675"/>
      <c r="P44" s="675"/>
    </row>
    <row r="45" spans="2:17" ht="15" customHeight="1" x14ac:dyDescent="0.2">
      <c r="B45" s="668"/>
      <c r="C45" s="668"/>
      <c r="D45" s="668"/>
      <c r="E45" s="668"/>
      <c r="F45" s="670"/>
      <c r="G45" s="672"/>
      <c r="H45" s="240"/>
      <c r="I45" s="233" t="s">
        <v>17</v>
      </c>
      <c r="J45" s="233"/>
      <c r="K45" s="233"/>
      <c r="L45" s="233"/>
      <c r="M45" s="675"/>
      <c r="N45" s="675"/>
      <c r="O45" s="675"/>
      <c r="P45" s="675"/>
    </row>
    <row r="46" spans="2:17" ht="15.75" customHeight="1" x14ac:dyDescent="0.2">
      <c r="B46" s="669"/>
      <c r="C46" s="669"/>
      <c r="D46" s="669"/>
      <c r="E46" s="669"/>
      <c r="F46" s="671"/>
      <c r="G46" s="673"/>
      <c r="I46" s="241"/>
      <c r="J46" s="241"/>
      <c r="K46" s="241"/>
      <c r="L46" s="241"/>
      <c r="M46" s="675"/>
      <c r="N46" s="675"/>
      <c r="O46" s="675"/>
      <c r="P46" s="675"/>
    </row>
    <row r="47" spans="2:17" ht="16.5" customHeight="1" x14ac:dyDescent="0.25">
      <c r="B47" s="676" t="s">
        <v>18</v>
      </c>
      <c r="C47" s="676"/>
      <c r="D47" s="676"/>
      <c r="E47" s="676"/>
      <c r="F47" s="452">
        <f>+C33</f>
        <v>-4.5999999999999999E-2</v>
      </c>
      <c r="G47" s="452"/>
      <c r="H47" s="663"/>
      <c r="I47" s="663"/>
      <c r="J47" s="663"/>
      <c r="K47" s="663"/>
      <c r="L47" s="241"/>
      <c r="M47" s="675"/>
      <c r="N47" s="675"/>
      <c r="O47" s="675"/>
      <c r="P47" s="675"/>
    </row>
    <row r="48" spans="2:17" ht="16.5" customHeight="1" x14ac:dyDescent="0.2">
      <c r="B48" s="662" t="s">
        <v>19</v>
      </c>
      <c r="C48" s="662"/>
      <c r="D48" s="662"/>
      <c r="E48" s="662"/>
      <c r="F48" s="242">
        <v>9.2999999999999999E-2</v>
      </c>
      <c r="G48" s="243">
        <v>6.0000000000000001E-3</v>
      </c>
      <c r="H48" s="663"/>
      <c r="I48" s="663"/>
      <c r="J48" s="663"/>
      <c r="K48" s="663"/>
      <c r="L48" s="241"/>
      <c r="M48" s="675"/>
      <c r="N48" s="675"/>
      <c r="O48" s="675"/>
      <c r="P48" s="675"/>
    </row>
    <row r="49" spans="2:16" ht="16.5" customHeight="1" x14ac:dyDescent="0.2">
      <c r="B49" s="216" t="s">
        <v>20</v>
      </c>
      <c r="F49" s="242">
        <v>3.1E-2</v>
      </c>
      <c r="G49" s="243">
        <v>4.0000000000000001E-3</v>
      </c>
      <c r="H49" s="663"/>
      <c r="I49" s="663"/>
      <c r="J49" s="663"/>
      <c r="K49" s="663"/>
      <c r="L49" s="241"/>
      <c r="M49" s="675"/>
      <c r="N49" s="675"/>
      <c r="O49" s="675"/>
      <c r="P49" s="675"/>
    </row>
    <row r="50" spans="2:16" ht="16.5" customHeight="1" x14ac:dyDescent="0.2">
      <c r="B50" s="662" t="s">
        <v>21</v>
      </c>
      <c r="C50" s="662"/>
      <c r="D50" s="662"/>
      <c r="E50" s="662"/>
      <c r="F50" s="242">
        <v>5.1999999999999998E-2</v>
      </c>
      <c r="G50" s="243">
        <v>3.0000000000000001E-3</v>
      </c>
      <c r="H50" s="663"/>
      <c r="I50" s="663"/>
      <c r="J50" s="663"/>
      <c r="K50" s="663"/>
      <c r="L50" s="241"/>
      <c r="M50" s="675"/>
      <c r="N50" s="675"/>
      <c r="O50" s="675"/>
      <c r="P50" s="675"/>
    </row>
    <row r="51" spans="2:16" ht="16.5" customHeight="1" x14ac:dyDescent="0.2">
      <c r="B51" s="216" t="s">
        <v>22</v>
      </c>
      <c r="C51" s="252"/>
      <c r="D51" s="252"/>
      <c r="E51" s="252"/>
      <c r="F51" s="242">
        <v>3.5999999999999997E-2</v>
      </c>
      <c r="G51" s="243">
        <v>0</v>
      </c>
      <c r="L51" s="241"/>
      <c r="M51" s="675"/>
      <c r="N51" s="675"/>
      <c r="O51" s="675"/>
      <c r="P51" s="675"/>
    </row>
    <row r="52" spans="2:16" ht="16.5" customHeight="1" x14ac:dyDescent="0.2">
      <c r="B52" s="661" t="s">
        <v>23</v>
      </c>
      <c r="C52" s="661"/>
      <c r="D52" s="661"/>
      <c r="E52" s="661"/>
      <c r="F52" s="242">
        <v>1.7999999999999999E-2</v>
      </c>
      <c r="G52" s="243">
        <v>0</v>
      </c>
      <c r="H52" s="663"/>
      <c r="I52" s="663"/>
      <c r="J52" s="663"/>
      <c r="K52" s="663"/>
      <c r="L52" s="241"/>
      <c r="M52" s="675"/>
      <c r="N52" s="675"/>
      <c r="O52" s="675"/>
      <c r="P52" s="675"/>
    </row>
    <row r="53" spans="2:16" ht="16.5" customHeight="1" x14ac:dyDescent="0.2">
      <c r="B53" s="661" t="s">
        <v>24</v>
      </c>
      <c r="C53" s="661"/>
      <c r="D53" s="661"/>
      <c r="E53" s="661"/>
      <c r="F53" s="242">
        <v>2E-3</v>
      </c>
      <c r="G53" s="243">
        <v>0</v>
      </c>
      <c r="H53" s="634"/>
      <c r="I53" s="634"/>
      <c r="J53" s="634"/>
      <c r="K53" s="552"/>
      <c r="L53" s="241"/>
      <c r="M53" s="675"/>
      <c r="N53" s="675"/>
      <c r="O53" s="675"/>
      <c r="P53" s="675"/>
    </row>
    <row r="54" spans="2:16" ht="16.5" customHeight="1" x14ac:dyDescent="0.2">
      <c r="B54" s="661" t="s">
        <v>25</v>
      </c>
      <c r="C54" s="661"/>
      <c r="D54" s="661"/>
      <c r="E54" s="661"/>
      <c r="F54" s="242">
        <v>0</v>
      </c>
      <c r="G54" s="243">
        <v>0</v>
      </c>
      <c r="L54" s="241"/>
      <c r="M54" s="675"/>
      <c r="N54" s="675"/>
      <c r="O54" s="675"/>
      <c r="P54" s="675"/>
    </row>
    <row r="55" spans="2:16" ht="16.5" customHeight="1" x14ac:dyDescent="0.2">
      <c r="B55" s="634" t="s">
        <v>26</v>
      </c>
      <c r="C55" s="635"/>
      <c r="D55" s="635"/>
      <c r="E55" s="635"/>
      <c r="F55" s="242">
        <v>-7.5999999999999998E-2</v>
      </c>
      <c r="G55" s="243">
        <v>-4.0000000000000001E-3</v>
      </c>
      <c r="H55" s="663"/>
      <c r="I55" s="663"/>
      <c r="J55" s="663"/>
      <c r="K55" s="663"/>
      <c r="L55" s="233"/>
      <c r="M55" s="675"/>
      <c r="N55" s="675"/>
      <c r="O55" s="675"/>
      <c r="P55" s="675"/>
    </row>
    <row r="56" spans="2:16" ht="16.5" customHeight="1" x14ac:dyDescent="0.2">
      <c r="B56" s="661" t="s">
        <v>27</v>
      </c>
      <c r="C56" s="661"/>
      <c r="D56" s="661"/>
      <c r="E56" s="661"/>
      <c r="F56" s="242">
        <v>-6.3E-2</v>
      </c>
      <c r="G56" s="243">
        <v>-4.0000000000000001E-3</v>
      </c>
      <c r="H56" s="663"/>
      <c r="I56" s="663"/>
      <c r="J56" s="663"/>
      <c r="K56" s="663"/>
      <c r="L56" s="233"/>
      <c r="M56" s="675"/>
      <c r="N56" s="675"/>
      <c r="O56" s="675"/>
      <c r="P56" s="675"/>
    </row>
    <row r="57" spans="2:16" x14ac:dyDescent="0.2">
      <c r="B57" s="662" t="s">
        <v>28</v>
      </c>
      <c r="C57" s="662"/>
      <c r="D57" s="662"/>
      <c r="E57" s="662"/>
      <c r="F57" s="242">
        <v>-0.19600000000000001</v>
      </c>
      <c r="G57" s="243">
        <v>-4.0000000000000001E-3</v>
      </c>
      <c r="I57" s="552"/>
      <c r="J57" s="552"/>
      <c r="K57" s="552"/>
      <c r="L57" s="233"/>
      <c r="M57" s="675"/>
      <c r="N57" s="675"/>
      <c r="O57" s="675"/>
      <c r="P57" s="675"/>
    </row>
    <row r="58" spans="2:16" x14ac:dyDescent="0.2">
      <c r="B58" s="662" t="s">
        <v>29</v>
      </c>
      <c r="C58" s="662"/>
      <c r="D58" s="662"/>
      <c r="E58" s="662"/>
      <c r="F58" s="242">
        <v>-0.39200000000000002</v>
      </c>
      <c r="G58" s="243">
        <v>-5.0000000000000001E-3</v>
      </c>
      <c r="H58" s="663"/>
      <c r="I58" s="663"/>
      <c r="J58" s="663"/>
      <c r="K58" s="663"/>
      <c r="L58" s="233"/>
      <c r="M58" s="675"/>
      <c r="N58" s="675"/>
      <c r="O58" s="675"/>
      <c r="P58" s="675"/>
    </row>
    <row r="59" spans="2:16" x14ac:dyDescent="0.2">
      <c r="B59" s="662" t="s">
        <v>30</v>
      </c>
      <c r="C59" s="662"/>
      <c r="D59" s="662"/>
      <c r="E59" s="662"/>
      <c r="F59" s="242">
        <v>-0.105</v>
      </c>
      <c r="G59" s="243">
        <v>-5.0000000000000001E-3</v>
      </c>
      <c r="L59" s="233"/>
      <c r="M59" s="675"/>
      <c r="N59" s="675"/>
      <c r="O59" s="675"/>
      <c r="P59" s="675"/>
    </row>
    <row r="60" spans="2:16" x14ac:dyDescent="0.2">
      <c r="B60" s="662" t="s">
        <v>31</v>
      </c>
      <c r="C60" s="662"/>
      <c r="D60" s="662"/>
      <c r="E60" s="662"/>
      <c r="F60" s="242">
        <v>-0.11700000000000001</v>
      </c>
      <c r="G60" s="243">
        <v>-5.0000000000000001E-3</v>
      </c>
      <c r="H60" s="552"/>
      <c r="I60" s="552"/>
      <c r="J60" s="552"/>
      <c r="K60" s="552"/>
      <c r="L60" s="233"/>
      <c r="M60" s="675"/>
      <c r="N60" s="675"/>
      <c r="O60" s="675"/>
      <c r="P60" s="675"/>
    </row>
    <row r="61" spans="2:16" x14ac:dyDescent="0.2">
      <c r="B61" s="662" t="s">
        <v>32</v>
      </c>
      <c r="C61" s="662"/>
      <c r="D61" s="662"/>
      <c r="E61" s="662"/>
      <c r="F61" s="242">
        <v>-0.19400000000000001</v>
      </c>
      <c r="G61" s="243">
        <v>-7.0000000000000001E-3</v>
      </c>
      <c r="H61" s="663"/>
      <c r="I61" s="663"/>
      <c r="J61" s="663"/>
      <c r="K61" s="663"/>
      <c r="L61" s="233"/>
      <c r="M61" s="675"/>
      <c r="N61" s="675"/>
      <c r="O61" s="675"/>
      <c r="P61" s="675"/>
    </row>
    <row r="62" spans="2:16" x14ac:dyDescent="0.2">
      <c r="B62" s="229" t="s">
        <v>33</v>
      </c>
      <c r="M62" s="402"/>
    </row>
    <row r="64" spans="2:16" ht="16.5" customHeight="1" x14ac:dyDescent="0.2">
      <c r="B64" s="634"/>
      <c r="C64" s="634"/>
      <c r="D64" s="634"/>
      <c r="E64" s="634"/>
    </row>
    <row r="66" spans="2:14" ht="36.75" customHeight="1" x14ac:dyDescent="0.2">
      <c r="B66" s="668" t="s">
        <v>34</v>
      </c>
      <c r="C66" s="668"/>
      <c r="D66" s="668"/>
      <c r="E66" s="244"/>
      <c r="F66" s="668" t="s">
        <v>35</v>
      </c>
      <c r="G66" s="668"/>
      <c r="H66" s="668"/>
      <c r="I66" s="668"/>
      <c r="K66" s="668" t="s">
        <v>36</v>
      </c>
      <c r="L66" s="668"/>
      <c r="M66" s="668"/>
    </row>
    <row r="67" spans="2:14" ht="36.75" customHeight="1" x14ac:dyDescent="0.2">
      <c r="B67" s="668"/>
      <c r="C67" s="668"/>
      <c r="D67" s="668"/>
      <c r="F67" s="668"/>
      <c r="G67" s="668"/>
      <c r="H67" s="668"/>
      <c r="I67" s="668"/>
      <c r="K67" s="668"/>
      <c r="L67" s="668"/>
      <c r="M67" s="668"/>
    </row>
    <row r="68" spans="2:14" ht="15" customHeight="1" x14ac:dyDescent="0.2">
      <c r="B68" s="670" t="s">
        <v>37</v>
      </c>
      <c r="C68" s="670" t="s">
        <v>15</v>
      </c>
      <c r="D68" s="672" t="s">
        <v>16</v>
      </c>
      <c r="E68" s="244"/>
      <c r="F68" s="677" t="s">
        <v>38</v>
      </c>
      <c r="G68" s="677"/>
      <c r="H68" s="670" t="s">
        <v>15</v>
      </c>
      <c r="I68" s="672" t="s">
        <v>39</v>
      </c>
      <c r="K68" s="677" t="s">
        <v>40</v>
      </c>
      <c r="L68" s="677" t="s">
        <v>41</v>
      </c>
      <c r="M68" s="672" t="s">
        <v>39</v>
      </c>
    </row>
    <row r="69" spans="2:14" ht="15" customHeight="1" thickBot="1" x14ac:dyDescent="0.25">
      <c r="B69" s="671"/>
      <c r="C69" s="671"/>
      <c r="D69" s="673"/>
      <c r="F69" s="678"/>
      <c r="G69" s="678"/>
      <c r="H69" s="671"/>
      <c r="I69" s="673"/>
      <c r="K69" s="678"/>
      <c r="L69" s="678"/>
      <c r="M69" s="673"/>
    </row>
    <row r="70" spans="2:14" ht="15.75" x14ac:dyDescent="0.25">
      <c r="B70" s="245" t="s">
        <v>42</v>
      </c>
      <c r="C70" s="246">
        <v>-7.1999999999999995E-2</v>
      </c>
      <c r="D70" s="247">
        <v>-1.4E-2</v>
      </c>
      <c r="F70" s="248" t="s">
        <v>43</v>
      </c>
      <c r="G70" s="249"/>
      <c r="H70" s="250">
        <v>-4.5999999999999999E-2</v>
      </c>
      <c r="I70" s="250"/>
      <c r="K70" s="248" t="s">
        <v>43</v>
      </c>
      <c r="L70" s="250">
        <v>-4.5999999999999999E-2</v>
      </c>
      <c r="M70" s="251"/>
    </row>
    <row r="71" spans="2:14" x14ac:dyDescent="0.2">
      <c r="B71" s="252" t="s">
        <v>44</v>
      </c>
      <c r="C71" s="253">
        <v>-5.3999999999999999E-2</v>
      </c>
      <c r="D71" s="243">
        <v>-8.9999999999999993E-3</v>
      </c>
      <c r="F71" s="252" t="s">
        <v>45</v>
      </c>
      <c r="G71" s="252"/>
      <c r="H71" s="242">
        <v>-4.3999999999999997E-2</v>
      </c>
      <c r="I71" s="243">
        <v>-3.3000000000000002E-2</v>
      </c>
      <c r="K71" s="252" t="s">
        <v>45</v>
      </c>
      <c r="L71" s="242">
        <v>-5.1999999999999998E-2</v>
      </c>
      <c r="M71" s="243">
        <v>-2.8000000000000001E-2</v>
      </c>
    </row>
    <row r="72" spans="2:14" x14ac:dyDescent="0.2">
      <c r="B72" s="252" t="s">
        <v>46</v>
      </c>
      <c r="C72" s="253">
        <v>-5.1999999999999998E-2</v>
      </c>
      <c r="D72" s="243">
        <v>-8.0000000000000002E-3</v>
      </c>
      <c r="F72" s="252" t="s">
        <v>47</v>
      </c>
      <c r="G72" s="252"/>
      <c r="H72" s="242">
        <v>-7.1999999999999995E-2</v>
      </c>
      <c r="I72" s="243">
        <v>-1.0999999999999999E-2</v>
      </c>
      <c r="K72" s="252" t="s">
        <v>46</v>
      </c>
      <c r="L72" s="242">
        <v>-5.1999999999999998E-2</v>
      </c>
      <c r="M72" s="243">
        <v>-8.0000000000000002E-3</v>
      </c>
    </row>
    <row r="73" spans="2:14" x14ac:dyDescent="0.2">
      <c r="B73" s="252" t="s">
        <v>48</v>
      </c>
      <c r="C73" s="253">
        <v>-4.2999999999999997E-2</v>
      </c>
      <c r="D73" s="243">
        <v>-7.0000000000000001E-3</v>
      </c>
      <c r="F73" s="252" t="s">
        <v>49</v>
      </c>
      <c r="G73" s="252"/>
      <c r="H73" s="242">
        <v>-2.5000000000000001E-2</v>
      </c>
      <c r="I73" s="243">
        <v>-2E-3</v>
      </c>
      <c r="K73" s="252" t="s">
        <v>50</v>
      </c>
      <c r="L73" s="242">
        <v>-6.2E-2</v>
      </c>
      <c r="M73" s="243">
        <v>-4.0000000000000001E-3</v>
      </c>
      <c r="N73" s="552"/>
    </row>
    <row r="74" spans="2:14" x14ac:dyDescent="0.2">
      <c r="B74" s="252" t="s">
        <v>51</v>
      </c>
      <c r="C74" s="253">
        <v>-8.5999999999999993E-2</v>
      </c>
      <c r="D74" s="243">
        <v>-3.0000000000000001E-3</v>
      </c>
      <c r="E74" s="636"/>
      <c r="F74" s="252" t="s">
        <v>52</v>
      </c>
      <c r="G74" s="252"/>
      <c r="H74" s="242">
        <v>-7.0000000000000001E-3</v>
      </c>
      <c r="I74" s="243">
        <v>0</v>
      </c>
      <c r="K74" s="216" t="s">
        <v>53</v>
      </c>
      <c r="L74" s="242">
        <v>-6.7000000000000004E-2</v>
      </c>
      <c r="M74" s="243">
        <v>-4.0000000000000001E-3</v>
      </c>
      <c r="N74" s="552"/>
    </row>
    <row r="75" spans="2:14" x14ac:dyDescent="0.2">
      <c r="B75" s="252" t="s">
        <v>54</v>
      </c>
      <c r="C75" s="253">
        <v>-2.5000000000000001E-2</v>
      </c>
      <c r="D75" s="243">
        <v>-2E-3</v>
      </c>
      <c r="E75" s="636"/>
      <c r="F75" s="229" t="s">
        <v>33</v>
      </c>
      <c r="K75" s="252" t="s">
        <v>55</v>
      </c>
      <c r="L75" s="242">
        <v>-1.6E-2</v>
      </c>
      <c r="M75" s="243">
        <v>-1E-3</v>
      </c>
      <c r="N75" s="552"/>
    </row>
    <row r="76" spans="2:14" x14ac:dyDescent="0.2">
      <c r="B76" s="252" t="s">
        <v>56</v>
      </c>
      <c r="C76" s="253">
        <v>-4.5999999999999999E-2</v>
      </c>
      <c r="D76" s="243">
        <v>-2E-3</v>
      </c>
      <c r="E76" s="636"/>
      <c r="F76" s="552"/>
      <c r="K76" s="252" t="s">
        <v>57</v>
      </c>
      <c r="L76" s="242">
        <v>-7.0000000000000007E-2</v>
      </c>
      <c r="M76" s="243">
        <v>-1E-3</v>
      </c>
      <c r="N76" s="552"/>
    </row>
    <row r="77" spans="2:14" x14ac:dyDescent="0.2">
      <c r="B77" s="252" t="s">
        <v>58</v>
      </c>
      <c r="C77" s="253">
        <v>-6.6000000000000003E-2</v>
      </c>
      <c r="D77" s="243">
        <v>-1E-3</v>
      </c>
      <c r="E77" s="636"/>
      <c r="F77" s="552"/>
      <c r="G77" s="552"/>
      <c r="K77" s="252" t="s">
        <v>59</v>
      </c>
      <c r="L77" s="242">
        <v>-5.0999999999999997E-2</v>
      </c>
      <c r="M77" s="243">
        <v>-1E-3</v>
      </c>
      <c r="N77" s="552"/>
    </row>
    <row r="78" spans="2:14" x14ac:dyDescent="0.2">
      <c r="B78" s="252" t="s">
        <v>60</v>
      </c>
      <c r="C78" s="253">
        <v>-4.9000000000000002E-2</v>
      </c>
      <c r="D78" s="243">
        <v>-1E-3</v>
      </c>
      <c r="K78" s="252" t="s">
        <v>61</v>
      </c>
      <c r="L78" s="242">
        <v>-0.01</v>
      </c>
      <c r="M78" s="243">
        <v>0</v>
      </c>
      <c r="N78" s="552"/>
    </row>
    <row r="79" spans="2:14" x14ac:dyDescent="0.2">
      <c r="B79" s="252" t="s">
        <v>62</v>
      </c>
      <c r="C79" s="253">
        <v>-3.4000000000000002E-2</v>
      </c>
      <c r="D79" s="243">
        <v>0</v>
      </c>
      <c r="H79" s="241"/>
      <c r="I79" s="241"/>
      <c r="K79" s="252" t="s">
        <v>63</v>
      </c>
      <c r="L79" s="242">
        <v>0</v>
      </c>
      <c r="M79" s="243">
        <v>0</v>
      </c>
      <c r="N79" s="552"/>
    </row>
    <row r="80" spans="2:14" x14ac:dyDescent="0.2">
      <c r="B80" s="216" t="s">
        <v>64</v>
      </c>
      <c r="C80" s="253">
        <v>-6.0000000000000001E-3</v>
      </c>
      <c r="D80" s="243">
        <v>0</v>
      </c>
      <c r="H80" s="241"/>
      <c r="I80" s="241"/>
      <c r="K80" s="252" t="s">
        <v>65</v>
      </c>
      <c r="L80" s="242">
        <v>8.9999999999999993E-3</v>
      </c>
      <c r="M80" s="243">
        <v>1E-3</v>
      </c>
      <c r="N80" s="552"/>
    </row>
    <row r="81" spans="1:16" x14ac:dyDescent="0.2">
      <c r="B81" s="252" t="s">
        <v>66</v>
      </c>
      <c r="C81" s="253">
        <v>-1.7999999999999999E-2</v>
      </c>
      <c r="D81" s="243">
        <v>0</v>
      </c>
      <c r="K81" s="229" t="s">
        <v>33</v>
      </c>
      <c r="L81" s="254"/>
      <c r="M81" s="255"/>
    </row>
    <row r="82" spans="1:16" x14ac:dyDescent="0.2">
      <c r="B82" s="635" t="s">
        <v>67</v>
      </c>
      <c r="C82" s="253">
        <v>4.0000000000000001E-3</v>
      </c>
      <c r="D82" s="243">
        <v>0</v>
      </c>
    </row>
    <row r="83" spans="1:16" x14ac:dyDescent="0.2">
      <c r="B83" s="252" t="s">
        <v>68</v>
      </c>
      <c r="C83" s="253">
        <v>1.9E-2</v>
      </c>
      <c r="D83" s="243">
        <v>0</v>
      </c>
      <c r="E83" s="636"/>
      <c r="K83" s="552"/>
    </row>
    <row r="84" spans="1:16" x14ac:dyDescent="0.2">
      <c r="B84" s="552"/>
      <c r="C84" s="553"/>
      <c r="D84" s="554"/>
    </row>
    <row r="85" spans="1:16" x14ac:dyDescent="0.2">
      <c r="B85" s="229" t="s">
        <v>33</v>
      </c>
      <c r="K85" s="241"/>
      <c r="L85" s="241"/>
      <c r="M85" s="241"/>
    </row>
    <row r="86" spans="1:16" x14ac:dyDescent="0.2">
      <c r="K86" s="241"/>
      <c r="L86" s="241"/>
      <c r="M86" s="241"/>
    </row>
    <row r="87" spans="1:16" ht="15" customHeight="1" x14ac:dyDescent="0.2">
      <c r="A87" s="664"/>
      <c r="B87" s="664"/>
      <c r="C87" s="664"/>
      <c r="D87" s="664"/>
      <c r="E87" s="664"/>
      <c r="F87" s="664"/>
      <c r="G87" s="664"/>
      <c r="H87" s="664"/>
      <c r="I87" s="664"/>
      <c r="J87" s="664"/>
      <c r="K87" s="664"/>
      <c r="L87" s="664"/>
      <c r="M87" s="664"/>
      <c r="N87" s="664"/>
      <c r="O87" s="664"/>
      <c r="P87" s="664"/>
    </row>
    <row r="88" spans="1:16" ht="15" customHeight="1" x14ac:dyDescent="0.2">
      <c r="A88" s="664"/>
      <c r="B88" s="664"/>
      <c r="C88" s="664"/>
      <c r="D88" s="664"/>
      <c r="E88" s="664"/>
      <c r="F88" s="664"/>
      <c r="G88" s="664"/>
      <c r="H88" s="664"/>
      <c r="I88" s="664"/>
      <c r="J88" s="664"/>
      <c r="K88" s="664"/>
      <c r="L88" s="664"/>
      <c r="M88" s="664"/>
      <c r="N88" s="664"/>
      <c r="O88" s="664"/>
      <c r="P88" s="664"/>
    </row>
    <row r="89" spans="1:16" x14ac:dyDescent="0.2">
      <c r="B89" s="241"/>
      <c r="K89" s="241"/>
      <c r="L89" s="241"/>
      <c r="M89" s="241"/>
    </row>
    <row r="90" spans="1:16" x14ac:dyDescent="0.2">
      <c r="B90" s="241"/>
      <c r="K90" s="241"/>
      <c r="L90" s="241"/>
      <c r="M90" s="241"/>
    </row>
    <row r="91" spans="1:16" x14ac:dyDescent="0.2">
      <c r="B91" s="241"/>
      <c r="K91" s="241"/>
      <c r="L91" s="241"/>
      <c r="M91" s="241"/>
    </row>
    <row r="92" spans="1:16" x14ac:dyDescent="0.2">
      <c r="B92" s="241"/>
      <c r="K92" s="241"/>
      <c r="L92" s="241"/>
      <c r="M92" s="241"/>
    </row>
    <row r="93" spans="1:16" x14ac:dyDescent="0.2">
      <c r="B93" s="241"/>
      <c r="K93" s="241"/>
      <c r="L93" s="241"/>
      <c r="M93" s="241"/>
    </row>
    <row r="94" spans="1:16" x14ac:dyDescent="0.2">
      <c r="B94" s="241"/>
      <c r="K94" s="241"/>
      <c r="L94" s="241"/>
      <c r="M94" s="241"/>
    </row>
    <row r="95" spans="1:16" x14ac:dyDescent="0.2">
      <c r="B95" s="241"/>
      <c r="K95" s="241"/>
      <c r="L95" s="241"/>
      <c r="M95" s="241"/>
    </row>
    <row r="96" spans="1:16" x14ac:dyDescent="0.2">
      <c r="B96" s="241"/>
    </row>
    <row r="97" spans="2:2" x14ac:dyDescent="0.2">
      <c r="B97" s="241"/>
    </row>
    <row r="98" spans="2:2" x14ac:dyDescent="0.2">
      <c r="B98" s="241"/>
    </row>
    <row r="99" spans="2:2" x14ac:dyDescent="0.2">
      <c r="B99" s="241"/>
    </row>
    <row r="100" spans="2:2" x14ac:dyDescent="0.2">
      <c r="B100" s="241"/>
    </row>
    <row r="201" spans="2:2" x14ac:dyDescent="0.2">
      <c r="B201" s="216" t="s">
        <v>69</v>
      </c>
    </row>
  </sheetData>
  <sheetProtection algorithmName="SHA-512" hashValue="pSjdeChIkAVcY0JH19np+JZ+HGSNK26gvU6o2yh2VvYq0ETLAkvUtX+vnpo5FhGD7kP2wxHI/igqPPvoevJT/g==" saltValue="oLBwT8b4zpy4tUoM0eBMrg==" spinCount="100000" sheet="1" objects="1" scenarios="1"/>
  <mergeCells count="42">
    <mergeCell ref="B68:B69"/>
    <mergeCell ref="F68:G69"/>
    <mergeCell ref="K68:K69"/>
    <mergeCell ref="B61:E61"/>
    <mergeCell ref="K66:M67"/>
    <mergeCell ref="H61:K61"/>
    <mergeCell ref="B66:D67"/>
    <mergeCell ref="F66:I67"/>
    <mergeCell ref="A87:P88"/>
    <mergeCell ref="M7:P61"/>
    <mergeCell ref="B47:E47"/>
    <mergeCell ref="B48:E48"/>
    <mergeCell ref="C68:C69"/>
    <mergeCell ref="M68:M69"/>
    <mergeCell ref="L68:L69"/>
    <mergeCell ref="B58:E58"/>
    <mergeCell ref="H68:H69"/>
    <mergeCell ref="I68:I69"/>
    <mergeCell ref="D68:D69"/>
    <mergeCell ref="H52:K52"/>
    <mergeCell ref="H47:K47"/>
    <mergeCell ref="H48:K48"/>
    <mergeCell ref="H55:K55"/>
    <mergeCell ref="H58:K58"/>
    <mergeCell ref="A2:P3"/>
    <mergeCell ref="B31:B32"/>
    <mergeCell ref="C31:C32"/>
    <mergeCell ref="B44:E46"/>
    <mergeCell ref="F44:F46"/>
    <mergeCell ref="G44:G46"/>
    <mergeCell ref="B27:K29"/>
    <mergeCell ref="B54:E54"/>
    <mergeCell ref="B57:E57"/>
    <mergeCell ref="B59:E59"/>
    <mergeCell ref="B60:E60"/>
    <mergeCell ref="H49:K49"/>
    <mergeCell ref="H50:K50"/>
    <mergeCell ref="B53:E53"/>
    <mergeCell ref="B52:E52"/>
    <mergeCell ref="B50:E50"/>
    <mergeCell ref="H56:K56"/>
    <mergeCell ref="B56:E56"/>
  </mergeCells>
  <conditionalFormatting sqref="G47 H73:I74 C83:C84 C78">
    <cfRule type="cellIs" dxfId="13791" priority="13140" operator="lessThan">
      <formula>0</formula>
    </cfRule>
  </conditionalFormatting>
  <conditionalFormatting sqref="F47">
    <cfRule type="cellIs" dxfId="13790" priority="13153" operator="lessThan">
      <formula>0</formula>
    </cfRule>
  </conditionalFormatting>
  <conditionalFormatting sqref="F47">
    <cfRule type="cellIs" dxfId="13789" priority="13135" operator="lessThan">
      <formula>0</formula>
    </cfRule>
  </conditionalFormatting>
  <conditionalFormatting sqref="F48 F61">
    <cfRule type="cellIs" dxfId="13788" priority="12910" operator="lessThan">
      <formula>0</formula>
    </cfRule>
  </conditionalFormatting>
  <conditionalFormatting sqref="F48 F61">
    <cfRule type="cellIs" dxfId="13787" priority="12912" operator="lessThan">
      <formula>0</formula>
    </cfRule>
  </conditionalFormatting>
  <conditionalFormatting sqref="G48:G49">
    <cfRule type="cellIs" dxfId="13786" priority="10944" operator="lessThan">
      <formula>0</formula>
    </cfRule>
  </conditionalFormatting>
  <conditionalFormatting sqref="F47">
    <cfRule type="cellIs" dxfId="13785" priority="10938" operator="lessThan">
      <formula>0</formula>
    </cfRule>
  </conditionalFormatting>
  <conditionalFormatting sqref="F48 F61">
    <cfRule type="cellIs" dxfId="13784" priority="10936" operator="lessThan">
      <formula>0</formula>
    </cfRule>
  </conditionalFormatting>
  <conditionalFormatting sqref="F48 F61">
    <cfRule type="cellIs" dxfId="13783" priority="8790" operator="lessThan">
      <formula>0</formula>
    </cfRule>
  </conditionalFormatting>
  <conditionalFormatting sqref="F48 F61">
    <cfRule type="cellIs" dxfId="13782" priority="8789" operator="lessThan">
      <formula>0</formula>
    </cfRule>
  </conditionalFormatting>
  <conditionalFormatting sqref="F48 F61">
    <cfRule type="cellIs" dxfId="13781" priority="8725" operator="lessThan">
      <formula>0</formula>
    </cfRule>
  </conditionalFormatting>
  <conditionalFormatting sqref="F47">
    <cfRule type="cellIs" dxfId="13780" priority="8733" operator="lessThan">
      <formula>0</formula>
    </cfRule>
  </conditionalFormatting>
  <conditionalFormatting sqref="F48 F61">
    <cfRule type="cellIs" dxfId="13779" priority="8726" operator="lessThan">
      <formula>0</formula>
    </cfRule>
  </conditionalFormatting>
  <conditionalFormatting sqref="F47">
    <cfRule type="cellIs" dxfId="13778" priority="9373" operator="lessThan">
      <formula>0</formula>
    </cfRule>
  </conditionalFormatting>
  <conditionalFormatting sqref="F48 F61">
    <cfRule type="cellIs" dxfId="13777" priority="9371" operator="lessThan">
      <formula>0</formula>
    </cfRule>
  </conditionalFormatting>
  <conditionalFormatting sqref="F47">
    <cfRule type="cellIs" dxfId="13776" priority="9370" operator="lessThan">
      <formula>0</formula>
    </cfRule>
  </conditionalFormatting>
  <conditionalFormatting sqref="F47">
    <cfRule type="cellIs" dxfId="13775" priority="9368" operator="lessThan">
      <formula>0</formula>
    </cfRule>
  </conditionalFormatting>
  <conditionalFormatting sqref="F48 F61">
    <cfRule type="cellIs" dxfId="13774" priority="9366" operator="lessThan">
      <formula>0</formula>
    </cfRule>
  </conditionalFormatting>
  <conditionalFormatting sqref="F48 F61">
    <cfRule type="cellIs" dxfId="13773" priority="9365" operator="lessThan">
      <formula>0</formula>
    </cfRule>
  </conditionalFormatting>
  <conditionalFormatting sqref="F48 F61">
    <cfRule type="cellIs" dxfId="13772" priority="9419" operator="lessThan">
      <formula>0</formula>
    </cfRule>
  </conditionalFormatting>
  <conditionalFormatting sqref="F48 F61">
    <cfRule type="cellIs" dxfId="13771" priority="9420" operator="lessThan">
      <formula>0</formula>
    </cfRule>
  </conditionalFormatting>
  <conditionalFormatting sqref="F47">
    <cfRule type="cellIs" dxfId="13770" priority="9424" operator="lessThan">
      <formula>0</formula>
    </cfRule>
  </conditionalFormatting>
  <conditionalFormatting sqref="F47">
    <cfRule type="cellIs" dxfId="13769" priority="9422" operator="lessThan">
      <formula>0</formula>
    </cfRule>
  </conditionalFormatting>
  <conditionalFormatting sqref="F49">
    <cfRule type="cellIs" dxfId="13768" priority="7799" operator="lessThan">
      <formula>0</formula>
    </cfRule>
  </conditionalFormatting>
  <conditionalFormatting sqref="F49">
    <cfRule type="cellIs" dxfId="13767" priority="7859" operator="lessThan">
      <formula>0</formula>
    </cfRule>
  </conditionalFormatting>
  <conditionalFormatting sqref="F49">
    <cfRule type="cellIs" dxfId="13766" priority="7858" operator="lessThan">
      <formula>0</formula>
    </cfRule>
  </conditionalFormatting>
  <conditionalFormatting sqref="F47">
    <cfRule type="cellIs" dxfId="13765" priority="8952" operator="lessThan">
      <formula>0</formula>
    </cfRule>
  </conditionalFormatting>
  <conditionalFormatting sqref="F48 F61">
    <cfRule type="cellIs" dxfId="13764" priority="8948" operator="lessThan">
      <formula>0</formula>
    </cfRule>
  </conditionalFormatting>
  <conditionalFormatting sqref="F47">
    <cfRule type="cellIs" dxfId="13763" priority="8950" operator="lessThan">
      <formula>0</formula>
    </cfRule>
  </conditionalFormatting>
  <conditionalFormatting sqref="F48 F61">
    <cfRule type="cellIs" dxfId="13762" priority="8947" operator="lessThan">
      <formula>0</formula>
    </cfRule>
  </conditionalFormatting>
  <conditionalFormatting sqref="F49">
    <cfRule type="cellIs" dxfId="13761" priority="7860" operator="lessThan">
      <formula>0</formula>
    </cfRule>
  </conditionalFormatting>
  <conditionalFormatting sqref="F47">
    <cfRule type="cellIs" dxfId="13760" priority="8794" operator="lessThan">
      <formula>0</formula>
    </cfRule>
  </conditionalFormatting>
  <conditionalFormatting sqref="F47">
    <cfRule type="cellIs" dxfId="13759" priority="8792" operator="lessThan">
      <formula>0</formula>
    </cfRule>
  </conditionalFormatting>
  <conditionalFormatting sqref="F47">
    <cfRule type="cellIs" dxfId="13758" priority="8728" operator="lessThan">
      <formula>0</formula>
    </cfRule>
  </conditionalFormatting>
  <conditionalFormatting sqref="F47">
    <cfRule type="cellIs" dxfId="13757" priority="8730" operator="lessThan">
      <formula>0</formula>
    </cfRule>
  </conditionalFormatting>
  <conditionalFormatting sqref="F48 F61">
    <cfRule type="cellIs" dxfId="13756" priority="8731" operator="lessThan">
      <formula>0</formula>
    </cfRule>
  </conditionalFormatting>
  <conditionalFormatting sqref="F49">
    <cfRule type="cellIs" dxfId="13755" priority="6786" operator="lessThan">
      <formula>0</formula>
    </cfRule>
  </conditionalFormatting>
  <conditionalFormatting sqref="F49">
    <cfRule type="cellIs" dxfId="13754" priority="6785" operator="lessThan">
      <formula>0</formula>
    </cfRule>
  </conditionalFormatting>
  <conditionalFormatting sqref="F49">
    <cfRule type="cellIs" dxfId="13753" priority="6784" operator="lessThan">
      <formula>0</formula>
    </cfRule>
  </conditionalFormatting>
  <conditionalFormatting sqref="F49">
    <cfRule type="cellIs" dxfId="13752" priority="5769" operator="lessThan">
      <formula>0</formula>
    </cfRule>
  </conditionalFormatting>
  <conditionalFormatting sqref="F49">
    <cfRule type="cellIs" dxfId="13751" priority="5770" operator="lessThan">
      <formula>0</formula>
    </cfRule>
  </conditionalFormatting>
  <conditionalFormatting sqref="F49">
    <cfRule type="cellIs" dxfId="13750" priority="5768" operator="lessThan">
      <formula>0</formula>
    </cfRule>
  </conditionalFormatting>
  <conditionalFormatting sqref="F49">
    <cfRule type="cellIs" dxfId="13749" priority="6832" operator="lessThan">
      <formula>0</formula>
    </cfRule>
  </conditionalFormatting>
  <conditionalFormatting sqref="F49">
    <cfRule type="cellIs" dxfId="13748" priority="6831" operator="lessThan">
      <formula>0</formula>
    </cfRule>
  </conditionalFormatting>
  <conditionalFormatting sqref="F49">
    <cfRule type="cellIs" dxfId="13747" priority="6830" operator="lessThan">
      <formula>0</formula>
    </cfRule>
  </conditionalFormatting>
  <conditionalFormatting sqref="F49">
    <cfRule type="cellIs" dxfId="13746" priority="6800" operator="lessThan">
      <formula>0</formula>
    </cfRule>
  </conditionalFormatting>
  <conditionalFormatting sqref="F49">
    <cfRule type="cellIs" dxfId="13745" priority="6798" operator="lessThan">
      <formula>0</formula>
    </cfRule>
  </conditionalFormatting>
  <conditionalFormatting sqref="F49">
    <cfRule type="cellIs" dxfId="13744" priority="6799" operator="lessThan">
      <formula>0</formula>
    </cfRule>
  </conditionalFormatting>
  <conditionalFormatting sqref="F49">
    <cfRule type="cellIs" dxfId="13743" priority="6833" operator="lessThan">
      <formula>0</formula>
    </cfRule>
  </conditionalFormatting>
  <conditionalFormatting sqref="F49">
    <cfRule type="cellIs" dxfId="13742" priority="6788" operator="lessThan">
      <formula>0</formula>
    </cfRule>
  </conditionalFormatting>
  <conditionalFormatting sqref="F49">
    <cfRule type="cellIs" dxfId="13741" priority="6792" operator="lessThan">
      <formula>0</formula>
    </cfRule>
  </conditionalFormatting>
  <conditionalFormatting sqref="F49">
    <cfRule type="cellIs" dxfId="13740" priority="6791" operator="lessThan">
      <formula>0</formula>
    </cfRule>
  </conditionalFormatting>
  <conditionalFormatting sqref="F49">
    <cfRule type="cellIs" dxfId="13739" priority="6790" operator="lessThan">
      <formula>0</formula>
    </cfRule>
  </conditionalFormatting>
  <conditionalFormatting sqref="F49">
    <cfRule type="cellIs" dxfId="13738" priority="6789" operator="lessThan">
      <formula>0</formula>
    </cfRule>
  </conditionalFormatting>
  <conditionalFormatting sqref="F49">
    <cfRule type="cellIs" dxfId="13737" priority="6787" operator="lessThan">
      <formula>0</formula>
    </cfRule>
  </conditionalFormatting>
  <conditionalFormatting sqref="F49">
    <cfRule type="cellIs" dxfId="13736" priority="6775" operator="lessThan">
      <formula>0</formula>
    </cfRule>
  </conditionalFormatting>
  <conditionalFormatting sqref="F49">
    <cfRule type="cellIs" dxfId="13735" priority="6774" operator="lessThan">
      <formula>0</formula>
    </cfRule>
  </conditionalFormatting>
  <conditionalFormatting sqref="F49">
    <cfRule type="cellIs" dxfId="13734" priority="6851" operator="lessThan">
      <formula>0</formula>
    </cfRule>
  </conditionalFormatting>
  <conditionalFormatting sqref="F49">
    <cfRule type="cellIs" dxfId="13733" priority="6850" operator="lessThan">
      <formula>0</formula>
    </cfRule>
  </conditionalFormatting>
  <conditionalFormatting sqref="F49">
    <cfRule type="cellIs" dxfId="13732" priority="6849" operator="lessThan">
      <formula>0</formula>
    </cfRule>
  </conditionalFormatting>
  <conditionalFormatting sqref="F49">
    <cfRule type="cellIs" dxfId="13731" priority="6848" operator="lessThan">
      <formula>0</formula>
    </cfRule>
  </conditionalFormatting>
  <conditionalFormatting sqref="F49">
    <cfRule type="cellIs" dxfId="13730" priority="7852" operator="lessThan">
      <formula>0</formula>
    </cfRule>
  </conditionalFormatting>
  <conditionalFormatting sqref="F49">
    <cfRule type="cellIs" dxfId="13729" priority="6778" operator="lessThan">
      <formula>0</formula>
    </cfRule>
  </conditionalFormatting>
  <conditionalFormatting sqref="F49">
    <cfRule type="cellIs" dxfId="13728" priority="6777" operator="lessThan">
      <formula>0</formula>
    </cfRule>
  </conditionalFormatting>
  <conditionalFormatting sqref="F49">
    <cfRule type="cellIs" dxfId="13727" priority="7758" operator="lessThan">
      <formula>0</formula>
    </cfRule>
  </conditionalFormatting>
  <conditionalFormatting sqref="F49">
    <cfRule type="cellIs" dxfId="13726" priority="7861" operator="lessThan">
      <formula>0</formula>
    </cfRule>
  </conditionalFormatting>
  <conditionalFormatting sqref="F47">
    <cfRule type="cellIs" dxfId="13725" priority="6711" operator="lessThan">
      <formula>0</formula>
    </cfRule>
  </conditionalFormatting>
  <conditionalFormatting sqref="F47">
    <cfRule type="cellIs" dxfId="13724" priority="6709" operator="lessThan">
      <formula>0</formula>
    </cfRule>
  </conditionalFormatting>
  <conditionalFormatting sqref="F48 F61">
    <cfRule type="cellIs" dxfId="13723" priority="6706" operator="lessThan">
      <formula>0</formula>
    </cfRule>
  </conditionalFormatting>
  <conditionalFormatting sqref="F48 F61">
    <cfRule type="cellIs" dxfId="13722" priority="6707" operator="lessThan">
      <formula>0</formula>
    </cfRule>
  </conditionalFormatting>
  <conditionalFormatting sqref="F47">
    <cfRule type="cellIs" dxfId="13721" priority="6696" operator="lessThan">
      <formula>0</formula>
    </cfRule>
  </conditionalFormatting>
  <conditionalFormatting sqref="F47">
    <cfRule type="cellIs" dxfId="13720" priority="6693" operator="lessThan">
      <formula>0</formula>
    </cfRule>
  </conditionalFormatting>
  <conditionalFormatting sqref="F48 F61">
    <cfRule type="cellIs" dxfId="13719" priority="6694" operator="lessThan">
      <formula>0</formula>
    </cfRule>
  </conditionalFormatting>
  <conditionalFormatting sqref="F47">
    <cfRule type="cellIs" dxfId="13718" priority="6691" operator="lessThan">
      <formula>0</formula>
    </cfRule>
  </conditionalFormatting>
  <conditionalFormatting sqref="F48 F61">
    <cfRule type="cellIs" dxfId="13717" priority="6688" operator="lessThan">
      <formula>0</formula>
    </cfRule>
  </conditionalFormatting>
  <conditionalFormatting sqref="F48 F61">
    <cfRule type="cellIs" dxfId="13716" priority="6689" operator="lessThan">
      <formula>0</formula>
    </cfRule>
  </conditionalFormatting>
  <conditionalFormatting sqref="F47">
    <cfRule type="cellIs" dxfId="13715" priority="6679" operator="lessThan">
      <formula>0</formula>
    </cfRule>
  </conditionalFormatting>
  <conditionalFormatting sqref="F49">
    <cfRule type="cellIs" dxfId="13714" priority="7802" operator="lessThan">
      <formula>0</formula>
    </cfRule>
  </conditionalFormatting>
  <conditionalFormatting sqref="F49">
    <cfRule type="cellIs" dxfId="13713" priority="7800" operator="lessThan">
      <formula>0</formula>
    </cfRule>
  </conditionalFormatting>
  <conditionalFormatting sqref="F49">
    <cfRule type="cellIs" dxfId="13712" priority="7801" operator="lessThan">
      <formula>0</formula>
    </cfRule>
  </conditionalFormatting>
  <conditionalFormatting sqref="F49">
    <cfRule type="cellIs" dxfId="13711" priority="7793" operator="lessThan">
      <formula>0</formula>
    </cfRule>
  </conditionalFormatting>
  <conditionalFormatting sqref="F49">
    <cfRule type="cellIs" dxfId="13710" priority="7792" operator="lessThan">
      <formula>0</formula>
    </cfRule>
  </conditionalFormatting>
  <conditionalFormatting sqref="F49">
    <cfRule type="cellIs" dxfId="13709" priority="7790" operator="lessThan">
      <formula>0</formula>
    </cfRule>
  </conditionalFormatting>
  <conditionalFormatting sqref="F49">
    <cfRule type="cellIs" dxfId="13708" priority="7791" operator="lessThan">
      <formula>0</formula>
    </cfRule>
  </conditionalFormatting>
  <conditionalFormatting sqref="F49">
    <cfRule type="cellIs" dxfId="13707" priority="7789" operator="lessThan">
      <formula>0</formula>
    </cfRule>
  </conditionalFormatting>
  <conditionalFormatting sqref="F47">
    <cfRule type="cellIs" dxfId="13706" priority="6661" operator="lessThan">
      <formula>0</formula>
    </cfRule>
  </conditionalFormatting>
  <conditionalFormatting sqref="F48 F61">
    <cfRule type="cellIs" dxfId="13705" priority="6662" operator="lessThan">
      <formula>0</formula>
    </cfRule>
  </conditionalFormatting>
  <conditionalFormatting sqref="F47">
    <cfRule type="cellIs" dxfId="13704" priority="6659" operator="lessThan">
      <formula>0</formula>
    </cfRule>
  </conditionalFormatting>
  <conditionalFormatting sqref="F48 F61">
    <cfRule type="cellIs" dxfId="13703" priority="6656" operator="lessThan">
      <formula>0</formula>
    </cfRule>
  </conditionalFormatting>
  <conditionalFormatting sqref="F48 F61">
    <cfRule type="cellIs" dxfId="13702" priority="6657" operator="lessThan">
      <formula>0</formula>
    </cfRule>
  </conditionalFormatting>
  <conditionalFormatting sqref="F49">
    <cfRule type="cellIs" dxfId="13701" priority="7761" operator="lessThan">
      <formula>0</formula>
    </cfRule>
  </conditionalFormatting>
  <conditionalFormatting sqref="F49">
    <cfRule type="cellIs" dxfId="13700" priority="7759" operator="lessThan">
      <formula>0</formula>
    </cfRule>
  </conditionalFormatting>
  <conditionalFormatting sqref="F49">
    <cfRule type="cellIs" dxfId="13699" priority="7760" operator="lessThan">
      <formula>0</formula>
    </cfRule>
  </conditionalFormatting>
  <conditionalFormatting sqref="F49">
    <cfRule type="cellIs" dxfId="13698" priority="7743" operator="lessThan">
      <formula>0</formula>
    </cfRule>
  </conditionalFormatting>
  <conditionalFormatting sqref="F49">
    <cfRule type="cellIs" dxfId="13697" priority="7741" operator="lessThan">
      <formula>0</formula>
    </cfRule>
  </conditionalFormatting>
  <conditionalFormatting sqref="F49">
    <cfRule type="cellIs" dxfId="13696" priority="7742" operator="lessThan">
      <formula>0</formula>
    </cfRule>
  </conditionalFormatting>
  <conditionalFormatting sqref="F49">
    <cfRule type="cellIs" dxfId="13695" priority="7740" operator="lessThan">
      <formula>0</formula>
    </cfRule>
  </conditionalFormatting>
  <conditionalFormatting sqref="F49">
    <cfRule type="cellIs" dxfId="13694" priority="7734" operator="lessThan">
      <formula>0</formula>
    </cfRule>
  </conditionalFormatting>
  <conditionalFormatting sqref="F49">
    <cfRule type="cellIs" dxfId="13693" priority="7733" operator="lessThan">
      <formula>0</formula>
    </cfRule>
  </conditionalFormatting>
  <conditionalFormatting sqref="F49">
    <cfRule type="cellIs" dxfId="13692" priority="7731" operator="lessThan">
      <formula>0</formula>
    </cfRule>
  </conditionalFormatting>
  <conditionalFormatting sqref="F49">
    <cfRule type="cellIs" dxfId="13691" priority="7732" operator="lessThan">
      <formula>0</formula>
    </cfRule>
  </conditionalFormatting>
  <conditionalFormatting sqref="F49">
    <cfRule type="cellIs" dxfId="13690" priority="7730" operator="lessThan">
      <formula>0</formula>
    </cfRule>
  </conditionalFormatting>
  <conditionalFormatting sqref="F47">
    <cfRule type="cellIs" dxfId="13689" priority="6600" operator="lessThan">
      <formula>0</formula>
    </cfRule>
  </conditionalFormatting>
  <conditionalFormatting sqref="F48 F61">
    <cfRule type="cellIs" dxfId="13688" priority="6595" operator="lessThan">
      <formula>0</formula>
    </cfRule>
  </conditionalFormatting>
  <conditionalFormatting sqref="F47">
    <cfRule type="cellIs" dxfId="13687" priority="6598" operator="lessThan">
      <formula>0</formula>
    </cfRule>
  </conditionalFormatting>
  <conditionalFormatting sqref="F48 F61">
    <cfRule type="cellIs" dxfId="13686" priority="6596" operator="lessThan">
      <formula>0</formula>
    </cfRule>
  </conditionalFormatting>
  <conditionalFormatting sqref="F48 F61">
    <cfRule type="cellIs" dxfId="13685" priority="6545" operator="lessThan">
      <formula>0</formula>
    </cfRule>
  </conditionalFormatting>
  <conditionalFormatting sqref="F47">
    <cfRule type="cellIs" dxfId="13684" priority="6536" operator="lessThan">
      <formula>0</formula>
    </cfRule>
  </conditionalFormatting>
  <conditionalFormatting sqref="F48 F61">
    <cfRule type="cellIs" dxfId="13683" priority="6533" operator="lessThan">
      <formula>0</formula>
    </cfRule>
  </conditionalFormatting>
  <conditionalFormatting sqref="F47">
    <cfRule type="cellIs" dxfId="13682" priority="7652" operator="lessThan">
      <formula>0</formula>
    </cfRule>
  </conditionalFormatting>
  <conditionalFormatting sqref="F48 F61">
    <cfRule type="cellIs" dxfId="13681" priority="7648" operator="lessThan">
      <formula>0</formula>
    </cfRule>
  </conditionalFormatting>
  <conditionalFormatting sqref="F47">
    <cfRule type="cellIs" dxfId="13680" priority="6553" operator="lessThan">
      <formula>0</formula>
    </cfRule>
  </conditionalFormatting>
  <conditionalFormatting sqref="F47">
    <cfRule type="cellIs" dxfId="13679" priority="6550" operator="lessThan">
      <formula>0</formula>
    </cfRule>
  </conditionalFormatting>
  <conditionalFormatting sqref="F48 F61">
    <cfRule type="cellIs" dxfId="13678" priority="6551" operator="lessThan">
      <formula>0</formula>
    </cfRule>
  </conditionalFormatting>
  <conditionalFormatting sqref="F48 F61">
    <cfRule type="cellIs" dxfId="13677" priority="6546" operator="lessThan">
      <formula>0</formula>
    </cfRule>
  </conditionalFormatting>
  <conditionalFormatting sqref="F47">
    <cfRule type="cellIs" dxfId="13676" priority="6548" operator="lessThan">
      <formula>0</formula>
    </cfRule>
  </conditionalFormatting>
  <conditionalFormatting sqref="F48 F61">
    <cfRule type="cellIs" dxfId="13675" priority="6534" operator="lessThan">
      <formula>0</formula>
    </cfRule>
  </conditionalFormatting>
  <conditionalFormatting sqref="F48 F61">
    <cfRule type="cellIs" dxfId="13674" priority="7647" operator="lessThan">
      <formula>0</formula>
    </cfRule>
  </conditionalFormatting>
  <conditionalFormatting sqref="F47">
    <cfRule type="cellIs" dxfId="13673" priority="7650" operator="lessThan">
      <formula>0</formula>
    </cfRule>
  </conditionalFormatting>
  <conditionalFormatting sqref="F47">
    <cfRule type="cellIs" dxfId="13672" priority="7436" operator="lessThan">
      <formula>0</formula>
    </cfRule>
  </conditionalFormatting>
  <conditionalFormatting sqref="F47">
    <cfRule type="cellIs" dxfId="13671" priority="7434" operator="lessThan">
      <formula>0</formula>
    </cfRule>
  </conditionalFormatting>
  <conditionalFormatting sqref="F48 F61">
    <cfRule type="cellIs" dxfId="13670" priority="7432" operator="lessThan">
      <formula>0</formula>
    </cfRule>
  </conditionalFormatting>
  <conditionalFormatting sqref="F48 F61">
    <cfRule type="cellIs" dxfId="13669" priority="7431" operator="lessThan">
      <formula>0</formula>
    </cfRule>
  </conditionalFormatting>
  <conditionalFormatting sqref="F47">
    <cfRule type="cellIs" dxfId="13668" priority="7453" operator="lessThan">
      <formula>0</formula>
    </cfRule>
  </conditionalFormatting>
  <conditionalFormatting sqref="F47">
    <cfRule type="cellIs" dxfId="13667" priority="7587" operator="lessThan">
      <formula>0</formula>
    </cfRule>
  </conditionalFormatting>
  <conditionalFormatting sqref="F48 F61">
    <cfRule type="cellIs" dxfId="13666" priority="7607" operator="lessThan">
      <formula>0</formula>
    </cfRule>
  </conditionalFormatting>
  <conditionalFormatting sqref="F48 F61">
    <cfRule type="cellIs" dxfId="13665" priority="7608" operator="lessThan">
      <formula>0</formula>
    </cfRule>
  </conditionalFormatting>
  <conditionalFormatting sqref="F48 F61">
    <cfRule type="cellIs" dxfId="13664" priority="7585" operator="lessThan">
      <formula>0</formula>
    </cfRule>
  </conditionalFormatting>
  <conditionalFormatting sqref="F48 F61">
    <cfRule type="cellIs" dxfId="13663" priority="7580" operator="lessThan">
      <formula>0</formula>
    </cfRule>
  </conditionalFormatting>
  <conditionalFormatting sqref="F47">
    <cfRule type="cellIs" dxfId="13662" priority="7612" operator="lessThan">
      <formula>0</formula>
    </cfRule>
  </conditionalFormatting>
  <conditionalFormatting sqref="F47">
    <cfRule type="cellIs" dxfId="13661" priority="7610" operator="lessThan">
      <formula>0</formula>
    </cfRule>
  </conditionalFormatting>
  <conditionalFormatting sqref="F47">
    <cfRule type="cellIs" dxfId="13660" priority="7582" operator="lessThan">
      <formula>0</formula>
    </cfRule>
  </conditionalFormatting>
  <conditionalFormatting sqref="F47">
    <cfRule type="cellIs" dxfId="13659" priority="7584" operator="lessThan">
      <formula>0</formula>
    </cfRule>
  </conditionalFormatting>
  <conditionalFormatting sqref="F48 F61">
    <cfRule type="cellIs" dxfId="13658" priority="7579" operator="lessThan">
      <formula>0</formula>
    </cfRule>
  </conditionalFormatting>
  <conditionalFormatting sqref="F47">
    <cfRule type="cellIs" dxfId="13657" priority="7468" operator="lessThan">
      <formula>0</formula>
    </cfRule>
  </conditionalFormatting>
  <conditionalFormatting sqref="F47">
    <cfRule type="cellIs" dxfId="13656" priority="7466" operator="lessThan">
      <formula>0</formula>
    </cfRule>
  </conditionalFormatting>
  <conditionalFormatting sqref="F48 F61">
    <cfRule type="cellIs" dxfId="13655" priority="7464" operator="lessThan">
      <formula>0</formula>
    </cfRule>
  </conditionalFormatting>
  <conditionalFormatting sqref="F48 F61">
    <cfRule type="cellIs" dxfId="13654" priority="7463" operator="lessThan">
      <formula>0</formula>
    </cfRule>
  </conditionalFormatting>
  <conditionalFormatting sqref="F47">
    <cfRule type="cellIs" dxfId="13653" priority="7450" operator="lessThan">
      <formula>0</formula>
    </cfRule>
  </conditionalFormatting>
  <conditionalFormatting sqref="F47">
    <cfRule type="cellIs" dxfId="13652" priority="7448" operator="lessThan">
      <formula>0</formula>
    </cfRule>
  </conditionalFormatting>
  <conditionalFormatting sqref="F48 F61">
    <cfRule type="cellIs" dxfId="13651" priority="7446" operator="lessThan">
      <formula>0</formula>
    </cfRule>
  </conditionalFormatting>
  <conditionalFormatting sqref="F48 F61">
    <cfRule type="cellIs" dxfId="13650" priority="7445" operator="lessThan">
      <formula>0</formula>
    </cfRule>
  </conditionalFormatting>
  <conditionalFormatting sqref="F49">
    <cfRule type="cellIs" dxfId="13649" priority="6121" operator="lessThan">
      <formula>0</formula>
    </cfRule>
  </conditionalFormatting>
  <conditionalFormatting sqref="F49">
    <cfRule type="cellIs" dxfId="13648" priority="6119" operator="lessThan">
      <formula>0</formula>
    </cfRule>
  </conditionalFormatting>
  <conditionalFormatting sqref="F49">
    <cfRule type="cellIs" dxfId="13647" priority="6120" operator="lessThan">
      <formula>0</formula>
    </cfRule>
  </conditionalFormatting>
  <conditionalFormatting sqref="F49">
    <cfRule type="cellIs" dxfId="13646" priority="6118" operator="lessThan">
      <formula>0</formula>
    </cfRule>
  </conditionalFormatting>
  <conditionalFormatting sqref="F48 F61">
    <cfRule type="cellIs" dxfId="13645" priority="7451" operator="lessThan">
      <formula>0</formula>
    </cfRule>
  </conditionalFormatting>
  <conditionalFormatting sqref="F47">
    <cfRule type="cellIs" dxfId="13644" priority="7421" operator="lessThan">
      <formula>0</formula>
    </cfRule>
  </conditionalFormatting>
  <conditionalFormatting sqref="F48 F61">
    <cfRule type="cellIs" dxfId="13643" priority="7419" operator="lessThan">
      <formula>0</formula>
    </cfRule>
  </conditionalFormatting>
  <conditionalFormatting sqref="F49">
    <cfRule type="cellIs" dxfId="13642" priority="5782" operator="lessThan">
      <formula>0</formula>
    </cfRule>
  </conditionalFormatting>
  <conditionalFormatting sqref="F49">
    <cfRule type="cellIs" dxfId="13641" priority="5781" operator="lessThan">
      <formula>0</formula>
    </cfRule>
  </conditionalFormatting>
  <conditionalFormatting sqref="F49">
    <cfRule type="cellIs" dxfId="13640" priority="5780" operator="lessThan">
      <formula>0</formula>
    </cfRule>
  </conditionalFormatting>
  <conditionalFormatting sqref="F49">
    <cfRule type="cellIs" dxfId="13639" priority="5766" operator="lessThan">
      <formula>0</formula>
    </cfRule>
  </conditionalFormatting>
  <conditionalFormatting sqref="F47">
    <cfRule type="cellIs" dxfId="13638" priority="7416" operator="lessThan">
      <formula>0</formula>
    </cfRule>
  </conditionalFormatting>
  <conditionalFormatting sqref="F49">
    <cfRule type="cellIs" dxfId="13637" priority="5767" operator="lessThan">
      <formula>0</formula>
    </cfRule>
  </conditionalFormatting>
  <conditionalFormatting sqref="F47">
    <cfRule type="cellIs" dxfId="13636" priority="7418" operator="lessThan">
      <formula>0</formula>
    </cfRule>
  </conditionalFormatting>
  <conditionalFormatting sqref="F48 F61">
    <cfRule type="cellIs" dxfId="13635" priority="7413" operator="lessThan">
      <formula>0</formula>
    </cfRule>
  </conditionalFormatting>
  <conditionalFormatting sqref="F48 F61">
    <cfRule type="cellIs" dxfId="13634" priority="7414" operator="lessThan">
      <formula>0</formula>
    </cfRule>
  </conditionalFormatting>
  <conditionalFormatting sqref="F49">
    <cfRule type="cellIs" dxfId="13633" priority="6159" operator="lessThan">
      <formula>0</formula>
    </cfRule>
  </conditionalFormatting>
  <conditionalFormatting sqref="F49">
    <cfRule type="cellIs" dxfId="13632" priority="6158" operator="lessThan">
      <formula>0</formula>
    </cfRule>
  </conditionalFormatting>
  <conditionalFormatting sqref="F49">
    <cfRule type="cellIs" dxfId="13631" priority="6801" operator="lessThan">
      <formula>0</formula>
    </cfRule>
  </conditionalFormatting>
  <conditionalFormatting sqref="F49">
    <cfRule type="cellIs" dxfId="13630" priority="5779" operator="lessThan">
      <formula>0</formula>
    </cfRule>
  </conditionalFormatting>
  <conditionalFormatting sqref="F49">
    <cfRule type="cellIs" dxfId="13629" priority="6126" operator="lessThan">
      <formula>0</formula>
    </cfRule>
  </conditionalFormatting>
  <conditionalFormatting sqref="F49">
    <cfRule type="cellIs" dxfId="13628" priority="6127" operator="lessThan">
      <formula>0</formula>
    </cfRule>
  </conditionalFormatting>
  <conditionalFormatting sqref="F49">
    <cfRule type="cellIs" dxfId="13627" priority="6125" operator="lessThan">
      <formula>0</formula>
    </cfRule>
  </conditionalFormatting>
  <conditionalFormatting sqref="F49">
    <cfRule type="cellIs" dxfId="13626" priority="6124" operator="lessThan">
      <formula>0</formula>
    </cfRule>
  </conditionalFormatting>
  <conditionalFormatting sqref="F49">
    <cfRule type="cellIs" dxfId="13625" priority="6122" operator="lessThan">
      <formula>0</formula>
    </cfRule>
  </conditionalFormatting>
  <conditionalFormatting sqref="F49">
    <cfRule type="cellIs" dxfId="13624" priority="6123" operator="lessThan">
      <formula>0</formula>
    </cfRule>
  </conditionalFormatting>
  <conditionalFormatting sqref="F49">
    <cfRule type="cellIs" dxfId="13623" priority="6172" operator="lessThan">
      <formula>0</formula>
    </cfRule>
  </conditionalFormatting>
  <conditionalFormatting sqref="F49">
    <cfRule type="cellIs" dxfId="13622" priority="6173" operator="lessThan">
      <formula>0</formula>
    </cfRule>
  </conditionalFormatting>
  <conditionalFormatting sqref="F49">
    <cfRule type="cellIs" dxfId="13621" priority="6171" operator="lessThan">
      <formula>0</formula>
    </cfRule>
  </conditionalFormatting>
  <conditionalFormatting sqref="F49">
    <cfRule type="cellIs" dxfId="13620" priority="6136" operator="lessThan">
      <formula>0</formula>
    </cfRule>
  </conditionalFormatting>
  <conditionalFormatting sqref="F49">
    <cfRule type="cellIs" dxfId="13619" priority="6135" operator="lessThan">
      <formula>0</formula>
    </cfRule>
  </conditionalFormatting>
  <conditionalFormatting sqref="F47">
    <cfRule type="cellIs" dxfId="13618" priority="6102" operator="lessThan">
      <formula>0</formula>
    </cfRule>
  </conditionalFormatting>
  <conditionalFormatting sqref="L81">
    <cfRule type="cellIs" dxfId="13617" priority="4423" operator="lessThan">
      <formula>0</formula>
    </cfRule>
  </conditionalFormatting>
  <conditionalFormatting sqref="L81">
    <cfRule type="cellIs" dxfId="13616" priority="4422" operator="lessThan">
      <formula>0</formula>
    </cfRule>
  </conditionalFormatting>
  <conditionalFormatting sqref="L81">
    <cfRule type="cellIs" dxfId="13615" priority="4424" operator="lessThan">
      <formula>0</formula>
    </cfRule>
  </conditionalFormatting>
  <conditionalFormatting sqref="L81">
    <cfRule type="cellIs" dxfId="13614" priority="4421" operator="lessThan">
      <formula>0</formula>
    </cfRule>
  </conditionalFormatting>
  <conditionalFormatting sqref="L81">
    <cfRule type="cellIs" dxfId="13613" priority="4420" operator="lessThan">
      <formula>0</formula>
    </cfRule>
  </conditionalFormatting>
  <conditionalFormatting sqref="L81">
    <cfRule type="cellIs" dxfId="13612" priority="4419" operator="lessThan">
      <formula>0</formula>
    </cfRule>
  </conditionalFormatting>
  <conditionalFormatting sqref="L81">
    <cfRule type="cellIs" dxfId="13611" priority="4418" operator="lessThan">
      <formula>0</formula>
    </cfRule>
  </conditionalFormatting>
  <conditionalFormatting sqref="L81">
    <cfRule type="cellIs" dxfId="13610" priority="4417" operator="lessThan">
      <formula>0</formula>
    </cfRule>
  </conditionalFormatting>
  <conditionalFormatting sqref="L81">
    <cfRule type="cellIs" dxfId="13609" priority="4416" operator="lessThan">
      <formula>0</formula>
    </cfRule>
  </conditionalFormatting>
  <conditionalFormatting sqref="L81">
    <cfRule type="cellIs" dxfId="13608" priority="4415" operator="lessThan">
      <formula>0</formula>
    </cfRule>
  </conditionalFormatting>
  <conditionalFormatting sqref="L70">
    <cfRule type="cellIs" dxfId="13607" priority="4347" operator="lessThan">
      <formula>0</formula>
    </cfRule>
  </conditionalFormatting>
  <conditionalFormatting sqref="F49">
    <cfRule type="cellIs" dxfId="13606" priority="5765" operator="lessThan">
      <formula>0</formula>
    </cfRule>
  </conditionalFormatting>
  <conditionalFormatting sqref="F49">
    <cfRule type="cellIs" dxfId="13605" priority="5764" operator="lessThan">
      <formula>0</formula>
    </cfRule>
  </conditionalFormatting>
  <conditionalFormatting sqref="F49">
    <cfRule type="cellIs" dxfId="13604" priority="5763" operator="lessThan">
      <formula>0</formula>
    </cfRule>
  </conditionalFormatting>
  <conditionalFormatting sqref="F49">
    <cfRule type="cellIs" dxfId="13603" priority="5762" operator="lessThan">
      <formula>0</formula>
    </cfRule>
  </conditionalFormatting>
  <conditionalFormatting sqref="F49">
    <cfRule type="cellIs" dxfId="13602" priority="5761" operator="lessThan">
      <formula>0</formula>
    </cfRule>
  </conditionalFormatting>
  <conditionalFormatting sqref="F49">
    <cfRule type="cellIs" dxfId="13601" priority="5760" operator="lessThan">
      <formula>0</formula>
    </cfRule>
  </conditionalFormatting>
  <conditionalFormatting sqref="F49">
    <cfRule type="cellIs" dxfId="13600" priority="5753" operator="lessThan">
      <formula>0</formula>
    </cfRule>
  </conditionalFormatting>
  <conditionalFormatting sqref="F49">
    <cfRule type="cellIs" dxfId="13599" priority="5751" operator="lessThan">
      <formula>0</formula>
    </cfRule>
  </conditionalFormatting>
  <conditionalFormatting sqref="F49">
    <cfRule type="cellIs" dxfId="13598" priority="5752" operator="lessThan">
      <formula>0</formula>
    </cfRule>
  </conditionalFormatting>
  <conditionalFormatting sqref="F49">
    <cfRule type="cellIs" dxfId="13597" priority="5750" operator="lessThan">
      <formula>0</formula>
    </cfRule>
  </conditionalFormatting>
  <conditionalFormatting sqref="F49">
    <cfRule type="cellIs" dxfId="13596" priority="6824" operator="lessThan">
      <formula>0</formula>
    </cfRule>
  </conditionalFormatting>
  <conditionalFormatting sqref="F49">
    <cfRule type="cellIs" dxfId="13595" priority="6823" operator="lessThan">
      <formula>0</formula>
    </cfRule>
  </conditionalFormatting>
  <conditionalFormatting sqref="F49">
    <cfRule type="cellIs" dxfId="13594" priority="6821" operator="lessThan">
      <formula>0</formula>
    </cfRule>
  </conditionalFormatting>
  <conditionalFormatting sqref="F49">
    <cfRule type="cellIs" dxfId="13593" priority="6822" operator="lessThan">
      <formula>0</formula>
    </cfRule>
  </conditionalFormatting>
  <conditionalFormatting sqref="F49">
    <cfRule type="cellIs" dxfId="13592" priority="6820" operator="lessThan">
      <formula>0</formula>
    </cfRule>
  </conditionalFormatting>
  <conditionalFormatting sqref="F49">
    <cfRule type="cellIs" dxfId="13591" priority="6776" operator="lessThan">
      <formula>0</formula>
    </cfRule>
  </conditionalFormatting>
  <conditionalFormatting sqref="F47">
    <cfRule type="cellIs" dxfId="13590" priority="6677" operator="lessThan">
      <formula>0</formula>
    </cfRule>
  </conditionalFormatting>
  <conditionalFormatting sqref="F48 F61">
    <cfRule type="cellIs" dxfId="13589" priority="6675" operator="lessThan">
      <formula>0</formula>
    </cfRule>
  </conditionalFormatting>
  <conditionalFormatting sqref="F48 F61">
    <cfRule type="cellIs" dxfId="13588" priority="6674" operator="lessThan">
      <formula>0</formula>
    </cfRule>
  </conditionalFormatting>
  <conditionalFormatting sqref="F47">
    <cfRule type="cellIs" dxfId="13587" priority="6541" operator="lessThan">
      <formula>0</formula>
    </cfRule>
  </conditionalFormatting>
  <conditionalFormatting sqref="F48 F61">
    <cfRule type="cellIs" dxfId="13586" priority="6539" operator="lessThan">
      <formula>0</formula>
    </cfRule>
  </conditionalFormatting>
  <conditionalFormatting sqref="F47">
    <cfRule type="cellIs" dxfId="13585" priority="6664" operator="lessThan">
      <formula>0</formula>
    </cfRule>
  </conditionalFormatting>
  <conditionalFormatting sqref="F47">
    <cfRule type="cellIs" dxfId="13584" priority="6538" operator="lessThan">
      <formula>0</formula>
    </cfRule>
  </conditionalFormatting>
  <conditionalFormatting sqref="F49">
    <cfRule type="cellIs" dxfId="13583" priority="6164" operator="lessThan">
      <formula>0</formula>
    </cfRule>
  </conditionalFormatting>
  <conditionalFormatting sqref="F49">
    <cfRule type="cellIs" dxfId="13582" priority="6163" operator="lessThan">
      <formula>0</formula>
    </cfRule>
  </conditionalFormatting>
  <conditionalFormatting sqref="F49">
    <cfRule type="cellIs" dxfId="13581" priority="6161" operator="lessThan">
      <formula>0</formula>
    </cfRule>
  </conditionalFormatting>
  <conditionalFormatting sqref="F49">
    <cfRule type="cellIs" dxfId="13580" priority="6162" operator="lessThan">
      <formula>0</formula>
    </cfRule>
  </conditionalFormatting>
  <conditionalFormatting sqref="F49">
    <cfRule type="cellIs" dxfId="13579" priority="6160" operator="lessThan">
      <formula>0</formula>
    </cfRule>
  </conditionalFormatting>
  <conditionalFormatting sqref="F49">
    <cfRule type="cellIs" dxfId="13578" priority="6170" operator="lessThan">
      <formula>0</formula>
    </cfRule>
  </conditionalFormatting>
  <conditionalFormatting sqref="F48 F61">
    <cfRule type="cellIs" dxfId="13577" priority="6097" operator="lessThan">
      <formula>0</formula>
    </cfRule>
  </conditionalFormatting>
  <conditionalFormatting sqref="F48 F61">
    <cfRule type="cellIs" dxfId="13576" priority="6098" operator="lessThan">
      <formula>0</formula>
    </cfRule>
  </conditionalFormatting>
  <conditionalFormatting sqref="F49">
    <cfRule type="cellIs" dxfId="13575" priority="6157" operator="lessThan">
      <formula>0</formula>
    </cfRule>
  </conditionalFormatting>
  <conditionalFormatting sqref="F49">
    <cfRule type="cellIs" dxfId="13574" priority="6156" operator="lessThan">
      <formula>0</formula>
    </cfRule>
  </conditionalFormatting>
  <conditionalFormatting sqref="F49">
    <cfRule type="cellIs" dxfId="13573" priority="6150" operator="lessThan">
      <formula>0</formula>
    </cfRule>
  </conditionalFormatting>
  <conditionalFormatting sqref="F49">
    <cfRule type="cellIs" dxfId="13572" priority="6149" operator="lessThan">
      <formula>0</formula>
    </cfRule>
  </conditionalFormatting>
  <conditionalFormatting sqref="F49">
    <cfRule type="cellIs" dxfId="13571" priority="6147" operator="lessThan">
      <formula>0</formula>
    </cfRule>
  </conditionalFormatting>
  <conditionalFormatting sqref="F49">
    <cfRule type="cellIs" dxfId="13570" priority="6148" operator="lessThan">
      <formula>0</formula>
    </cfRule>
  </conditionalFormatting>
  <conditionalFormatting sqref="F49">
    <cfRule type="cellIs" dxfId="13569" priority="6146" operator="lessThan">
      <formula>0</formula>
    </cfRule>
  </conditionalFormatting>
  <conditionalFormatting sqref="F49">
    <cfRule type="cellIs" dxfId="13568" priority="6134" operator="lessThan">
      <formula>0</formula>
    </cfRule>
  </conditionalFormatting>
  <conditionalFormatting sqref="F49">
    <cfRule type="cellIs" dxfId="13567" priority="6133" operator="lessThan">
      <formula>0</formula>
    </cfRule>
  </conditionalFormatting>
  <conditionalFormatting sqref="F47">
    <cfRule type="cellIs" dxfId="13566" priority="6100" operator="lessThan">
      <formula>0</formula>
    </cfRule>
  </conditionalFormatting>
  <conditionalFormatting sqref="F47">
    <cfRule type="cellIs" dxfId="13565" priority="6055" operator="lessThan">
      <formula>0</formula>
    </cfRule>
  </conditionalFormatting>
  <conditionalFormatting sqref="F47">
    <cfRule type="cellIs" dxfId="13564" priority="6052" operator="lessThan">
      <formula>0</formula>
    </cfRule>
  </conditionalFormatting>
  <conditionalFormatting sqref="F48 F61">
    <cfRule type="cellIs" dxfId="13563" priority="6048" operator="lessThan">
      <formula>0</formula>
    </cfRule>
  </conditionalFormatting>
  <conditionalFormatting sqref="F48 F61">
    <cfRule type="cellIs" dxfId="13562" priority="6047" operator="lessThan">
      <formula>0</formula>
    </cfRule>
  </conditionalFormatting>
  <conditionalFormatting sqref="F47">
    <cfRule type="cellIs" dxfId="13561" priority="6050" operator="lessThan">
      <formula>0</formula>
    </cfRule>
  </conditionalFormatting>
  <conditionalFormatting sqref="F48 F61">
    <cfRule type="cellIs" dxfId="13560" priority="6053" operator="lessThan">
      <formula>0</formula>
    </cfRule>
  </conditionalFormatting>
  <conditionalFormatting sqref="F48 F61">
    <cfRule type="cellIs" dxfId="13559" priority="6041" operator="lessThan">
      <formula>0</formula>
    </cfRule>
  </conditionalFormatting>
  <conditionalFormatting sqref="F47">
    <cfRule type="cellIs" dxfId="13558" priority="6038" operator="lessThan">
      <formula>0</formula>
    </cfRule>
  </conditionalFormatting>
  <conditionalFormatting sqref="F47">
    <cfRule type="cellIs" dxfId="13557" priority="6040" operator="lessThan">
      <formula>0</formula>
    </cfRule>
  </conditionalFormatting>
  <conditionalFormatting sqref="F48 F61">
    <cfRule type="cellIs" dxfId="13556" priority="6035" operator="lessThan">
      <formula>0</formula>
    </cfRule>
  </conditionalFormatting>
  <conditionalFormatting sqref="F48 F61">
    <cfRule type="cellIs" dxfId="13555" priority="6036" operator="lessThan">
      <formula>0</formula>
    </cfRule>
  </conditionalFormatting>
  <conditionalFormatting sqref="F47">
    <cfRule type="cellIs" dxfId="13554" priority="6043" operator="lessThan">
      <formula>0</formula>
    </cfRule>
  </conditionalFormatting>
  <conditionalFormatting sqref="L81">
    <cfRule type="cellIs" dxfId="13553" priority="4414" operator="lessThan">
      <formula>0</formula>
    </cfRule>
  </conditionalFormatting>
  <conditionalFormatting sqref="L81">
    <cfRule type="cellIs" dxfId="13552" priority="4412" operator="lessThan">
      <formula>0</formula>
    </cfRule>
  </conditionalFormatting>
  <conditionalFormatting sqref="L81">
    <cfRule type="cellIs" dxfId="13551" priority="4413" operator="lessThan">
      <formula>0</formula>
    </cfRule>
  </conditionalFormatting>
  <conditionalFormatting sqref="L81">
    <cfRule type="cellIs" dxfId="13550" priority="4411" operator="lessThan">
      <formula>0</formula>
    </cfRule>
  </conditionalFormatting>
  <conditionalFormatting sqref="F48 F61">
    <cfRule type="cellIs" dxfId="13549" priority="6012" operator="lessThan">
      <formula>0</formula>
    </cfRule>
  </conditionalFormatting>
  <conditionalFormatting sqref="F48 F61">
    <cfRule type="cellIs" dxfId="13548" priority="6013" operator="lessThan">
      <formula>0</formula>
    </cfRule>
  </conditionalFormatting>
  <conditionalFormatting sqref="L70">
    <cfRule type="cellIs" dxfId="13547" priority="4358" operator="lessThan">
      <formula>0</formula>
    </cfRule>
  </conditionalFormatting>
  <conditionalFormatting sqref="L81">
    <cfRule type="cellIs" dxfId="13546" priority="4378" operator="lessThan">
      <formula>0</formula>
    </cfRule>
  </conditionalFormatting>
  <conditionalFormatting sqref="L81">
    <cfRule type="cellIs" dxfId="13545" priority="4377" operator="lessThan">
      <formula>0</formula>
    </cfRule>
  </conditionalFormatting>
  <conditionalFormatting sqref="L81">
    <cfRule type="cellIs" dxfId="13544" priority="4376" operator="lessThan">
      <formula>0</formula>
    </cfRule>
  </conditionalFormatting>
  <conditionalFormatting sqref="L81">
    <cfRule type="cellIs" dxfId="13543" priority="4375" operator="lessThan">
      <formula>0</formula>
    </cfRule>
  </conditionalFormatting>
  <conditionalFormatting sqref="L81">
    <cfRule type="cellIs" dxfId="13542" priority="4374" operator="lessThan">
      <formula>0</formula>
    </cfRule>
  </conditionalFormatting>
  <conditionalFormatting sqref="L81">
    <cfRule type="cellIs" dxfId="13541" priority="4373" operator="lessThan">
      <formula>0</formula>
    </cfRule>
  </conditionalFormatting>
  <conditionalFormatting sqref="F47">
    <cfRule type="cellIs" dxfId="13540" priority="6017" operator="lessThan">
      <formula>0</formula>
    </cfRule>
  </conditionalFormatting>
  <conditionalFormatting sqref="F47">
    <cfRule type="cellIs" dxfId="13539" priority="6015" operator="lessThan">
      <formula>0</formula>
    </cfRule>
  </conditionalFormatting>
  <conditionalFormatting sqref="L70">
    <cfRule type="cellIs" dxfId="13538" priority="4360" operator="lessThan">
      <formula>0</formula>
    </cfRule>
  </conditionalFormatting>
  <conditionalFormatting sqref="L70">
    <cfRule type="cellIs" dxfId="13537" priority="4359" operator="lessThan">
      <formula>0</formula>
    </cfRule>
  </conditionalFormatting>
  <conditionalFormatting sqref="L70">
    <cfRule type="cellIs" dxfId="13536" priority="4357" operator="lessThan">
      <formula>0</formula>
    </cfRule>
  </conditionalFormatting>
  <conditionalFormatting sqref="F47">
    <cfRule type="cellIs" dxfId="13535" priority="5997" operator="lessThan">
      <formula>0</formula>
    </cfRule>
  </conditionalFormatting>
  <conditionalFormatting sqref="F47">
    <cfRule type="cellIs" dxfId="13534" priority="5999" operator="lessThan">
      <formula>0</formula>
    </cfRule>
  </conditionalFormatting>
  <conditionalFormatting sqref="F48 F61">
    <cfRule type="cellIs" dxfId="13533" priority="5994" operator="lessThan">
      <formula>0</formula>
    </cfRule>
  </conditionalFormatting>
  <conditionalFormatting sqref="F48 F61">
    <cfRule type="cellIs" dxfId="13532" priority="5995" operator="lessThan">
      <formula>0</formula>
    </cfRule>
  </conditionalFormatting>
  <conditionalFormatting sqref="F47">
    <cfRule type="cellIs" dxfId="13531" priority="6002" operator="lessThan">
      <formula>0</formula>
    </cfRule>
  </conditionalFormatting>
  <conditionalFormatting sqref="F48 F61">
    <cfRule type="cellIs" dxfId="13530" priority="6000" operator="lessThan">
      <formula>0</formula>
    </cfRule>
  </conditionalFormatting>
  <conditionalFormatting sqref="L81">
    <cfRule type="cellIs" dxfId="13529" priority="4371" operator="lessThan">
      <formula>0</formula>
    </cfRule>
  </conditionalFormatting>
  <conditionalFormatting sqref="L81">
    <cfRule type="cellIs" dxfId="13528" priority="4370" operator="lessThan">
      <formula>0</formula>
    </cfRule>
  </conditionalFormatting>
  <conditionalFormatting sqref="L81">
    <cfRule type="cellIs" dxfId="13527" priority="4369" operator="lessThan">
      <formula>0</formula>
    </cfRule>
  </conditionalFormatting>
  <conditionalFormatting sqref="M70">
    <cfRule type="cellIs" dxfId="13526" priority="4368" operator="lessThan">
      <formula>0</formula>
    </cfRule>
  </conditionalFormatting>
  <conditionalFormatting sqref="L70">
    <cfRule type="cellIs" dxfId="13525" priority="4361" operator="lessThan">
      <formula>0</formula>
    </cfRule>
  </conditionalFormatting>
  <conditionalFormatting sqref="L70">
    <cfRule type="cellIs" dxfId="13524" priority="4362" operator="lessThan">
      <formula>0</formula>
    </cfRule>
  </conditionalFormatting>
  <conditionalFormatting sqref="L70">
    <cfRule type="cellIs" dxfId="13523" priority="4345" operator="lessThan">
      <formula>0</formula>
    </cfRule>
  </conditionalFormatting>
  <conditionalFormatting sqref="L70">
    <cfRule type="cellIs" dxfId="13522" priority="4346" operator="lessThan">
      <formula>0</formula>
    </cfRule>
  </conditionalFormatting>
  <conditionalFormatting sqref="L70">
    <cfRule type="cellIs" dxfId="13521" priority="4344" operator="lessThan">
      <formula>0</formula>
    </cfRule>
  </conditionalFormatting>
  <conditionalFormatting sqref="L70">
    <cfRule type="cellIs" dxfId="13520" priority="4338" operator="lessThan">
      <formula>0</formula>
    </cfRule>
  </conditionalFormatting>
  <conditionalFormatting sqref="L70">
    <cfRule type="cellIs" dxfId="13519" priority="4337" operator="lessThan">
      <formula>0</formula>
    </cfRule>
  </conditionalFormatting>
  <conditionalFormatting sqref="L70">
    <cfRule type="cellIs" dxfId="13518" priority="4335" operator="lessThan">
      <formula>0</formula>
    </cfRule>
  </conditionalFormatting>
  <conditionalFormatting sqref="L70">
    <cfRule type="cellIs" dxfId="13517" priority="4336" operator="lessThan">
      <formula>0</formula>
    </cfRule>
  </conditionalFormatting>
  <conditionalFormatting sqref="L70">
    <cfRule type="cellIs" dxfId="13516" priority="4334" operator="lessThan">
      <formula>0</formula>
    </cfRule>
  </conditionalFormatting>
  <conditionalFormatting sqref="L70">
    <cfRule type="cellIs" dxfId="13515" priority="4333" operator="lessThan">
      <formula>0</formula>
    </cfRule>
  </conditionalFormatting>
  <conditionalFormatting sqref="L70">
    <cfRule type="cellIs" dxfId="13514" priority="4332" operator="lessThan">
      <formula>0</formula>
    </cfRule>
  </conditionalFormatting>
  <conditionalFormatting sqref="L70">
    <cfRule type="cellIs" dxfId="13513" priority="4330" operator="lessThan">
      <formula>0</formula>
    </cfRule>
  </conditionalFormatting>
  <conditionalFormatting sqref="L70">
    <cfRule type="cellIs" dxfId="13512" priority="4331" operator="lessThan">
      <formula>0</formula>
    </cfRule>
  </conditionalFormatting>
  <conditionalFormatting sqref="L70">
    <cfRule type="cellIs" dxfId="13511" priority="4329" operator="lessThan">
      <formula>0</formula>
    </cfRule>
  </conditionalFormatting>
  <conditionalFormatting sqref="L70">
    <cfRule type="cellIs" dxfId="13510" priority="4328" operator="lessThan">
      <formula>0</formula>
    </cfRule>
  </conditionalFormatting>
  <conditionalFormatting sqref="L70">
    <cfRule type="cellIs" dxfId="13509" priority="4326" operator="lessThan">
      <formula>0</formula>
    </cfRule>
  </conditionalFormatting>
  <conditionalFormatting sqref="L70">
    <cfRule type="cellIs" dxfId="13508" priority="4327" operator="lessThan">
      <formula>0</formula>
    </cfRule>
  </conditionalFormatting>
  <conditionalFormatting sqref="L70">
    <cfRule type="cellIs" dxfId="13507" priority="4325" operator="lessThan">
      <formula>0</formula>
    </cfRule>
  </conditionalFormatting>
  <conditionalFormatting sqref="L70">
    <cfRule type="cellIs" dxfId="13506" priority="4319" operator="lessThan">
      <formula>0</formula>
    </cfRule>
  </conditionalFormatting>
  <conditionalFormatting sqref="L70">
    <cfRule type="cellIs" dxfId="13505" priority="4318" operator="lessThan">
      <formula>0</formula>
    </cfRule>
  </conditionalFormatting>
  <conditionalFormatting sqref="L70">
    <cfRule type="cellIs" dxfId="13504" priority="4316" operator="lessThan">
      <formula>0</formula>
    </cfRule>
  </conditionalFormatting>
  <conditionalFormatting sqref="L70">
    <cfRule type="cellIs" dxfId="13503" priority="4317" operator="lessThan">
      <formula>0</formula>
    </cfRule>
  </conditionalFormatting>
  <conditionalFormatting sqref="L70">
    <cfRule type="cellIs" dxfId="13502" priority="4315" operator="lessThan">
      <formula>0</formula>
    </cfRule>
  </conditionalFormatting>
  <conditionalFormatting sqref="F49">
    <cfRule type="cellIs" dxfId="13501" priority="5754" operator="lessThan">
      <formula>0</formula>
    </cfRule>
  </conditionalFormatting>
  <conditionalFormatting sqref="F49">
    <cfRule type="cellIs" dxfId="13500" priority="5773" operator="lessThan">
      <formula>0</formula>
    </cfRule>
  </conditionalFormatting>
  <conditionalFormatting sqref="F49">
    <cfRule type="cellIs" dxfId="13499" priority="5772" operator="lessThan">
      <formula>0</formula>
    </cfRule>
  </conditionalFormatting>
  <conditionalFormatting sqref="F49">
    <cfRule type="cellIs" dxfId="13498" priority="5771" operator="lessThan">
      <formula>0</formula>
    </cfRule>
  </conditionalFormatting>
  <conditionalFormatting sqref="I71:I72">
    <cfRule type="cellIs" dxfId="13497" priority="4496" operator="lessThan">
      <formula>0</formula>
    </cfRule>
  </conditionalFormatting>
  <conditionalFormatting sqref="H70:H72">
    <cfRule type="cellIs" dxfId="13496" priority="4494" operator="lessThan">
      <formula>0</formula>
    </cfRule>
  </conditionalFormatting>
  <conditionalFormatting sqref="H70:H72">
    <cfRule type="cellIs" dxfId="13495" priority="4495" operator="lessThan">
      <formula>0</formula>
    </cfRule>
  </conditionalFormatting>
  <conditionalFormatting sqref="H70:H72">
    <cfRule type="cellIs" dxfId="13494" priority="4493" operator="lessThan">
      <formula>0</formula>
    </cfRule>
  </conditionalFormatting>
  <conditionalFormatting sqref="H70:H72">
    <cfRule type="cellIs" dxfId="13493" priority="4492" operator="lessThan">
      <formula>0</formula>
    </cfRule>
  </conditionalFormatting>
  <conditionalFormatting sqref="H70:H72">
    <cfRule type="cellIs" dxfId="13492" priority="4491" operator="lessThan">
      <formula>0</formula>
    </cfRule>
  </conditionalFormatting>
  <conditionalFormatting sqref="H70:H72">
    <cfRule type="cellIs" dxfId="13491" priority="4490" operator="lessThan">
      <formula>0</formula>
    </cfRule>
  </conditionalFormatting>
  <conditionalFormatting sqref="H70:H72">
    <cfRule type="cellIs" dxfId="13490" priority="4489" operator="lessThan">
      <formula>0</formula>
    </cfRule>
  </conditionalFormatting>
  <conditionalFormatting sqref="H70:H72">
    <cfRule type="cellIs" dxfId="13489" priority="4484" operator="lessThan">
      <formula>0</formula>
    </cfRule>
  </conditionalFormatting>
  <conditionalFormatting sqref="H70:H72">
    <cfRule type="cellIs" dxfId="13488" priority="4485" operator="lessThan">
      <formula>0</formula>
    </cfRule>
  </conditionalFormatting>
  <conditionalFormatting sqref="H70:H72">
    <cfRule type="cellIs" dxfId="13487" priority="4488" operator="lessThan">
      <formula>0</formula>
    </cfRule>
  </conditionalFormatting>
  <conditionalFormatting sqref="H70:H72">
    <cfRule type="cellIs" dxfId="13486" priority="4487" operator="lessThan">
      <formula>0</formula>
    </cfRule>
  </conditionalFormatting>
  <conditionalFormatting sqref="H70:H72">
    <cfRule type="cellIs" dxfId="13485" priority="4486" operator="lessThan">
      <formula>0</formula>
    </cfRule>
  </conditionalFormatting>
  <conditionalFormatting sqref="H70:H72">
    <cfRule type="cellIs" dxfId="13484" priority="4482" operator="lessThan">
      <formula>0</formula>
    </cfRule>
  </conditionalFormatting>
  <conditionalFormatting sqref="H70:H72">
    <cfRule type="cellIs" dxfId="13483" priority="4481" operator="lessThan">
      <formula>0</formula>
    </cfRule>
  </conditionalFormatting>
  <conditionalFormatting sqref="H70:H72">
    <cfRule type="cellIs" dxfId="13482" priority="4483" operator="lessThan">
      <formula>0</formula>
    </cfRule>
  </conditionalFormatting>
  <conditionalFormatting sqref="H70:H72">
    <cfRule type="cellIs" dxfId="13481" priority="4480" operator="lessThan">
      <formula>0</formula>
    </cfRule>
  </conditionalFormatting>
  <conditionalFormatting sqref="H70:H72">
    <cfRule type="cellIs" dxfId="13480" priority="4479" operator="lessThan">
      <formula>0</formula>
    </cfRule>
  </conditionalFormatting>
  <conditionalFormatting sqref="H70:H72">
    <cfRule type="cellIs" dxfId="13479" priority="4472" operator="lessThan">
      <formula>0</formula>
    </cfRule>
  </conditionalFormatting>
  <conditionalFormatting sqref="H70:H72">
    <cfRule type="cellIs" dxfId="13478" priority="4473" operator="lessThan">
      <formula>0</formula>
    </cfRule>
  </conditionalFormatting>
  <conditionalFormatting sqref="H70:H72">
    <cfRule type="cellIs" dxfId="13477" priority="4476" operator="lessThan">
      <formula>0</formula>
    </cfRule>
  </conditionalFormatting>
  <conditionalFormatting sqref="H70:H72">
    <cfRule type="cellIs" dxfId="13476" priority="4475" operator="lessThan">
      <formula>0</formula>
    </cfRule>
  </conditionalFormatting>
  <conditionalFormatting sqref="H70:H72">
    <cfRule type="cellIs" dxfId="13475" priority="4474" operator="lessThan">
      <formula>0</formula>
    </cfRule>
  </conditionalFormatting>
  <conditionalFormatting sqref="H70:H72">
    <cfRule type="cellIs" dxfId="13474" priority="4478" operator="lessThan">
      <formula>0</formula>
    </cfRule>
  </conditionalFormatting>
  <conditionalFormatting sqref="H70:H72">
    <cfRule type="cellIs" dxfId="13473" priority="4477" operator="lessThan">
      <formula>0</formula>
    </cfRule>
  </conditionalFormatting>
  <conditionalFormatting sqref="H70:H72">
    <cfRule type="cellIs" dxfId="13472" priority="4466" operator="lessThan">
      <formula>0</formula>
    </cfRule>
  </conditionalFormatting>
  <conditionalFormatting sqref="H70:H72">
    <cfRule type="cellIs" dxfId="13471" priority="4471" operator="lessThan">
      <formula>0</formula>
    </cfRule>
  </conditionalFormatting>
  <conditionalFormatting sqref="H70:H72">
    <cfRule type="cellIs" dxfId="13470" priority="4469" operator="lessThan">
      <formula>0</formula>
    </cfRule>
  </conditionalFormatting>
  <conditionalFormatting sqref="H70:H72">
    <cfRule type="cellIs" dxfId="13469" priority="4470" operator="lessThan">
      <formula>0</formula>
    </cfRule>
  </conditionalFormatting>
  <conditionalFormatting sqref="H70:H72">
    <cfRule type="cellIs" dxfId="13468" priority="4468" operator="lessThan">
      <formula>0</formula>
    </cfRule>
  </conditionalFormatting>
  <conditionalFormatting sqref="H70:H72">
    <cfRule type="cellIs" dxfId="13467" priority="4467" operator="lessThan">
      <formula>0</formula>
    </cfRule>
  </conditionalFormatting>
  <conditionalFormatting sqref="H70:H72">
    <cfRule type="cellIs" dxfId="13466" priority="4464" operator="lessThan">
      <formula>0</formula>
    </cfRule>
  </conditionalFormatting>
  <conditionalFormatting sqref="H70:H72">
    <cfRule type="cellIs" dxfId="13465" priority="4465" operator="lessThan">
      <formula>0</formula>
    </cfRule>
  </conditionalFormatting>
  <conditionalFormatting sqref="H70:H72">
    <cfRule type="cellIs" dxfId="13464" priority="4460" operator="lessThan">
      <formula>0</formula>
    </cfRule>
  </conditionalFormatting>
  <conditionalFormatting sqref="H70:H72">
    <cfRule type="cellIs" dxfId="13463" priority="4459" operator="lessThan">
      <formula>0</formula>
    </cfRule>
  </conditionalFormatting>
  <conditionalFormatting sqref="H70:H72">
    <cfRule type="cellIs" dxfId="13462" priority="4463" operator="lessThan">
      <formula>0</formula>
    </cfRule>
  </conditionalFormatting>
  <conditionalFormatting sqref="H70:H72">
    <cfRule type="cellIs" dxfId="13461" priority="4462" operator="lessThan">
      <formula>0</formula>
    </cfRule>
  </conditionalFormatting>
  <conditionalFormatting sqref="H70:H72">
    <cfRule type="cellIs" dxfId="13460" priority="4461" operator="lessThan">
      <formula>0</formula>
    </cfRule>
  </conditionalFormatting>
  <conditionalFormatting sqref="H70:H72">
    <cfRule type="cellIs" dxfId="13459" priority="4455" operator="lessThan">
      <formula>0</formula>
    </cfRule>
  </conditionalFormatting>
  <conditionalFormatting sqref="H70:H72">
    <cfRule type="cellIs" dxfId="13458" priority="4454" operator="lessThan">
      <formula>0</formula>
    </cfRule>
  </conditionalFormatting>
  <conditionalFormatting sqref="H70:H72">
    <cfRule type="cellIs" dxfId="13457" priority="4451" operator="lessThan">
      <formula>0</formula>
    </cfRule>
  </conditionalFormatting>
  <conditionalFormatting sqref="H70:H72">
    <cfRule type="cellIs" dxfId="13456" priority="4458" operator="lessThan">
      <formula>0</formula>
    </cfRule>
  </conditionalFormatting>
  <conditionalFormatting sqref="H70:H72">
    <cfRule type="cellIs" dxfId="13455" priority="4457" operator="lessThan">
      <formula>0</formula>
    </cfRule>
  </conditionalFormatting>
  <conditionalFormatting sqref="H70:H72">
    <cfRule type="cellIs" dxfId="13454" priority="4456" operator="lessThan">
      <formula>0</formula>
    </cfRule>
  </conditionalFormatting>
  <conditionalFormatting sqref="H70:H72">
    <cfRule type="cellIs" dxfId="13453" priority="4446" operator="lessThan">
      <formula>0</formula>
    </cfRule>
  </conditionalFormatting>
  <conditionalFormatting sqref="H70:H72">
    <cfRule type="cellIs" dxfId="13452" priority="4452" operator="lessThan">
      <formula>0</formula>
    </cfRule>
  </conditionalFormatting>
  <conditionalFormatting sqref="H70:H72">
    <cfRule type="cellIs" dxfId="13451" priority="4453" operator="lessThan">
      <formula>0</formula>
    </cfRule>
  </conditionalFormatting>
  <conditionalFormatting sqref="H70:H72">
    <cfRule type="cellIs" dxfId="13450" priority="4449" operator="lessThan">
      <formula>0</formula>
    </cfRule>
  </conditionalFormatting>
  <conditionalFormatting sqref="H70:H72">
    <cfRule type="cellIs" dxfId="13449" priority="4450" operator="lessThan">
      <formula>0</formula>
    </cfRule>
  </conditionalFormatting>
  <conditionalFormatting sqref="H70:H72">
    <cfRule type="cellIs" dxfId="13448" priority="4448" operator="lessThan">
      <formula>0</formula>
    </cfRule>
  </conditionalFormatting>
  <conditionalFormatting sqref="H70:H72">
    <cfRule type="cellIs" dxfId="13447" priority="4447" operator="lessThan">
      <formula>0</formula>
    </cfRule>
  </conditionalFormatting>
  <conditionalFormatting sqref="H70:H72">
    <cfRule type="cellIs" dxfId="13446" priority="4445" operator="lessThan">
      <formula>0</formula>
    </cfRule>
  </conditionalFormatting>
  <conditionalFormatting sqref="H70:H72">
    <cfRule type="cellIs" dxfId="13445" priority="4444" operator="lessThan">
      <formula>0</formula>
    </cfRule>
  </conditionalFormatting>
  <conditionalFormatting sqref="H70:H72">
    <cfRule type="cellIs" dxfId="13444" priority="4443" operator="lessThan">
      <formula>0</formula>
    </cfRule>
  </conditionalFormatting>
  <conditionalFormatting sqref="H70:H72">
    <cfRule type="cellIs" dxfId="13443" priority="4441" operator="lessThan">
      <formula>0</formula>
    </cfRule>
  </conditionalFormatting>
  <conditionalFormatting sqref="H70:H72">
    <cfRule type="cellIs" dxfId="13442" priority="4442" operator="lessThan">
      <formula>0</formula>
    </cfRule>
  </conditionalFormatting>
  <conditionalFormatting sqref="H70:H72">
    <cfRule type="cellIs" dxfId="13441" priority="4440" operator="lessThan">
      <formula>0</formula>
    </cfRule>
  </conditionalFormatting>
  <conditionalFormatting sqref="H70:H72">
    <cfRule type="cellIs" dxfId="13440" priority="4438" operator="lessThan">
      <formula>0</formula>
    </cfRule>
  </conditionalFormatting>
  <conditionalFormatting sqref="H70:H72">
    <cfRule type="cellIs" dxfId="13439" priority="4439" operator="lessThan">
      <formula>0</formula>
    </cfRule>
  </conditionalFormatting>
  <conditionalFormatting sqref="H70:H72">
    <cfRule type="cellIs" dxfId="13438" priority="4435" operator="lessThan">
      <formula>0</formula>
    </cfRule>
  </conditionalFormatting>
  <conditionalFormatting sqref="H70:H72">
    <cfRule type="cellIs" dxfId="13437" priority="4434" operator="lessThan">
      <formula>0</formula>
    </cfRule>
  </conditionalFormatting>
  <conditionalFormatting sqref="H70:H72">
    <cfRule type="cellIs" dxfId="13436" priority="4433" operator="lessThan">
      <formula>0</formula>
    </cfRule>
  </conditionalFormatting>
  <conditionalFormatting sqref="H70:H72">
    <cfRule type="cellIs" dxfId="13435" priority="4437" operator="lessThan">
      <formula>0</formula>
    </cfRule>
  </conditionalFormatting>
  <conditionalFormatting sqref="H70:H72">
    <cfRule type="cellIs" dxfId="13434" priority="4436" operator="lessThan">
      <formula>0</formula>
    </cfRule>
  </conditionalFormatting>
  <conditionalFormatting sqref="L81">
    <cfRule type="cellIs" dxfId="13433" priority="4406" operator="lessThan">
      <formula>0</formula>
    </cfRule>
  </conditionalFormatting>
  <conditionalFormatting sqref="L81">
    <cfRule type="cellIs" dxfId="13432" priority="4405" operator="lessThan">
      <formula>0</formula>
    </cfRule>
  </conditionalFormatting>
  <conditionalFormatting sqref="L81">
    <cfRule type="cellIs" dxfId="13431" priority="4403" operator="lessThan">
      <formula>0</formula>
    </cfRule>
  </conditionalFormatting>
  <conditionalFormatting sqref="L81">
    <cfRule type="cellIs" dxfId="13430" priority="4404" operator="lessThan">
      <formula>0</formula>
    </cfRule>
  </conditionalFormatting>
  <conditionalFormatting sqref="L81">
    <cfRule type="cellIs" dxfId="13429" priority="4402" operator="lessThan">
      <formula>0</formula>
    </cfRule>
  </conditionalFormatting>
  <conditionalFormatting sqref="L81">
    <cfRule type="cellIs" dxfId="13428" priority="4431" operator="lessThan">
      <formula>0</formula>
    </cfRule>
  </conditionalFormatting>
  <conditionalFormatting sqref="M81">
    <cfRule type="cellIs" dxfId="13427" priority="4432" operator="lessThan">
      <formula>0</formula>
    </cfRule>
  </conditionalFormatting>
  <conditionalFormatting sqref="L81">
    <cfRule type="cellIs" dxfId="13426" priority="4429" operator="lessThan">
      <formula>0</formula>
    </cfRule>
  </conditionalFormatting>
  <conditionalFormatting sqref="L81">
    <cfRule type="cellIs" dxfId="13425" priority="4428" operator="lessThan">
      <formula>0</formula>
    </cfRule>
  </conditionalFormatting>
  <conditionalFormatting sqref="L81">
    <cfRule type="cellIs" dxfId="13424" priority="4430" operator="lessThan">
      <formula>0</formula>
    </cfRule>
  </conditionalFormatting>
  <conditionalFormatting sqref="L81">
    <cfRule type="cellIs" dxfId="13423" priority="4427" operator="lessThan">
      <formula>0</formula>
    </cfRule>
  </conditionalFormatting>
  <conditionalFormatting sqref="L81">
    <cfRule type="cellIs" dxfId="13422" priority="4426" operator="lessThan">
      <formula>0</formula>
    </cfRule>
  </conditionalFormatting>
  <conditionalFormatting sqref="L81">
    <cfRule type="cellIs" dxfId="13421" priority="4425" operator="lessThan">
      <formula>0</formula>
    </cfRule>
  </conditionalFormatting>
  <conditionalFormatting sqref="L81">
    <cfRule type="cellIs" dxfId="13420" priority="4409" operator="lessThan">
      <formula>0</formula>
    </cfRule>
  </conditionalFormatting>
  <conditionalFormatting sqref="L81">
    <cfRule type="cellIs" dxfId="13419" priority="4410" operator="lessThan">
      <formula>0</formula>
    </cfRule>
  </conditionalFormatting>
  <conditionalFormatting sqref="L81">
    <cfRule type="cellIs" dxfId="13418" priority="4408" operator="lessThan">
      <formula>0</formula>
    </cfRule>
  </conditionalFormatting>
  <conditionalFormatting sqref="L81">
    <cfRule type="cellIs" dxfId="13417" priority="4407" operator="lessThan">
      <formula>0</formula>
    </cfRule>
  </conditionalFormatting>
  <conditionalFormatting sqref="L81">
    <cfRule type="cellIs" dxfId="13416" priority="4400" operator="lessThan">
      <formula>0</formula>
    </cfRule>
  </conditionalFormatting>
  <conditionalFormatting sqref="L81">
    <cfRule type="cellIs" dxfId="13415" priority="4399" operator="lessThan">
      <formula>0</formula>
    </cfRule>
  </conditionalFormatting>
  <conditionalFormatting sqref="L81">
    <cfRule type="cellIs" dxfId="13414" priority="4401" operator="lessThan">
      <formula>0</formula>
    </cfRule>
  </conditionalFormatting>
  <conditionalFormatting sqref="L81">
    <cfRule type="cellIs" dxfId="13413" priority="4398" operator="lessThan">
      <formula>0</formula>
    </cfRule>
  </conditionalFormatting>
  <conditionalFormatting sqref="L81">
    <cfRule type="cellIs" dxfId="13412" priority="4397" operator="lessThan">
      <formula>0</formula>
    </cfRule>
  </conditionalFormatting>
  <conditionalFormatting sqref="L81">
    <cfRule type="cellIs" dxfId="13411" priority="4396" operator="lessThan">
      <formula>0</formula>
    </cfRule>
  </conditionalFormatting>
  <conditionalFormatting sqref="L81">
    <cfRule type="cellIs" dxfId="13410" priority="4395" operator="lessThan">
      <formula>0</formula>
    </cfRule>
  </conditionalFormatting>
  <conditionalFormatting sqref="L81">
    <cfRule type="cellIs" dxfId="13409" priority="4394" operator="lessThan">
      <formula>0</formula>
    </cfRule>
  </conditionalFormatting>
  <conditionalFormatting sqref="L81">
    <cfRule type="cellIs" dxfId="13408" priority="4393" operator="lessThan">
      <formula>0</formula>
    </cfRule>
  </conditionalFormatting>
  <conditionalFormatting sqref="L81">
    <cfRule type="cellIs" dxfId="13407" priority="4392" operator="lessThan">
      <formula>0</formula>
    </cfRule>
  </conditionalFormatting>
  <conditionalFormatting sqref="L81">
    <cfRule type="cellIs" dxfId="13406" priority="4391" operator="lessThan">
      <formula>0</formula>
    </cfRule>
  </conditionalFormatting>
  <conditionalFormatting sqref="L81">
    <cfRule type="cellIs" dxfId="13405" priority="4389" operator="lessThan">
      <formula>0</formula>
    </cfRule>
  </conditionalFormatting>
  <conditionalFormatting sqref="L81">
    <cfRule type="cellIs" dxfId="13404" priority="4390" operator="lessThan">
      <formula>0</formula>
    </cfRule>
  </conditionalFormatting>
  <conditionalFormatting sqref="L81">
    <cfRule type="cellIs" dxfId="13403" priority="4388" operator="lessThan">
      <formula>0</formula>
    </cfRule>
  </conditionalFormatting>
  <conditionalFormatting sqref="L81">
    <cfRule type="cellIs" dxfId="13402" priority="4387" operator="lessThan">
      <formula>0</formula>
    </cfRule>
  </conditionalFormatting>
  <conditionalFormatting sqref="L81">
    <cfRule type="cellIs" dxfId="13401" priority="4386" operator="lessThan">
      <formula>0</formula>
    </cfRule>
  </conditionalFormatting>
  <conditionalFormatting sqref="L81">
    <cfRule type="cellIs" dxfId="13400" priority="4384" operator="lessThan">
      <formula>0</formula>
    </cfRule>
  </conditionalFormatting>
  <conditionalFormatting sqref="L81">
    <cfRule type="cellIs" dxfId="13399" priority="4385" operator="lessThan">
      <formula>0</formula>
    </cfRule>
  </conditionalFormatting>
  <conditionalFormatting sqref="L81">
    <cfRule type="cellIs" dxfId="13398" priority="4383" operator="lessThan">
      <formula>0</formula>
    </cfRule>
  </conditionalFormatting>
  <conditionalFormatting sqref="L81">
    <cfRule type="cellIs" dxfId="13397" priority="4382" operator="lessThan">
      <formula>0</formula>
    </cfRule>
  </conditionalFormatting>
  <conditionalFormatting sqref="L81">
    <cfRule type="cellIs" dxfId="13396" priority="4381" operator="lessThan">
      <formula>0</formula>
    </cfRule>
  </conditionalFormatting>
  <conditionalFormatting sqref="L81">
    <cfRule type="cellIs" dxfId="13395" priority="4379" operator="lessThan">
      <formula>0</formula>
    </cfRule>
  </conditionalFormatting>
  <conditionalFormatting sqref="L81">
    <cfRule type="cellIs" dxfId="13394" priority="4380" operator="lessThan">
      <formula>0</formula>
    </cfRule>
  </conditionalFormatting>
  <conditionalFormatting sqref="L81">
    <cfRule type="cellIs" dxfId="13393" priority="4372" operator="lessThan">
      <formula>0</formula>
    </cfRule>
  </conditionalFormatting>
  <conditionalFormatting sqref="L70">
    <cfRule type="cellIs" dxfId="13392" priority="4366" operator="lessThan">
      <formula>0</formula>
    </cfRule>
  </conditionalFormatting>
  <conditionalFormatting sqref="L70">
    <cfRule type="cellIs" dxfId="13391" priority="4367" operator="lessThan">
      <formula>0</formula>
    </cfRule>
  </conditionalFormatting>
  <conditionalFormatting sqref="L70">
    <cfRule type="cellIs" dxfId="13390" priority="4365" operator="lessThan">
      <formula>0</formula>
    </cfRule>
  </conditionalFormatting>
  <conditionalFormatting sqref="L70">
    <cfRule type="cellIs" dxfId="13389" priority="4364" operator="lessThan">
      <formula>0</formula>
    </cfRule>
  </conditionalFormatting>
  <conditionalFormatting sqref="L70">
    <cfRule type="cellIs" dxfId="13388" priority="4363" operator="lessThan">
      <formula>0</formula>
    </cfRule>
  </conditionalFormatting>
  <conditionalFormatting sqref="L70">
    <cfRule type="cellIs" dxfId="13387" priority="4356" operator="lessThan">
      <formula>0</formula>
    </cfRule>
  </conditionalFormatting>
  <conditionalFormatting sqref="L70">
    <cfRule type="cellIs" dxfId="13386" priority="4354" operator="lessThan">
      <formula>0</formula>
    </cfRule>
  </conditionalFormatting>
  <conditionalFormatting sqref="L70">
    <cfRule type="cellIs" dxfId="13385" priority="4353" operator="lessThan">
      <formula>0</formula>
    </cfRule>
  </conditionalFormatting>
  <conditionalFormatting sqref="L70">
    <cfRule type="cellIs" dxfId="13384" priority="4355" operator="lessThan">
      <formula>0</formula>
    </cfRule>
  </conditionalFormatting>
  <conditionalFormatting sqref="L70">
    <cfRule type="cellIs" dxfId="13383" priority="4352" operator="lessThan">
      <formula>0</formula>
    </cfRule>
  </conditionalFormatting>
  <conditionalFormatting sqref="L70">
    <cfRule type="cellIs" dxfId="13382" priority="4351" operator="lessThan">
      <formula>0</formula>
    </cfRule>
  </conditionalFormatting>
  <conditionalFormatting sqref="L70">
    <cfRule type="cellIs" dxfId="13381" priority="4348" operator="lessThan">
      <formula>0</formula>
    </cfRule>
  </conditionalFormatting>
  <conditionalFormatting sqref="L70">
    <cfRule type="cellIs" dxfId="13380" priority="4350" operator="lessThan">
      <formula>0</formula>
    </cfRule>
  </conditionalFormatting>
  <conditionalFormatting sqref="L70">
    <cfRule type="cellIs" dxfId="13379" priority="4349" operator="lessThan">
      <formula>0</formula>
    </cfRule>
  </conditionalFormatting>
  <conditionalFormatting sqref="L70">
    <cfRule type="cellIs" dxfId="13378" priority="4343" operator="lessThan">
      <formula>0</formula>
    </cfRule>
  </conditionalFormatting>
  <conditionalFormatting sqref="L70">
    <cfRule type="cellIs" dxfId="13377" priority="4341" operator="lessThan">
      <formula>0</formula>
    </cfRule>
  </conditionalFormatting>
  <conditionalFormatting sqref="L70">
    <cfRule type="cellIs" dxfId="13376" priority="4342" operator="lessThan">
      <formula>0</formula>
    </cfRule>
  </conditionalFormatting>
  <conditionalFormatting sqref="L70">
    <cfRule type="cellIs" dxfId="13375" priority="4340" operator="lessThan">
      <formula>0</formula>
    </cfRule>
  </conditionalFormatting>
  <conditionalFormatting sqref="L70">
    <cfRule type="cellIs" dxfId="13374" priority="4339" operator="lessThan">
      <formula>0</formula>
    </cfRule>
  </conditionalFormatting>
  <conditionalFormatting sqref="L70">
    <cfRule type="cellIs" dxfId="13373" priority="4323" operator="lessThan">
      <formula>0</formula>
    </cfRule>
  </conditionalFormatting>
  <conditionalFormatting sqref="L70">
    <cfRule type="cellIs" dxfId="13372" priority="4324" operator="lessThan">
      <formula>0</formula>
    </cfRule>
  </conditionalFormatting>
  <conditionalFormatting sqref="L70">
    <cfRule type="cellIs" dxfId="13371" priority="4321" operator="lessThan">
      <formula>0</formula>
    </cfRule>
  </conditionalFormatting>
  <conditionalFormatting sqref="L70">
    <cfRule type="cellIs" dxfId="13370" priority="4322" operator="lessThan">
      <formula>0</formula>
    </cfRule>
  </conditionalFormatting>
  <conditionalFormatting sqref="L70">
    <cfRule type="cellIs" dxfId="13369" priority="4320" operator="lessThan">
      <formula>0</formula>
    </cfRule>
  </conditionalFormatting>
  <conditionalFormatting sqref="L70">
    <cfRule type="cellIs" dxfId="13368" priority="4313" operator="lessThan">
      <formula>0</formula>
    </cfRule>
  </conditionalFormatting>
  <conditionalFormatting sqref="L70">
    <cfRule type="cellIs" dxfId="13367" priority="4314" operator="lessThan">
      <formula>0</formula>
    </cfRule>
  </conditionalFormatting>
  <conditionalFormatting sqref="L70">
    <cfRule type="cellIs" dxfId="13366" priority="4312" operator="lessThan">
      <formula>0</formula>
    </cfRule>
  </conditionalFormatting>
  <conditionalFormatting sqref="L70">
    <cfRule type="cellIs" dxfId="13365" priority="4310" operator="lessThan">
      <formula>0</formula>
    </cfRule>
  </conditionalFormatting>
  <conditionalFormatting sqref="L70">
    <cfRule type="cellIs" dxfId="13364" priority="4311" operator="lessThan">
      <formula>0</formula>
    </cfRule>
  </conditionalFormatting>
  <conditionalFormatting sqref="L70">
    <cfRule type="cellIs" dxfId="13363" priority="4307" operator="lessThan">
      <formula>0</formula>
    </cfRule>
  </conditionalFormatting>
  <conditionalFormatting sqref="L70">
    <cfRule type="cellIs" dxfId="13362" priority="4306" operator="lessThan">
      <formula>0</formula>
    </cfRule>
  </conditionalFormatting>
  <conditionalFormatting sqref="L70">
    <cfRule type="cellIs" dxfId="13361" priority="4305" operator="lessThan">
      <formula>0</formula>
    </cfRule>
  </conditionalFormatting>
  <conditionalFormatting sqref="L70">
    <cfRule type="cellIs" dxfId="13360" priority="4309" operator="lessThan">
      <formula>0</formula>
    </cfRule>
  </conditionalFormatting>
  <conditionalFormatting sqref="L70">
    <cfRule type="cellIs" dxfId="13359" priority="4308" operator="lessThan">
      <formula>0</formula>
    </cfRule>
  </conditionalFormatting>
  <conditionalFormatting sqref="C33:C35">
    <cfRule type="cellIs" dxfId="13358" priority="4304" operator="lessThan">
      <formula>0</formula>
    </cfRule>
  </conditionalFormatting>
  <conditionalFormatting sqref="F54">
    <cfRule type="cellIs" dxfId="13357" priority="1921" operator="lessThan">
      <formula>0</formula>
    </cfRule>
  </conditionalFormatting>
  <conditionalFormatting sqref="F54">
    <cfRule type="cellIs" dxfId="13356" priority="1920" operator="lessThan">
      <formula>0</formula>
    </cfRule>
  </conditionalFormatting>
  <conditionalFormatting sqref="F54">
    <cfRule type="cellIs" dxfId="13355" priority="1922" operator="lessThan">
      <formula>0</formula>
    </cfRule>
  </conditionalFormatting>
  <conditionalFormatting sqref="F55">
    <cfRule type="cellIs" dxfId="13354" priority="1873" operator="lessThan">
      <formula>0</formula>
    </cfRule>
  </conditionalFormatting>
  <conditionalFormatting sqref="F55">
    <cfRule type="cellIs" dxfId="13353" priority="1872" operator="lessThan">
      <formula>0</formula>
    </cfRule>
  </conditionalFormatting>
  <conditionalFormatting sqref="F55">
    <cfRule type="cellIs" dxfId="13352" priority="1871" operator="lessThan">
      <formula>0</formula>
    </cfRule>
  </conditionalFormatting>
  <conditionalFormatting sqref="F54">
    <cfRule type="cellIs" dxfId="13351" priority="1896" operator="lessThan">
      <formula>0</formula>
    </cfRule>
  </conditionalFormatting>
  <conditionalFormatting sqref="F54">
    <cfRule type="cellIs" dxfId="13350" priority="1895" operator="lessThan">
      <formula>0</formula>
    </cfRule>
  </conditionalFormatting>
  <conditionalFormatting sqref="F54">
    <cfRule type="cellIs" dxfId="13349" priority="1894" operator="lessThan">
      <formula>0</formula>
    </cfRule>
  </conditionalFormatting>
  <conditionalFormatting sqref="F54">
    <cfRule type="cellIs" dxfId="13348" priority="1893" operator="lessThan">
      <formula>0</formula>
    </cfRule>
  </conditionalFormatting>
  <conditionalFormatting sqref="F55">
    <cfRule type="cellIs" dxfId="13347" priority="1870" operator="lessThan">
      <formula>0</formula>
    </cfRule>
  </conditionalFormatting>
  <conditionalFormatting sqref="F55">
    <cfRule type="cellIs" dxfId="13346" priority="1869" operator="lessThan">
      <formula>0</formula>
    </cfRule>
  </conditionalFormatting>
  <conditionalFormatting sqref="F54">
    <cfRule type="cellIs" dxfId="13345" priority="1923" operator="lessThan">
      <formula>0</formula>
    </cfRule>
  </conditionalFormatting>
  <conditionalFormatting sqref="F54">
    <cfRule type="cellIs" dxfId="13344" priority="1919" operator="lessThan">
      <formula>0</formula>
    </cfRule>
  </conditionalFormatting>
  <conditionalFormatting sqref="F54">
    <cfRule type="cellIs" dxfId="13343" priority="1918" operator="lessThan">
      <formula>0</formula>
    </cfRule>
  </conditionalFormatting>
  <conditionalFormatting sqref="F54">
    <cfRule type="cellIs" dxfId="13342" priority="1916" operator="lessThan">
      <formula>0</formula>
    </cfRule>
  </conditionalFormatting>
  <conditionalFormatting sqref="F54">
    <cfRule type="cellIs" dxfId="13341" priority="1917" operator="lessThan">
      <formula>0</formula>
    </cfRule>
  </conditionalFormatting>
  <conditionalFormatting sqref="F54">
    <cfRule type="cellIs" dxfId="13340" priority="1915" operator="lessThan">
      <formula>0</formula>
    </cfRule>
  </conditionalFormatting>
  <conditionalFormatting sqref="F54">
    <cfRule type="cellIs" dxfId="13339" priority="1914" operator="lessThan">
      <formula>0</formula>
    </cfRule>
  </conditionalFormatting>
  <conditionalFormatting sqref="F54">
    <cfRule type="cellIs" dxfId="13338" priority="1913" operator="lessThan">
      <formula>0</formula>
    </cfRule>
  </conditionalFormatting>
  <conditionalFormatting sqref="F54">
    <cfRule type="cellIs" dxfId="13337" priority="1911" operator="lessThan">
      <formula>0</formula>
    </cfRule>
  </conditionalFormatting>
  <conditionalFormatting sqref="F54">
    <cfRule type="cellIs" dxfId="13336" priority="1912" operator="lessThan">
      <formula>0</formula>
    </cfRule>
  </conditionalFormatting>
  <conditionalFormatting sqref="F54">
    <cfRule type="cellIs" dxfId="13335" priority="1910" operator="lessThan">
      <formula>0</formula>
    </cfRule>
  </conditionalFormatting>
  <conditionalFormatting sqref="F54">
    <cfRule type="cellIs" dxfId="13334" priority="1909" operator="lessThan">
      <formula>0</formula>
    </cfRule>
  </conditionalFormatting>
  <conditionalFormatting sqref="F54">
    <cfRule type="cellIs" dxfId="13333" priority="1907" operator="lessThan">
      <formula>0</formula>
    </cfRule>
  </conditionalFormatting>
  <conditionalFormatting sqref="F54">
    <cfRule type="cellIs" dxfId="13332" priority="1908" operator="lessThan">
      <formula>0</formula>
    </cfRule>
  </conditionalFormatting>
  <conditionalFormatting sqref="F54">
    <cfRule type="cellIs" dxfId="13331" priority="1906" operator="lessThan">
      <formula>0</formula>
    </cfRule>
  </conditionalFormatting>
  <conditionalFormatting sqref="F54">
    <cfRule type="cellIs" dxfId="13330" priority="1905" operator="lessThan">
      <formula>0</formula>
    </cfRule>
  </conditionalFormatting>
  <conditionalFormatting sqref="F54">
    <cfRule type="cellIs" dxfId="13329" priority="1903" operator="lessThan">
      <formula>0</formula>
    </cfRule>
  </conditionalFormatting>
  <conditionalFormatting sqref="F54">
    <cfRule type="cellIs" dxfId="13328" priority="1904" operator="lessThan">
      <formula>0</formula>
    </cfRule>
  </conditionalFormatting>
  <conditionalFormatting sqref="F54">
    <cfRule type="cellIs" dxfId="13327" priority="1902" operator="lessThan">
      <formula>0</formula>
    </cfRule>
  </conditionalFormatting>
  <conditionalFormatting sqref="F54">
    <cfRule type="cellIs" dxfId="13326" priority="1901" operator="lessThan">
      <formula>0</formula>
    </cfRule>
  </conditionalFormatting>
  <conditionalFormatting sqref="F54">
    <cfRule type="cellIs" dxfId="13325" priority="1900" operator="lessThan">
      <formula>0</formula>
    </cfRule>
  </conditionalFormatting>
  <conditionalFormatting sqref="F54">
    <cfRule type="cellIs" dxfId="13324" priority="1898" operator="lessThan">
      <formula>0</formula>
    </cfRule>
  </conditionalFormatting>
  <conditionalFormatting sqref="F54">
    <cfRule type="cellIs" dxfId="13323" priority="1899" operator="lessThan">
      <formula>0</formula>
    </cfRule>
  </conditionalFormatting>
  <conditionalFormatting sqref="F54">
    <cfRule type="cellIs" dxfId="13322" priority="1897" operator="lessThan">
      <formula>0</formula>
    </cfRule>
  </conditionalFormatting>
  <conditionalFormatting sqref="F55">
    <cfRule type="cellIs" dxfId="13321" priority="1837" operator="lessThan">
      <formula>0</formula>
    </cfRule>
  </conditionalFormatting>
  <conditionalFormatting sqref="F55">
    <cfRule type="cellIs" dxfId="13320" priority="1835" operator="lessThan">
      <formula>0</formula>
    </cfRule>
  </conditionalFormatting>
  <conditionalFormatting sqref="F55">
    <cfRule type="cellIs" dxfId="13319" priority="1836" operator="lessThan">
      <formula>0</formula>
    </cfRule>
  </conditionalFormatting>
  <conditionalFormatting sqref="F55">
    <cfRule type="cellIs" dxfId="13318" priority="1834" operator="lessThan">
      <formula>0</formula>
    </cfRule>
  </conditionalFormatting>
  <conditionalFormatting sqref="F55">
    <cfRule type="cellIs" dxfId="13317" priority="1864" operator="lessThan">
      <formula>0</formula>
    </cfRule>
  </conditionalFormatting>
  <conditionalFormatting sqref="F55">
    <cfRule type="cellIs" dxfId="13316" priority="1865" operator="lessThan">
      <formula>0</formula>
    </cfRule>
  </conditionalFormatting>
  <conditionalFormatting sqref="F55">
    <cfRule type="cellIs" dxfId="13315" priority="1863" operator="lessThan">
      <formula>0</formula>
    </cfRule>
  </conditionalFormatting>
  <conditionalFormatting sqref="F55">
    <cfRule type="cellIs" dxfId="13314" priority="1841" operator="lessThan">
      <formula>0</formula>
    </cfRule>
  </conditionalFormatting>
  <conditionalFormatting sqref="F55">
    <cfRule type="cellIs" dxfId="13313" priority="1840" operator="lessThan">
      <formula>0</formula>
    </cfRule>
  </conditionalFormatting>
  <conditionalFormatting sqref="F55">
    <cfRule type="cellIs" dxfId="13312" priority="1842" operator="lessThan">
      <formula>0</formula>
    </cfRule>
  </conditionalFormatting>
  <conditionalFormatting sqref="F55">
    <cfRule type="cellIs" dxfId="13311" priority="1847" operator="lessThan">
      <formula>0</formula>
    </cfRule>
  </conditionalFormatting>
  <conditionalFormatting sqref="F55">
    <cfRule type="cellIs" dxfId="13310" priority="1846" operator="lessThan">
      <formula>0</formula>
    </cfRule>
  </conditionalFormatting>
  <conditionalFormatting sqref="F55">
    <cfRule type="cellIs" dxfId="13309" priority="1843" operator="lessThan">
      <formula>0</formula>
    </cfRule>
  </conditionalFormatting>
  <conditionalFormatting sqref="F55">
    <cfRule type="cellIs" dxfId="13308" priority="1839" operator="lessThan">
      <formula>0</formula>
    </cfRule>
  </conditionalFormatting>
  <conditionalFormatting sqref="F55">
    <cfRule type="cellIs" dxfId="13307" priority="1838" operator="lessThan">
      <formula>0</formula>
    </cfRule>
  </conditionalFormatting>
  <conditionalFormatting sqref="F55">
    <cfRule type="cellIs" dxfId="13306" priority="1814" operator="lessThan">
      <formula>0</formula>
    </cfRule>
  </conditionalFormatting>
  <conditionalFormatting sqref="F55">
    <cfRule type="cellIs" dxfId="13305" priority="1812" operator="lessThan">
      <formula>0</formula>
    </cfRule>
  </conditionalFormatting>
  <conditionalFormatting sqref="F55">
    <cfRule type="cellIs" dxfId="13304" priority="1813" operator="lessThan">
      <formula>0</formula>
    </cfRule>
  </conditionalFormatting>
  <conditionalFormatting sqref="F55">
    <cfRule type="cellIs" dxfId="13303" priority="1811" operator="lessThan">
      <formula>0</formula>
    </cfRule>
  </conditionalFormatting>
  <conditionalFormatting sqref="F54">
    <cfRule type="cellIs" dxfId="13302" priority="1892" operator="lessThan">
      <formula>0</formula>
    </cfRule>
  </conditionalFormatting>
  <conditionalFormatting sqref="F54">
    <cfRule type="cellIs" dxfId="13301" priority="1890" operator="lessThan">
      <formula>0</formula>
    </cfRule>
  </conditionalFormatting>
  <conditionalFormatting sqref="F54">
    <cfRule type="cellIs" dxfId="13300" priority="1891" operator="lessThan">
      <formula>0</formula>
    </cfRule>
  </conditionalFormatting>
  <conditionalFormatting sqref="F54">
    <cfRule type="cellIs" dxfId="13299" priority="1889" operator="lessThan">
      <formula>0</formula>
    </cfRule>
  </conditionalFormatting>
  <conditionalFormatting sqref="F54">
    <cfRule type="cellIs" dxfId="13298" priority="1888" operator="lessThan">
      <formula>0</formula>
    </cfRule>
  </conditionalFormatting>
  <conditionalFormatting sqref="F54">
    <cfRule type="cellIs" dxfId="13297" priority="1887" operator="lessThan">
      <formula>0</formula>
    </cfRule>
  </conditionalFormatting>
  <conditionalFormatting sqref="F54">
    <cfRule type="cellIs" dxfId="13296" priority="1885" operator="lessThan">
      <formula>0</formula>
    </cfRule>
  </conditionalFormatting>
  <conditionalFormatting sqref="F54">
    <cfRule type="cellIs" dxfId="13295" priority="1886" operator="lessThan">
      <formula>0</formula>
    </cfRule>
  </conditionalFormatting>
  <conditionalFormatting sqref="F54">
    <cfRule type="cellIs" dxfId="13294" priority="1884" operator="lessThan">
      <formula>0</formula>
    </cfRule>
  </conditionalFormatting>
  <conditionalFormatting sqref="F54">
    <cfRule type="cellIs" dxfId="13293" priority="1883" operator="lessThan">
      <formula>0</formula>
    </cfRule>
  </conditionalFormatting>
  <conditionalFormatting sqref="F54">
    <cfRule type="cellIs" dxfId="13292" priority="1881" operator="lessThan">
      <formula>0</formula>
    </cfRule>
  </conditionalFormatting>
  <conditionalFormatting sqref="F54">
    <cfRule type="cellIs" dxfId="13291" priority="1882" operator="lessThan">
      <formula>0</formula>
    </cfRule>
  </conditionalFormatting>
  <conditionalFormatting sqref="F54">
    <cfRule type="cellIs" dxfId="13290" priority="1880" operator="lessThan">
      <formula>0</formula>
    </cfRule>
  </conditionalFormatting>
  <conditionalFormatting sqref="G55">
    <cfRule type="cellIs" dxfId="13289" priority="1879" operator="lessThan">
      <formula>0</formula>
    </cfRule>
  </conditionalFormatting>
  <conditionalFormatting sqref="F55">
    <cfRule type="cellIs" dxfId="13288" priority="1878" operator="lessThan">
      <formula>0</formula>
    </cfRule>
  </conditionalFormatting>
  <conditionalFormatting sqref="F55">
    <cfRule type="cellIs" dxfId="13287" priority="1876" operator="lessThan">
      <formula>0</formula>
    </cfRule>
  </conditionalFormatting>
  <conditionalFormatting sqref="F55">
    <cfRule type="cellIs" dxfId="13286" priority="1877" operator="lessThan">
      <formula>0</formula>
    </cfRule>
  </conditionalFormatting>
  <conditionalFormatting sqref="F55">
    <cfRule type="cellIs" dxfId="13285" priority="1875" operator="lessThan">
      <formula>0</formula>
    </cfRule>
  </conditionalFormatting>
  <conditionalFormatting sqref="F55">
    <cfRule type="cellIs" dxfId="13284" priority="1874" operator="lessThan">
      <formula>0</formula>
    </cfRule>
  </conditionalFormatting>
  <conditionalFormatting sqref="F55">
    <cfRule type="cellIs" dxfId="13283" priority="1867" operator="lessThan">
      <formula>0</formula>
    </cfRule>
  </conditionalFormatting>
  <conditionalFormatting sqref="F55">
    <cfRule type="cellIs" dxfId="13282" priority="1868" operator="lessThan">
      <formula>0</formula>
    </cfRule>
  </conditionalFormatting>
  <conditionalFormatting sqref="F55">
    <cfRule type="cellIs" dxfId="13281" priority="1866" operator="lessThan">
      <formula>0</formula>
    </cfRule>
  </conditionalFormatting>
  <conditionalFormatting sqref="F55">
    <cfRule type="cellIs" dxfId="13280" priority="1862" operator="lessThan">
      <formula>0</formula>
    </cfRule>
  </conditionalFormatting>
  <conditionalFormatting sqref="F55">
    <cfRule type="cellIs" dxfId="13279" priority="1861" operator="lessThan">
      <formula>0</formula>
    </cfRule>
  </conditionalFormatting>
  <conditionalFormatting sqref="F55">
    <cfRule type="cellIs" dxfId="13278" priority="1860" operator="lessThan">
      <formula>0</formula>
    </cfRule>
  </conditionalFormatting>
  <conditionalFormatting sqref="F55">
    <cfRule type="cellIs" dxfId="13277" priority="1858" operator="lessThan">
      <formula>0</formula>
    </cfRule>
  </conditionalFormatting>
  <conditionalFormatting sqref="F55">
    <cfRule type="cellIs" dxfId="13276" priority="1859" operator="lessThan">
      <formula>0</formula>
    </cfRule>
  </conditionalFormatting>
  <conditionalFormatting sqref="F55">
    <cfRule type="cellIs" dxfId="13275" priority="1857" operator="lessThan">
      <formula>0</formula>
    </cfRule>
  </conditionalFormatting>
  <conditionalFormatting sqref="F55">
    <cfRule type="cellIs" dxfId="13274" priority="1856" operator="lessThan">
      <formula>0</formula>
    </cfRule>
  </conditionalFormatting>
  <conditionalFormatting sqref="F55">
    <cfRule type="cellIs" dxfId="13273" priority="1854" operator="lessThan">
      <formula>0</formula>
    </cfRule>
  </conditionalFormatting>
  <conditionalFormatting sqref="F55">
    <cfRule type="cellIs" dxfId="13272" priority="1855" operator="lessThan">
      <formula>0</formula>
    </cfRule>
  </conditionalFormatting>
  <conditionalFormatting sqref="F55">
    <cfRule type="cellIs" dxfId="13271" priority="1853" operator="lessThan">
      <formula>0</formula>
    </cfRule>
  </conditionalFormatting>
  <conditionalFormatting sqref="F55">
    <cfRule type="cellIs" dxfId="13270" priority="1852" operator="lessThan">
      <formula>0</formula>
    </cfRule>
  </conditionalFormatting>
  <conditionalFormatting sqref="F55">
    <cfRule type="cellIs" dxfId="13269" priority="1851" operator="lessThan">
      <formula>0</formula>
    </cfRule>
  </conditionalFormatting>
  <conditionalFormatting sqref="F55">
    <cfRule type="cellIs" dxfId="13268" priority="1849" operator="lessThan">
      <formula>0</formula>
    </cfRule>
  </conditionalFormatting>
  <conditionalFormatting sqref="F55">
    <cfRule type="cellIs" dxfId="13267" priority="1850" operator="lessThan">
      <formula>0</formula>
    </cfRule>
  </conditionalFormatting>
  <conditionalFormatting sqref="F55">
    <cfRule type="cellIs" dxfId="13266" priority="1848" operator="lessThan">
      <formula>0</formula>
    </cfRule>
  </conditionalFormatting>
  <conditionalFormatting sqref="F55">
    <cfRule type="cellIs" dxfId="13265" priority="1845" operator="lessThan">
      <formula>0</formula>
    </cfRule>
  </conditionalFormatting>
  <conditionalFormatting sqref="F55">
    <cfRule type="cellIs" dxfId="13264" priority="1844" operator="lessThan">
      <formula>0</formula>
    </cfRule>
  </conditionalFormatting>
  <conditionalFormatting sqref="F55">
    <cfRule type="cellIs" dxfId="13263" priority="1833" operator="lessThan">
      <formula>0</formula>
    </cfRule>
  </conditionalFormatting>
  <conditionalFormatting sqref="F55">
    <cfRule type="cellIs" dxfId="13262" priority="1831" operator="lessThan">
      <formula>0</formula>
    </cfRule>
  </conditionalFormatting>
  <conditionalFormatting sqref="F55">
    <cfRule type="cellIs" dxfId="13261" priority="1832" operator="lessThan">
      <formula>0</formula>
    </cfRule>
  </conditionalFormatting>
  <conditionalFormatting sqref="F55">
    <cfRule type="cellIs" dxfId="13260" priority="1830" operator="lessThan">
      <formula>0</formula>
    </cfRule>
  </conditionalFormatting>
  <conditionalFormatting sqref="F55">
    <cfRule type="cellIs" dxfId="13259" priority="1829" operator="lessThan">
      <formula>0</formula>
    </cfRule>
  </conditionalFormatting>
  <conditionalFormatting sqref="F55">
    <cfRule type="cellIs" dxfId="13258" priority="1828" operator="lessThan">
      <formula>0</formula>
    </cfRule>
  </conditionalFormatting>
  <conditionalFormatting sqref="F55">
    <cfRule type="cellIs" dxfId="13257" priority="1826" operator="lessThan">
      <formula>0</formula>
    </cfRule>
  </conditionalFormatting>
  <conditionalFormatting sqref="F55">
    <cfRule type="cellIs" dxfId="13256" priority="1827" operator="lessThan">
      <formula>0</formula>
    </cfRule>
  </conditionalFormatting>
  <conditionalFormatting sqref="F55">
    <cfRule type="cellIs" dxfId="13255" priority="1825" operator="lessThan">
      <formula>0</formula>
    </cfRule>
  </conditionalFormatting>
  <conditionalFormatting sqref="F55">
    <cfRule type="cellIs" dxfId="13254" priority="1824" operator="lessThan">
      <formula>0</formula>
    </cfRule>
  </conditionalFormatting>
  <conditionalFormatting sqref="F55">
    <cfRule type="cellIs" dxfId="13253" priority="1823" operator="lessThan">
      <formula>0</formula>
    </cfRule>
  </conditionalFormatting>
  <conditionalFormatting sqref="F55">
    <cfRule type="cellIs" dxfId="13252" priority="1821" operator="lessThan">
      <formula>0</formula>
    </cfRule>
  </conditionalFormatting>
  <conditionalFormatting sqref="F55">
    <cfRule type="cellIs" dxfId="13251" priority="1822" operator="lessThan">
      <formula>0</formula>
    </cfRule>
  </conditionalFormatting>
  <conditionalFormatting sqref="F55">
    <cfRule type="cellIs" dxfId="13250" priority="1820" operator="lessThan">
      <formula>0</formula>
    </cfRule>
  </conditionalFormatting>
  <conditionalFormatting sqref="F55">
    <cfRule type="cellIs" dxfId="13249" priority="1819" operator="lessThan">
      <formula>0</formula>
    </cfRule>
  </conditionalFormatting>
  <conditionalFormatting sqref="F55">
    <cfRule type="cellIs" dxfId="13248" priority="1817" operator="lessThan">
      <formula>0</formula>
    </cfRule>
  </conditionalFormatting>
  <conditionalFormatting sqref="F55">
    <cfRule type="cellIs" dxfId="13247" priority="1818" operator="lessThan">
      <formula>0</formula>
    </cfRule>
  </conditionalFormatting>
  <conditionalFormatting sqref="F55">
    <cfRule type="cellIs" dxfId="13246" priority="1816" operator="lessThan">
      <formula>0</formula>
    </cfRule>
  </conditionalFormatting>
  <conditionalFormatting sqref="F55">
    <cfRule type="cellIs" dxfId="13245" priority="1815" operator="lessThan">
      <formula>0</formula>
    </cfRule>
  </conditionalFormatting>
  <conditionalFormatting sqref="F49">
    <cfRule type="cellIs" dxfId="13244" priority="4124" operator="lessThan">
      <formula>0</formula>
    </cfRule>
  </conditionalFormatting>
  <conditionalFormatting sqref="F49">
    <cfRule type="cellIs" dxfId="13243" priority="4125" operator="lessThan">
      <formula>0</formula>
    </cfRule>
  </conditionalFormatting>
  <conditionalFormatting sqref="F49">
    <cfRule type="cellIs" dxfId="13242" priority="4123" operator="lessThan">
      <formula>0</formula>
    </cfRule>
  </conditionalFormatting>
  <conditionalFormatting sqref="F49">
    <cfRule type="cellIs" dxfId="13241" priority="4101" operator="lessThan">
      <formula>0</formula>
    </cfRule>
  </conditionalFormatting>
  <conditionalFormatting sqref="F49">
    <cfRule type="cellIs" dxfId="13240" priority="4100" operator="lessThan">
      <formula>0</formula>
    </cfRule>
  </conditionalFormatting>
  <conditionalFormatting sqref="F49">
    <cfRule type="cellIs" dxfId="13239" priority="4097" operator="lessThan">
      <formula>0</formula>
    </cfRule>
  </conditionalFormatting>
  <conditionalFormatting sqref="F49">
    <cfRule type="cellIs" dxfId="13238" priority="4098" operator="lessThan">
      <formula>0</formula>
    </cfRule>
  </conditionalFormatting>
  <conditionalFormatting sqref="F49">
    <cfRule type="cellIs" dxfId="13237" priority="4120" operator="lessThan">
      <formula>0</formula>
    </cfRule>
  </conditionalFormatting>
  <conditionalFormatting sqref="F49">
    <cfRule type="cellIs" dxfId="13236" priority="4119" operator="lessThan">
      <formula>0</formula>
    </cfRule>
  </conditionalFormatting>
  <conditionalFormatting sqref="F49">
    <cfRule type="cellIs" dxfId="13235" priority="4118" operator="lessThan">
      <formula>0</formula>
    </cfRule>
  </conditionalFormatting>
  <conditionalFormatting sqref="F49">
    <cfRule type="cellIs" dxfId="13234" priority="4121" operator="lessThan">
      <formula>0</formula>
    </cfRule>
  </conditionalFormatting>
  <conditionalFormatting sqref="F49">
    <cfRule type="cellIs" dxfId="13233" priority="4122" operator="lessThan">
      <formula>0</formula>
    </cfRule>
  </conditionalFormatting>
  <conditionalFormatting sqref="F55">
    <cfRule type="cellIs" dxfId="13232" priority="1760" operator="lessThan">
      <formula>0</formula>
    </cfRule>
  </conditionalFormatting>
  <conditionalFormatting sqref="F55">
    <cfRule type="cellIs" dxfId="13231" priority="1766" operator="lessThan">
      <formula>0</formula>
    </cfRule>
  </conditionalFormatting>
  <conditionalFormatting sqref="F55">
    <cfRule type="cellIs" dxfId="13230" priority="1765" operator="lessThan">
      <formula>0</formula>
    </cfRule>
  </conditionalFormatting>
  <conditionalFormatting sqref="F49">
    <cfRule type="cellIs" dxfId="13229" priority="4103" operator="lessThan">
      <formula>0</formula>
    </cfRule>
  </conditionalFormatting>
  <conditionalFormatting sqref="F49">
    <cfRule type="cellIs" dxfId="13228" priority="4102" operator="lessThan">
      <formula>0</formula>
    </cfRule>
  </conditionalFormatting>
  <conditionalFormatting sqref="F55">
    <cfRule type="cellIs" dxfId="13227" priority="1767" operator="lessThan">
      <formula>0</formula>
    </cfRule>
  </conditionalFormatting>
  <conditionalFormatting sqref="F49">
    <cfRule type="cellIs" dxfId="13226" priority="4099" operator="lessThan">
      <formula>0</formula>
    </cfRule>
  </conditionalFormatting>
  <conditionalFormatting sqref="F56">
    <cfRule type="cellIs" dxfId="13225" priority="1670" operator="lessThan">
      <formula>0</formula>
    </cfRule>
  </conditionalFormatting>
  <conditionalFormatting sqref="F56">
    <cfRule type="cellIs" dxfId="13224" priority="1669" operator="lessThan">
      <formula>0</formula>
    </cfRule>
  </conditionalFormatting>
  <conditionalFormatting sqref="F56">
    <cfRule type="cellIs" dxfId="13223" priority="1668" operator="lessThan">
      <formula>0</formula>
    </cfRule>
  </conditionalFormatting>
  <conditionalFormatting sqref="F51">
    <cfRule type="cellIs" dxfId="13222" priority="2582" operator="lessThan">
      <formula>0</formula>
    </cfRule>
  </conditionalFormatting>
  <conditionalFormatting sqref="F51">
    <cfRule type="cellIs" dxfId="13221" priority="2583" operator="lessThan">
      <formula>0</formula>
    </cfRule>
  </conditionalFormatting>
  <conditionalFormatting sqref="F51">
    <cfRule type="cellIs" dxfId="13220" priority="2581" operator="lessThan">
      <formula>0</formula>
    </cfRule>
  </conditionalFormatting>
  <conditionalFormatting sqref="F56">
    <cfRule type="cellIs" dxfId="13219" priority="1689" operator="lessThan">
      <formula>0</formula>
    </cfRule>
  </conditionalFormatting>
  <conditionalFormatting sqref="F56">
    <cfRule type="cellIs" dxfId="13218" priority="1688" operator="lessThan">
      <formula>0</formula>
    </cfRule>
  </conditionalFormatting>
  <conditionalFormatting sqref="F56">
    <cfRule type="cellIs" dxfId="13217" priority="1687" operator="lessThan">
      <formula>0</formula>
    </cfRule>
  </conditionalFormatting>
  <conditionalFormatting sqref="F56">
    <cfRule type="cellIs" dxfId="13216" priority="1686" operator="lessThan">
      <formula>0</formula>
    </cfRule>
  </conditionalFormatting>
  <conditionalFormatting sqref="F56">
    <cfRule type="cellIs" dxfId="13215" priority="1679" operator="lessThan">
      <formula>0</formula>
    </cfRule>
  </conditionalFormatting>
  <conditionalFormatting sqref="F56">
    <cfRule type="cellIs" dxfId="13214" priority="1672" operator="lessThan">
      <formula>0</formula>
    </cfRule>
  </conditionalFormatting>
  <conditionalFormatting sqref="F56">
    <cfRule type="cellIs" dxfId="13213" priority="1676" operator="lessThan">
      <formula>0</formula>
    </cfRule>
  </conditionalFormatting>
  <conditionalFormatting sqref="F56">
    <cfRule type="cellIs" dxfId="13212" priority="1678" operator="lessThan">
      <formula>0</formula>
    </cfRule>
  </conditionalFormatting>
  <conditionalFormatting sqref="F56">
    <cfRule type="cellIs" dxfId="13211" priority="1677" operator="lessThan">
      <formula>0</formula>
    </cfRule>
  </conditionalFormatting>
  <conditionalFormatting sqref="F56">
    <cfRule type="cellIs" dxfId="13210" priority="1675" operator="lessThan">
      <formula>0</formula>
    </cfRule>
  </conditionalFormatting>
  <conditionalFormatting sqref="F56">
    <cfRule type="cellIs" dxfId="13209" priority="1674" operator="lessThan">
      <formula>0</formula>
    </cfRule>
  </conditionalFormatting>
  <conditionalFormatting sqref="F56">
    <cfRule type="cellIs" dxfId="13208" priority="1673" operator="lessThan">
      <formula>0</formula>
    </cfRule>
  </conditionalFormatting>
  <conditionalFormatting sqref="F56">
    <cfRule type="cellIs" dxfId="13207" priority="1671" operator="lessThan">
      <formula>0</formula>
    </cfRule>
  </conditionalFormatting>
  <conditionalFormatting sqref="F56">
    <cfRule type="cellIs" dxfId="13206" priority="1664" operator="lessThan">
      <formula>0</formula>
    </cfRule>
  </conditionalFormatting>
  <conditionalFormatting sqref="F56">
    <cfRule type="cellIs" dxfId="13205" priority="1663" operator="lessThan">
      <formula>0</formula>
    </cfRule>
  </conditionalFormatting>
  <conditionalFormatting sqref="F56">
    <cfRule type="cellIs" dxfId="13204" priority="1693" operator="lessThan">
      <formula>0</formula>
    </cfRule>
  </conditionalFormatting>
  <conditionalFormatting sqref="F56">
    <cfRule type="cellIs" dxfId="13203" priority="1692" operator="lessThan">
      <formula>0</formula>
    </cfRule>
  </conditionalFormatting>
  <conditionalFormatting sqref="F56">
    <cfRule type="cellIs" dxfId="13202" priority="1691" operator="lessThan">
      <formula>0</formula>
    </cfRule>
  </conditionalFormatting>
  <conditionalFormatting sqref="F56">
    <cfRule type="cellIs" dxfId="13201" priority="1690" operator="lessThan">
      <formula>0</formula>
    </cfRule>
  </conditionalFormatting>
  <conditionalFormatting sqref="F55">
    <cfRule type="cellIs" dxfId="13200" priority="1764" operator="lessThan">
      <formula>0</formula>
    </cfRule>
  </conditionalFormatting>
  <conditionalFormatting sqref="F56">
    <cfRule type="cellIs" dxfId="13199" priority="1667" operator="lessThan">
      <formula>0</formula>
    </cfRule>
  </conditionalFormatting>
  <conditionalFormatting sqref="F56">
    <cfRule type="cellIs" dxfId="13198" priority="1666" operator="lessThan">
      <formula>0</formula>
    </cfRule>
  </conditionalFormatting>
  <conditionalFormatting sqref="F55">
    <cfRule type="cellIs" dxfId="13197" priority="1751" operator="lessThan">
      <formula>0</formula>
    </cfRule>
  </conditionalFormatting>
  <conditionalFormatting sqref="F55">
    <cfRule type="cellIs" dxfId="13196" priority="1768" operator="lessThan">
      <formula>0</formula>
    </cfRule>
  </conditionalFormatting>
  <conditionalFormatting sqref="F49">
    <cfRule type="cellIs" dxfId="13195" priority="3976" operator="lessThan">
      <formula>0</formula>
    </cfRule>
  </conditionalFormatting>
  <conditionalFormatting sqref="F49">
    <cfRule type="cellIs" dxfId="13194" priority="3977" operator="lessThan">
      <formula>0</formula>
    </cfRule>
  </conditionalFormatting>
  <conditionalFormatting sqref="F49">
    <cfRule type="cellIs" dxfId="13193" priority="3975" operator="lessThan">
      <formula>0</formula>
    </cfRule>
  </conditionalFormatting>
  <conditionalFormatting sqref="F49">
    <cfRule type="cellIs" dxfId="13192" priority="3973" operator="lessThan">
      <formula>0</formula>
    </cfRule>
  </conditionalFormatting>
  <conditionalFormatting sqref="F49">
    <cfRule type="cellIs" dxfId="13191" priority="3974" operator="lessThan">
      <formula>0</formula>
    </cfRule>
  </conditionalFormatting>
  <conditionalFormatting sqref="F55">
    <cfRule type="cellIs" dxfId="13190" priority="1763" operator="lessThan">
      <formula>0</formula>
    </cfRule>
  </conditionalFormatting>
  <conditionalFormatting sqref="F55">
    <cfRule type="cellIs" dxfId="13189" priority="1761" operator="lessThan">
      <formula>0</formula>
    </cfRule>
  </conditionalFormatting>
  <conditionalFormatting sqref="F55">
    <cfRule type="cellIs" dxfId="13188" priority="1762" operator="lessThan">
      <formula>0</formula>
    </cfRule>
  </conditionalFormatting>
  <conditionalFormatting sqref="F55">
    <cfRule type="cellIs" dxfId="13187" priority="1759" operator="lessThan">
      <formula>0</formula>
    </cfRule>
  </conditionalFormatting>
  <conditionalFormatting sqref="F55">
    <cfRule type="cellIs" dxfId="13186" priority="1758" operator="lessThan">
      <formula>0</formula>
    </cfRule>
  </conditionalFormatting>
  <conditionalFormatting sqref="F55">
    <cfRule type="cellIs" dxfId="13185" priority="1756" operator="lessThan">
      <formula>0</formula>
    </cfRule>
  </conditionalFormatting>
  <conditionalFormatting sqref="F55">
    <cfRule type="cellIs" dxfId="13184" priority="1757" operator="lessThan">
      <formula>0</formula>
    </cfRule>
  </conditionalFormatting>
  <conditionalFormatting sqref="F55">
    <cfRule type="cellIs" dxfId="13183" priority="1755" operator="lessThan">
      <formula>0</formula>
    </cfRule>
  </conditionalFormatting>
  <conditionalFormatting sqref="F49">
    <cfRule type="cellIs" dxfId="13182" priority="3970" operator="lessThan">
      <formula>0</formula>
    </cfRule>
  </conditionalFormatting>
  <conditionalFormatting sqref="F49">
    <cfRule type="cellIs" dxfId="13181" priority="3968" operator="lessThan">
      <formula>0</formula>
    </cfRule>
  </conditionalFormatting>
  <conditionalFormatting sqref="F49">
    <cfRule type="cellIs" dxfId="13180" priority="3969" operator="lessThan">
      <formula>0</formula>
    </cfRule>
  </conditionalFormatting>
  <conditionalFormatting sqref="F51">
    <cfRule type="cellIs" dxfId="13179" priority="2535" operator="lessThan">
      <formula>0</formula>
    </cfRule>
  </conditionalFormatting>
  <conditionalFormatting sqref="F51">
    <cfRule type="cellIs" dxfId="13178" priority="2534" operator="lessThan">
      <formula>0</formula>
    </cfRule>
  </conditionalFormatting>
  <conditionalFormatting sqref="F55">
    <cfRule type="cellIs" dxfId="13177" priority="1754" operator="lessThan">
      <formula>0</formula>
    </cfRule>
  </conditionalFormatting>
  <conditionalFormatting sqref="F55">
    <cfRule type="cellIs" dxfId="13176" priority="1752" operator="lessThan">
      <formula>0</formula>
    </cfRule>
  </conditionalFormatting>
  <conditionalFormatting sqref="F55">
    <cfRule type="cellIs" dxfId="13175" priority="1753" operator="lessThan">
      <formula>0</formula>
    </cfRule>
  </conditionalFormatting>
  <conditionalFormatting sqref="F51">
    <cfRule type="cellIs" dxfId="13174" priority="2524" operator="lessThan">
      <formula>0</formula>
    </cfRule>
  </conditionalFormatting>
  <conditionalFormatting sqref="F51">
    <cfRule type="cellIs" dxfId="13173" priority="2523" operator="lessThan">
      <formula>0</formula>
    </cfRule>
  </conditionalFormatting>
  <conditionalFormatting sqref="F55">
    <cfRule type="cellIs" dxfId="13172" priority="1750" operator="lessThan">
      <formula>0</formula>
    </cfRule>
  </conditionalFormatting>
  <conditionalFormatting sqref="F55">
    <cfRule type="cellIs" dxfId="13171" priority="1748" operator="lessThan">
      <formula>0</formula>
    </cfRule>
  </conditionalFormatting>
  <conditionalFormatting sqref="F55">
    <cfRule type="cellIs" dxfId="13170" priority="1749" operator="lessThan">
      <formula>0</formula>
    </cfRule>
  </conditionalFormatting>
  <conditionalFormatting sqref="F55">
    <cfRule type="cellIs" dxfId="13169" priority="1747" operator="lessThan">
      <formula>0</formula>
    </cfRule>
  </conditionalFormatting>
  <conditionalFormatting sqref="F55">
    <cfRule type="cellIs" dxfId="13168" priority="1746" operator="lessThan">
      <formula>0</formula>
    </cfRule>
  </conditionalFormatting>
  <conditionalFormatting sqref="F55">
    <cfRule type="cellIs" dxfId="13167" priority="1745" operator="lessThan">
      <formula>0</formula>
    </cfRule>
  </conditionalFormatting>
  <conditionalFormatting sqref="F55">
    <cfRule type="cellIs" dxfId="13166" priority="1743" operator="lessThan">
      <formula>0</formula>
    </cfRule>
  </conditionalFormatting>
  <conditionalFormatting sqref="F55">
    <cfRule type="cellIs" dxfId="13165" priority="1744" operator="lessThan">
      <formula>0</formula>
    </cfRule>
  </conditionalFormatting>
  <conditionalFormatting sqref="F55">
    <cfRule type="cellIs" dxfId="13164" priority="1742" operator="lessThan">
      <formula>0</formula>
    </cfRule>
  </conditionalFormatting>
  <conditionalFormatting sqref="F49">
    <cfRule type="cellIs" dxfId="13163" priority="3948" operator="lessThan">
      <formula>0</formula>
    </cfRule>
  </conditionalFormatting>
  <conditionalFormatting sqref="F49">
    <cfRule type="cellIs" dxfId="13162" priority="3949" operator="lessThan">
      <formula>0</formula>
    </cfRule>
  </conditionalFormatting>
  <conditionalFormatting sqref="F49">
    <cfRule type="cellIs" dxfId="13161" priority="3945" operator="lessThan">
      <formula>0</formula>
    </cfRule>
  </conditionalFormatting>
  <conditionalFormatting sqref="F49">
    <cfRule type="cellIs" dxfId="13160" priority="3942" operator="lessThan">
      <formula>0</formula>
    </cfRule>
  </conditionalFormatting>
  <conditionalFormatting sqref="F51">
    <cfRule type="cellIs" dxfId="13159" priority="2511" operator="lessThan">
      <formula>0</formula>
    </cfRule>
  </conditionalFormatting>
  <conditionalFormatting sqref="F51">
    <cfRule type="cellIs" dxfId="13158" priority="2510" operator="lessThan">
      <formula>0</formula>
    </cfRule>
  </conditionalFormatting>
  <conditionalFormatting sqref="F49">
    <cfRule type="cellIs" dxfId="13157" priority="4056" operator="lessThan">
      <formula>0</formula>
    </cfRule>
  </conditionalFormatting>
  <conditionalFormatting sqref="F49">
    <cfRule type="cellIs" dxfId="13156" priority="3947" operator="lessThan">
      <formula>0</formula>
    </cfRule>
  </conditionalFormatting>
  <conditionalFormatting sqref="F49">
    <cfRule type="cellIs" dxfId="13155" priority="3946" operator="lessThan">
      <formula>0</formula>
    </cfRule>
  </conditionalFormatting>
  <conditionalFormatting sqref="F49">
    <cfRule type="cellIs" dxfId="13154" priority="3943" operator="lessThan">
      <formula>0</formula>
    </cfRule>
  </conditionalFormatting>
  <conditionalFormatting sqref="F49">
    <cfRule type="cellIs" dxfId="13153" priority="4055" operator="lessThan">
      <formula>0</formula>
    </cfRule>
  </conditionalFormatting>
  <conditionalFormatting sqref="F49">
    <cfRule type="cellIs" dxfId="13152" priority="4031" operator="lessThan">
      <formula>0</formula>
    </cfRule>
  </conditionalFormatting>
  <conditionalFormatting sqref="F49">
    <cfRule type="cellIs" dxfId="13151" priority="4030" operator="lessThan">
      <formula>0</formula>
    </cfRule>
  </conditionalFormatting>
  <conditionalFormatting sqref="F49">
    <cfRule type="cellIs" dxfId="13150" priority="4053" operator="lessThan">
      <formula>0</formula>
    </cfRule>
  </conditionalFormatting>
  <conditionalFormatting sqref="F49">
    <cfRule type="cellIs" dxfId="13149" priority="4054" operator="lessThan">
      <formula>0</formula>
    </cfRule>
  </conditionalFormatting>
  <conditionalFormatting sqref="F49">
    <cfRule type="cellIs" dxfId="13148" priority="4052" operator="lessThan">
      <formula>0</formula>
    </cfRule>
  </conditionalFormatting>
  <conditionalFormatting sqref="F49">
    <cfRule type="cellIs" dxfId="13147" priority="4051" operator="lessThan">
      <formula>0</formula>
    </cfRule>
  </conditionalFormatting>
  <conditionalFormatting sqref="F49">
    <cfRule type="cellIs" dxfId="13146" priority="4050" operator="lessThan">
      <formula>0</formula>
    </cfRule>
  </conditionalFormatting>
  <conditionalFormatting sqref="F49">
    <cfRule type="cellIs" dxfId="13145" priority="4036" operator="lessThan">
      <formula>0</formula>
    </cfRule>
  </conditionalFormatting>
  <conditionalFormatting sqref="F49">
    <cfRule type="cellIs" dxfId="13144" priority="4035" operator="lessThan">
      <formula>0</formula>
    </cfRule>
  </conditionalFormatting>
  <conditionalFormatting sqref="F49">
    <cfRule type="cellIs" dxfId="13143" priority="4033" operator="lessThan">
      <formula>0</formula>
    </cfRule>
  </conditionalFormatting>
  <conditionalFormatting sqref="F49">
    <cfRule type="cellIs" dxfId="13142" priority="4032" operator="lessThan">
      <formula>0</formula>
    </cfRule>
  </conditionalFormatting>
  <conditionalFormatting sqref="F56">
    <cfRule type="cellIs" dxfId="13141" priority="1584" operator="lessThan">
      <formula>0</formula>
    </cfRule>
  </conditionalFormatting>
  <conditionalFormatting sqref="F56">
    <cfRule type="cellIs" dxfId="13140" priority="1582" operator="lessThan">
      <formula>0</formula>
    </cfRule>
  </conditionalFormatting>
  <conditionalFormatting sqref="F56">
    <cfRule type="cellIs" dxfId="13139" priority="1583" operator="lessThan">
      <formula>0</formula>
    </cfRule>
  </conditionalFormatting>
  <conditionalFormatting sqref="F56">
    <cfRule type="cellIs" dxfId="13138" priority="1581" operator="lessThan">
      <formula>0</formula>
    </cfRule>
  </conditionalFormatting>
  <conditionalFormatting sqref="F49">
    <cfRule type="cellIs" dxfId="13137" priority="4034" operator="lessThan">
      <formula>0</formula>
    </cfRule>
  </conditionalFormatting>
  <conditionalFormatting sqref="F49">
    <cfRule type="cellIs" dxfId="13136" priority="4029" operator="lessThan">
      <formula>0</formula>
    </cfRule>
  </conditionalFormatting>
  <conditionalFormatting sqref="F51">
    <cfRule type="cellIs" dxfId="13135" priority="2579" operator="lessThan">
      <formula>0</formula>
    </cfRule>
  </conditionalFormatting>
  <conditionalFormatting sqref="F51">
    <cfRule type="cellIs" dxfId="13134" priority="2580" operator="lessThan">
      <formula>0</formula>
    </cfRule>
  </conditionalFormatting>
  <conditionalFormatting sqref="F49">
    <cfRule type="cellIs" dxfId="13133" priority="4027" operator="lessThan">
      <formula>0</formula>
    </cfRule>
  </conditionalFormatting>
  <conditionalFormatting sqref="F49">
    <cfRule type="cellIs" dxfId="13132" priority="4028" operator="lessThan">
      <formula>0</formula>
    </cfRule>
  </conditionalFormatting>
  <conditionalFormatting sqref="F56">
    <cfRule type="cellIs" dxfId="13131" priority="1680" operator="lessThan">
      <formula>0</formula>
    </cfRule>
  </conditionalFormatting>
  <conditionalFormatting sqref="G51">
    <cfRule type="cellIs" dxfId="13130" priority="2587" operator="lessThan">
      <formula>0</formula>
    </cfRule>
  </conditionalFormatting>
  <conditionalFormatting sqref="F51">
    <cfRule type="cellIs" dxfId="13129" priority="2585" operator="lessThan">
      <formula>0</formula>
    </cfRule>
  </conditionalFormatting>
  <conditionalFormatting sqref="F51">
    <cfRule type="cellIs" dxfId="13128" priority="2586" operator="lessThan">
      <formula>0</formula>
    </cfRule>
  </conditionalFormatting>
  <conditionalFormatting sqref="F51">
    <cfRule type="cellIs" dxfId="13127" priority="2584" operator="lessThan">
      <formula>0</formula>
    </cfRule>
  </conditionalFormatting>
  <conditionalFormatting sqref="F56">
    <cfRule type="cellIs" dxfId="13126" priority="1589" operator="lessThan">
      <formula>0</formula>
    </cfRule>
  </conditionalFormatting>
  <conditionalFormatting sqref="F56">
    <cfRule type="cellIs" dxfId="13125" priority="1590" operator="lessThan">
      <formula>0</formula>
    </cfRule>
  </conditionalFormatting>
  <conditionalFormatting sqref="F56">
    <cfRule type="cellIs" dxfId="13124" priority="1588" operator="lessThan">
      <formula>0</formula>
    </cfRule>
  </conditionalFormatting>
  <conditionalFormatting sqref="F56">
    <cfRule type="cellIs" dxfId="13123" priority="1587" operator="lessThan">
      <formula>0</formula>
    </cfRule>
  </conditionalFormatting>
  <conditionalFormatting sqref="F56">
    <cfRule type="cellIs" dxfId="13122" priority="1585" operator="lessThan">
      <formula>0</formula>
    </cfRule>
  </conditionalFormatting>
  <conditionalFormatting sqref="F56">
    <cfRule type="cellIs" dxfId="13121" priority="1586" operator="lessThan">
      <formula>0</formula>
    </cfRule>
  </conditionalFormatting>
  <conditionalFormatting sqref="F56">
    <cfRule type="cellIs" dxfId="13120" priority="1611" operator="lessThan">
      <formula>0</formula>
    </cfRule>
  </conditionalFormatting>
  <conditionalFormatting sqref="F56">
    <cfRule type="cellIs" dxfId="13119" priority="1612" operator="lessThan">
      <formula>0</formula>
    </cfRule>
  </conditionalFormatting>
  <conditionalFormatting sqref="F56">
    <cfRule type="cellIs" dxfId="13118" priority="1610" operator="lessThan">
      <formula>0</formula>
    </cfRule>
  </conditionalFormatting>
  <conditionalFormatting sqref="F56">
    <cfRule type="cellIs" dxfId="13117" priority="1594" operator="lessThan">
      <formula>0</formula>
    </cfRule>
  </conditionalFormatting>
  <conditionalFormatting sqref="F56">
    <cfRule type="cellIs" dxfId="13116" priority="1593" operator="lessThan">
      <formula>0</formula>
    </cfRule>
  </conditionalFormatting>
  <conditionalFormatting sqref="F51">
    <cfRule type="cellIs" dxfId="13115" priority="2456" operator="lessThan">
      <formula>0</formula>
    </cfRule>
  </conditionalFormatting>
  <conditionalFormatting sqref="F51">
    <cfRule type="cellIs" dxfId="13114" priority="2455" operator="lessThan">
      <formula>0</formula>
    </cfRule>
  </conditionalFormatting>
  <conditionalFormatting sqref="F51">
    <cfRule type="cellIs" dxfId="13113" priority="2457" operator="lessThan">
      <formula>0</formula>
    </cfRule>
  </conditionalFormatting>
  <conditionalFormatting sqref="F51">
    <cfRule type="cellIs" dxfId="13112" priority="2454" operator="lessThan">
      <formula>0</formula>
    </cfRule>
  </conditionalFormatting>
  <conditionalFormatting sqref="F51">
    <cfRule type="cellIs" dxfId="13111" priority="2453" operator="lessThan">
      <formula>0</formula>
    </cfRule>
  </conditionalFormatting>
  <conditionalFormatting sqref="F51">
    <cfRule type="cellIs" dxfId="13110" priority="2452" operator="lessThan">
      <formula>0</formula>
    </cfRule>
  </conditionalFormatting>
  <conditionalFormatting sqref="F51">
    <cfRule type="cellIs" dxfId="13109" priority="2451" operator="lessThan">
      <formula>0</formula>
    </cfRule>
  </conditionalFormatting>
  <conditionalFormatting sqref="F51">
    <cfRule type="cellIs" dxfId="13108" priority="2450" operator="lessThan">
      <formula>0</formula>
    </cfRule>
  </conditionalFormatting>
  <conditionalFormatting sqref="F51">
    <cfRule type="cellIs" dxfId="13107" priority="2449" operator="lessThan">
      <formula>0</formula>
    </cfRule>
  </conditionalFormatting>
  <conditionalFormatting sqref="F51">
    <cfRule type="cellIs" dxfId="13106" priority="2448" operator="lessThan">
      <formula>0</formula>
    </cfRule>
  </conditionalFormatting>
  <conditionalFormatting sqref="F56">
    <cfRule type="cellIs" dxfId="13105" priority="1527" operator="lessThan">
      <formula>0</formula>
    </cfRule>
  </conditionalFormatting>
  <conditionalFormatting sqref="F56">
    <cfRule type="cellIs" dxfId="13104" priority="1526" operator="lessThan">
      <formula>0</formula>
    </cfRule>
  </conditionalFormatting>
  <conditionalFormatting sqref="F56">
    <cfRule type="cellIs" dxfId="13103" priority="1535" operator="lessThan">
      <formula>0</formula>
    </cfRule>
  </conditionalFormatting>
  <conditionalFormatting sqref="F56">
    <cfRule type="cellIs" dxfId="13102" priority="1534" operator="lessThan">
      <formula>0</formula>
    </cfRule>
  </conditionalFormatting>
  <conditionalFormatting sqref="F56">
    <cfRule type="cellIs" dxfId="13101" priority="1528" operator="lessThan">
      <formula>0</formula>
    </cfRule>
  </conditionalFormatting>
  <conditionalFormatting sqref="G57">
    <cfRule type="cellIs" dxfId="13100" priority="1525" operator="lessThan">
      <formula>0</formula>
    </cfRule>
  </conditionalFormatting>
  <conditionalFormatting sqref="F57">
    <cfRule type="cellIs" dxfId="13099" priority="1524" operator="lessThan">
      <formula>0</formula>
    </cfRule>
  </conditionalFormatting>
  <conditionalFormatting sqref="F57">
    <cfRule type="cellIs" dxfId="13098" priority="1523" operator="lessThan">
      <formula>0</formula>
    </cfRule>
  </conditionalFormatting>
  <conditionalFormatting sqref="F57">
    <cfRule type="cellIs" dxfId="13097" priority="1522" operator="lessThan">
      <formula>0</formula>
    </cfRule>
  </conditionalFormatting>
  <conditionalFormatting sqref="F57">
    <cfRule type="cellIs" dxfId="13096" priority="1521" operator="lessThan">
      <formula>0</formula>
    </cfRule>
  </conditionalFormatting>
  <conditionalFormatting sqref="F57">
    <cfRule type="cellIs" dxfId="13095" priority="1520" operator="lessThan">
      <formula>0</formula>
    </cfRule>
  </conditionalFormatting>
  <conditionalFormatting sqref="F57">
    <cfRule type="cellIs" dxfId="13094" priority="1518" operator="lessThan">
      <formula>0</formula>
    </cfRule>
  </conditionalFormatting>
  <conditionalFormatting sqref="F57">
    <cfRule type="cellIs" dxfId="13093" priority="1516" operator="lessThan">
      <formula>0</formula>
    </cfRule>
  </conditionalFormatting>
  <conditionalFormatting sqref="F57">
    <cfRule type="cellIs" dxfId="13092" priority="1517" operator="lessThan">
      <formula>0</formula>
    </cfRule>
  </conditionalFormatting>
  <conditionalFormatting sqref="F57">
    <cfRule type="cellIs" dxfId="13091" priority="1515" operator="lessThan">
      <formula>0</formula>
    </cfRule>
  </conditionalFormatting>
  <conditionalFormatting sqref="F56">
    <cfRule type="cellIs" dxfId="13090" priority="1685" operator="lessThan">
      <formula>0</formula>
    </cfRule>
  </conditionalFormatting>
  <conditionalFormatting sqref="F56">
    <cfRule type="cellIs" dxfId="13089" priority="1684" operator="lessThan">
      <formula>0</formula>
    </cfRule>
  </conditionalFormatting>
  <conditionalFormatting sqref="F56">
    <cfRule type="cellIs" dxfId="13088" priority="1682" operator="lessThan">
      <formula>0</formula>
    </cfRule>
  </conditionalFormatting>
  <conditionalFormatting sqref="F56">
    <cfRule type="cellIs" dxfId="13087" priority="1683" operator="lessThan">
      <formula>0</formula>
    </cfRule>
  </conditionalFormatting>
  <conditionalFormatting sqref="F56">
    <cfRule type="cellIs" dxfId="13086" priority="1681" operator="lessThan">
      <formula>0</formula>
    </cfRule>
  </conditionalFormatting>
  <conditionalFormatting sqref="F56">
    <cfRule type="cellIs" dxfId="13085" priority="1665" operator="lessThan">
      <formula>0</formula>
    </cfRule>
  </conditionalFormatting>
  <conditionalFormatting sqref="F49">
    <cfRule type="cellIs" dxfId="13084" priority="3972" operator="lessThan">
      <formula>0</formula>
    </cfRule>
  </conditionalFormatting>
  <conditionalFormatting sqref="F49">
    <cfRule type="cellIs" dxfId="13083" priority="3971" operator="lessThan">
      <formula>0</formula>
    </cfRule>
  </conditionalFormatting>
  <conditionalFormatting sqref="F49">
    <cfRule type="cellIs" dxfId="13082" priority="3944" operator="lessThan">
      <formula>0</formula>
    </cfRule>
  </conditionalFormatting>
  <conditionalFormatting sqref="F51">
    <cfRule type="cellIs" dxfId="13081" priority="2537" operator="lessThan">
      <formula>0</formula>
    </cfRule>
  </conditionalFormatting>
  <conditionalFormatting sqref="F51">
    <cfRule type="cellIs" dxfId="13080" priority="2536" operator="lessThan">
      <formula>0</formula>
    </cfRule>
  </conditionalFormatting>
  <conditionalFormatting sqref="F51">
    <cfRule type="cellIs" dxfId="13079" priority="2533" operator="lessThan">
      <formula>0</formula>
    </cfRule>
  </conditionalFormatting>
  <conditionalFormatting sqref="F51">
    <cfRule type="cellIs" dxfId="13078" priority="2532" operator="lessThan">
      <formula>0</formula>
    </cfRule>
  </conditionalFormatting>
  <conditionalFormatting sqref="F51">
    <cfRule type="cellIs" dxfId="13077" priority="2530" operator="lessThan">
      <formula>0</formula>
    </cfRule>
  </conditionalFormatting>
  <conditionalFormatting sqref="F51">
    <cfRule type="cellIs" dxfId="13076" priority="2531" operator="lessThan">
      <formula>0</formula>
    </cfRule>
  </conditionalFormatting>
  <conditionalFormatting sqref="F51">
    <cfRule type="cellIs" dxfId="13075" priority="2529" operator="lessThan">
      <formula>0</formula>
    </cfRule>
  </conditionalFormatting>
  <conditionalFormatting sqref="F51">
    <cfRule type="cellIs" dxfId="13074" priority="2528" operator="lessThan">
      <formula>0</formula>
    </cfRule>
  </conditionalFormatting>
  <conditionalFormatting sqref="F51">
    <cfRule type="cellIs" dxfId="13073" priority="2526" operator="lessThan">
      <formula>0</formula>
    </cfRule>
  </conditionalFormatting>
  <conditionalFormatting sqref="F51">
    <cfRule type="cellIs" dxfId="13072" priority="2527" operator="lessThan">
      <formula>0</formula>
    </cfRule>
  </conditionalFormatting>
  <conditionalFormatting sqref="F51">
    <cfRule type="cellIs" dxfId="13071" priority="2525" operator="lessThan">
      <formula>0</formula>
    </cfRule>
  </conditionalFormatting>
  <conditionalFormatting sqref="F51">
    <cfRule type="cellIs" dxfId="13070" priority="2521" operator="lessThan">
      <formula>0</formula>
    </cfRule>
  </conditionalFormatting>
  <conditionalFormatting sqref="F51">
    <cfRule type="cellIs" dxfId="13069" priority="2522" operator="lessThan">
      <formula>0</formula>
    </cfRule>
  </conditionalFormatting>
  <conditionalFormatting sqref="F51">
    <cfRule type="cellIs" dxfId="13068" priority="2520" operator="lessThan">
      <formula>0</formula>
    </cfRule>
  </conditionalFormatting>
  <conditionalFormatting sqref="F56">
    <cfRule type="cellIs" dxfId="13067" priority="1608" operator="lessThan">
      <formula>0</formula>
    </cfRule>
  </conditionalFormatting>
  <conditionalFormatting sqref="F56">
    <cfRule type="cellIs" dxfId="13066" priority="1607" operator="lessThan">
      <formula>0</formula>
    </cfRule>
  </conditionalFormatting>
  <conditionalFormatting sqref="F56">
    <cfRule type="cellIs" dxfId="13065" priority="1605" operator="lessThan">
      <formula>0</formula>
    </cfRule>
  </conditionalFormatting>
  <conditionalFormatting sqref="F56">
    <cfRule type="cellIs" dxfId="13064" priority="1606" operator="lessThan">
      <formula>0</formula>
    </cfRule>
  </conditionalFormatting>
  <conditionalFormatting sqref="F56">
    <cfRule type="cellIs" dxfId="13063" priority="1604" operator="lessThan">
      <formula>0</formula>
    </cfRule>
  </conditionalFormatting>
  <conditionalFormatting sqref="F51">
    <cfRule type="cellIs" dxfId="13062" priority="2506" operator="lessThan">
      <formula>0</formula>
    </cfRule>
  </conditionalFormatting>
  <conditionalFormatting sqref="F51">
    <cfRule type="cellIs" dxfId="13061" priority="2507" operator="lessThan">
      <formula>0</formula>
    </cfRule>
  </conditionalFormatting>
  <conditionalFormatting sqref="F51">
    <cfRule type="cellIs" dxfId="13060" priority="2500" operator="lessThan">
      <formula>0</formula>
    </cfRule>
  </conditionalFormatting>
  <conditionalFormatting sqref="F51">
    <cfRule type="cellIs" dxfId="13059" priority="2499" operator="lessThan">
      <formula>0</formula>
    </cfRule>
  </conditionalFormatting>
  <conditionalFormatting sqref="F51">
    <cfRule type="cellIs" dxfId="13058" priority="2509" operator="lessThan">
      <formula>0</formula>
    </cfRule>
  </conditionalFormatting>
  <conditionalFormatting sqref="F51">
    <cfRule type="cellIs" dxfId="13057" priority="2508" operator="lessThan">
      <formula>0</formula>
    </cfRule>
  </conditionalFormatting>
  <conditionalFormatting sqref="F51">
    <cfRule type="cellIs" dxfId="13056" priority="2504" operator="lessThan">
      <formula>0</formula>
    </cfRule>
  </conditionalFormatting>
  <conditionalFormatting sqref="F51">
    <cfRule type="cellIs" dxfId="13055" priority="2505" operator="lessThan">
      <formula>0</formula>
    </cfRule>
  </conditionalFormatting>
  <conditionalFormatting sqref="F51">
    <cfRule type="cellIs" dxfId="13054" priority="2503" operator="lessThan">
      <formula>0</formula>
    </cfRule>
  </conditionalFormatting>
  <conditionalFormatting sqref="F51">
    <cfRule type="cellIs" dxfId="13053" priority="2502" operator="lessThan">
      <formula>0</formula>
    </cfRule>
  </conditionalFormatting>
  <conditionalFormatting sqref="F51">
    <cfRule type="cellIs" dxfId="13052" priority="2501" operator="lessThan">
      <formula>0</formula>
    </cfRule>
  </conditionalFormatting>
  <conditionalFormatting sqref="F51">
    <cfRule type="cellIs" dxfId="13051" priority="2498" operator="lessThan">
      <formula>0</formula>
    </cfRule>
  </conditionalFormatting>
  <conditionalFormatting sqref="F56">
    <cfRule type="cellIs" dxfId="13050" priority="1609" operator="lessThan">
      <formula>0</formula>
    </cfRule>
  </conditionalFormatting>
  <conditionalFormatting sqref="F49">
    <cfRule type="cellIs" dxfId="13049" priority="3894" operator="lessThan">
      <formula>0</formula>
    </cfRule>
  </conditionalFormatting>
  <conditionalFormatting sqref="F49">
    <cfRule type="cellIs" dxfId="13048" priority="3895" operator="lessThan">
      <formula>0</formula>
    </cfRule>
  </conditionalFormatting>
  <conditionalFormatting sqref="F56">
    <cfRule type="cellIs" dxfId="13047" priority="1603" operator="lessThan">
      <formula>0</formula>
    </cfRule>
  </conditionalFormatting>
  <conditionalFormatting sqref="F56">
    <cfRule type="cellIs" dxfId="13046" priority="1601" operator="lessThan">
      <formula>0</formula>
    </cfRule>
  </conditionalFormatting>
  <conditionalFormatting sqref="F56">
    <cfRule type="cellIs" dxfId="13045" priority="1602" operator="lessThan">
      <formula>0</formula>
    </cfRule>
  </conditionalFormatting>
  <conditionalFormatting sqref="F56">
    <cfRule type="cellIs" dxfId="13044" priority="1600" operator="lessThan">
      <formula>0</formula>
    </cfRule>
  </conditionalFormatting>
  <conditionalFormatting sqref="F56">
    <cfRule type="cellIs" dxfId="13043" priority="1599" operator="lessThan">
      <formula>0</formula>
    </cfRule>
  </conditionalFormatting>
  <conditionalFormatting sqref="F56">
    <cfRule type="cellIs" dxfId="13042" priority="1598" operator="lessThan">
      <formula>0</formula>
    </cfRule>
  </conditionalFormatting>
  <conditionalFormatting sqref="F56">
    <cfRule type="cellIs" dxfId="13041" priority="1596" operator="lessThan">
      <formula>0</formula>
    </cfRule>
  </conditionalFormatting>
  <conditionalFormatting sqref="F56">
    <cfRule type="cellIs" dxfId="13040" priority="1597" operator="lessThan">
      <formula>0</formula>
    </cfRule>
  </conditionalFormatting>
  <conditionalFormatting sqref="F56">
    <cfRule type="cellIs" dxfId="13039" priority="1595" operator="lessThan">
      <formula>0</formula>
    </cfRule>
  </conditionalFormatting>
  <conditionalFormatting sqref="F56">
    <cfRule type="cellIs" dxfId="13038" priority="1592" operator="lessThan">
      <formula>0</formula>
    </cfRule>
  </conditionalFormatting>
  <conditionalFormatting sqref="F56">
    <cfRule type="cellIs" dxfId="13037" priority="1591" operator="lessThan">
      <formula>0</formula>
    </cfRule>
  </conditionalFormatting>
  <conditionalFormatting sqref="F49">
    <cfRule type="cellIs" dxfId="13036" priority="3892" operator="lessThan">
      <formula>0</formula>
    </cfRule>
  </conditionalFormatting>
  <conditionalFormatting sqref="F49">
    <cfRule type="cellIs" dxfId="13035" priority="3891" operator="lessThan">
      <formula>0</formula>
    </cfRule>
  </conditionalFormatting>
  <conditionalFormatting sqref="F49">
    <cfRule type="cellIs" dxfId="13034" priority="3893" operator="lessThan">
      <formula>0</formula>
    </cfRule>
  </conditionalFormatting>
  <conditionalFormatting sqref="F49">
    <cfRule type="cellIs" dxfId="13033" priority="3890" operator="lessThan">
      <formula>0</formula>
    </cfRule>
  </conditionalFormatting>
  <conditionalFormatting sqref="F49">
    <cfRule type="cellIs" dxfId="13032" priority="3888" operator="lessThan">
      <formula>0</formula>
    </cfRule>
  </conditionalFormatting>
  <conditionalFormatting sqref="F49">
    <cfRule type="cellIs" dxfId="13031" priority="3889" operator="lessThan">
      <formula>0</formula>
    </cfRule>
  </conditionalFormatting>
  <conditionalFormatting sqref="F51">
    <cfRule type="cellIs" dxfId="13030" priority="2447" operator="lessThan">
      <formula>0</formula>
    </cfRule>
  </conditionalFormatting>
  <conditionalFormatting sqref="F51">
    <cfRule type="cellIs" dxfId="13029" priority="2445" operator="lessThan">
      <formula>0</formula>
    </cfRule>
  </conditionalFormatting>
  <conditionalFormatting sqref="F51">
    <cfRule type="cellIs" dxfId="13028" priority="2446" operator="lessThan">
      <formula>0</formula>
    </cfRule>
  </conditionalFormatting>
  <conditionalFormatting sqref="F51">
    <cfRule type="cellIs" dxfId="13027" priority="2444" operator="lessThan">
      <formula>0</formula>
    </cfRule>
  </conditionalFormatting>
  <conditionalFormatting sqref="F49">
    <cfRule type="cellIs" dxfId="13026" priority="3872" operator="lessThan">
      <formula>0</formula>
    </cfRule>
  </conditionalFormatting>
  <conditionalFormatting sqref="F49">
    <cfRule type="cellIs" dxfId="13025" priority="3873" operator="lessThan">
      <formula>0</formula>
    </cfRule>
  </conditionalFormatting>
  <conditionalFormatting sqref="F51">
    <cfRule type="cellIs" dxfId="13024" priority="2424" operator="lessThan">
      <formula>0</formula>
    </cfRule>
  </conditionalFormatting>
  <conditionalFormatting sqref="F51">
    <cfRule type="cellIs" dxfId="13023" priority="2438" operator="lessThan">
      <formula>0</formula>
    </cfRule>
  </conditionalFormatting>
  <conditionalFormatting sqref="F51">
    <cfRule type="cellIs" dxfId="13022" priority="2437" operator="lessThan">
      <formula>0</formula>
    </cfRule>
  </conditionalFormatting>
  <conditionalFormatting sqref="F51">
    <cfRule type="cellIs" dxfId="13021" priority="2436" operator="lessThan">
      <formula>0</formula>
    </cfRule>
  </conditionalFormatting>
  <conditionalFormatting sqref="F51">
    <cfRule type="cellIs" dxfId="13020" priority="2435" operator="lessThan">
      <formula>0</formula>
    </cfRule>
  </conditionalFormatting>
  <conditionalFormatting sqref="F51">
    <cfRule type="cellIs" dxfId="13019" priority="2434" operator="lessThan">
      <formula>0</formula>
    </cfRule>
  </conditionalFormatting>
  <conditionalFormatting sqref="F51">
    <cfRule type="cellIs" dxfId="13018" priority="2433" operator="lessThan">
      <formula>0</formula>
    </cfRule>
  </conditionalFormatting>
  <conditionalFormatting sqref="F51">
    <cfRule type="cellIs" dxfId="13017" priority="2426" operator="lessThan">
      <formula>0</formula>
    </cfRule>
  </conditionalFormatting>
  <conditionalFormatting sqref="F51">
    <cfRule type="cellIs" dxfId="13016" priority="2425" operator="lessThan">
      <formula>0</formula>
    </cfRule>
  </conditionalFormatting>
  <conditionalFormatting sqref="F51">
    <cfRule type="cellIs" dxfId="13015" priority="2423" operator="lessThan">
      <formula>0</formula>
    </cfRule>
  </conditionalFormatting>
  <conditionalFormatting sqref="F49">
    <cfRule type="cellIs" dxfId="13014" priority="3869" operator="lessThan">
      <formula>0</formula>
    </cfRule>
  </conditionalFormatting>
  <conditionalFormatting sqref="F49">
    <cfRule type="cellIs" dxfId="13013" priority="3870" operator="lessThan">
      <formula>0</formula>
    </cfRule>
  </conditionalFormatting>
  <conditionalFormatting sqref="F49">
    <cfRule type="cellIs" dxfId="13012" priority="3871" operator="lessThan">
      <formula>0</formula>
    </cfRule>
  </conditionalFormatting>
  <conditionalFormatting sqref="F51">
    <cfRule type="cellIs" dxfId="13011" priority="2432" operator="lessThan">
      <formula>0</formula>
    </cfRule>
  </conditionalFormatting>
  <conditionalFormatting sqref="F51">
    <cfRule type="cellIs" dxfId="13010" priority="2431" operator="lessThan">
      <formula>0</formula>
    </cfRule>
  </conditionalFormatting>
  <conditionalFormatting sqref="F51">
    <cfRule type="cellIs" dxfId="13009" priority="2430" operator="lessThan">
      <formula>0</formula>
    </cfRule>
  </conditionalFormatting>
  <conditionalFormatting sqref="F51">
    <cfRule type="cellIs" dxfId="13008" priority="2429" operator="lessThan">
      <formula>0</formula>
    </cfRule>
  </conditionalFormatting>
  <conditionalFormatting sqref="F51">
    <cfRule type="cellIs" dxfId="13007" priority="2427" operator="lessThan">
      <formula>0</formula>
    </cfRule>
  </conditionalFormatting>
  <conditionalFormatting sqref="F51">
    <cfRule type="cellIs" dxfId="13006" priority="2428" operator="lessThan">
      <formula>0</formula>
    </cfRule>
  </conditionalFormatting>
  <conditionalFormatting sqref="F57">
    <cfRule type="cellIs" dxfId="13005" priority="1519" operator="lessThan">
      <formula>0</formula>
    </cfRule>
  </conditionalFormatting>
  <conditionalFormatting sqref="F56">
    <cfRule type="cellIs" dxfId="13004" priority="1537" operator="lessThan">
      <formula>0</formula>
    </cfRule>
  </conditionalFormatting>
  <conditionalFormatting sqref="F56">
    <cfRule type="cellIs" dxfId="13003" priority="1536" operator="lessThan">
      <formula>0</formula>
    </cfRule>
  </conditionalFormatting>
  <conditionalFormatting sqref="F56">
    <cfRule type="cellIs" dxfId="13002" priority="1533" operator="lessThan">
      <formula>0</formula>
    </cfRule>
  </conditionalFormatting>
  <conditionalFormatting sqref="F56">
    <cfRule type="cellIs" dxfId="13001" priority="1532" operator="lessThan">
      <formula>0</formula>
    </cfRule>
  </conditionalFormatting>
  <conditionalFormatting sqref="F56">
    <cfRule type="cellIs" dxfId="13000" priority="1530" operator="lessThan">
      <formula>0</formula>
    </cfRule>
  </conditionalFormatting>
  <conditionalFormatting sqref="F56">
    <cfRule type="cellIs" dxfId="12999" priority="1531" operator="lessThan">
      <formula>0</formula>
    </cfRule>
  </conditionalFormatting>
  <conditionalFormatting sqref="F56">
    <cfRule type="cellIs" dxfId="12998" priority="1529" operator="lessThan">
      <formula>0</formula>
    </cfRule>
  </conditionalFormatting>
  <conditionalFormatting sqref="F55">
    <cfRule type="cellIs" dxfId="12997" priority="1782" operator="lessThan">
      <formula>0</formula>
    </cfRule>
  </conditionalFormatting>
  <conditionalFormatting sqref="F55">
    <cfRule type="cellIs" dxfId="12996" priority="1780" operator="lessThan">
      <formula>0</formula>
    </cfRule>
  </conditionalFormatting>
  <conditionalFormatting sqref="F55">
    <cfRule type="cellIs" dxfId="12995" priority="1781" operator="lessThan">
      <formula>0</formula>
    </cfRule>
  </conditionalFormatting>
  <conditionalFormatting sqref="F55">
    <cfRule type="cellIs" dxfId="12994" priority="1779" operator="lessThan">
      <formula>0</formula>
    </cfRule>
  </conditionalFormatting>
  <conditionalFormatting sqref="F55">
    <cfRule type="cellIs" dxfId="12993" priority="1809" operator="lessThan">
      <formula>0</formula>
    </cfRule>
  </conditionalFormatting>
  <conditionalFormatting sqref="F55">
    <cfRule type="cellIs" dxfId="12992" priority="1810" operator="lessThan">
      <formula>0</formula>
    </cfRule>
  </conditionalFormatting>
  <conditionalFormatting sqref="F55">
    <cfRule type="cellIs" dxfId="12991" priority="1808" operator="lessThan">
      <formula>0</formula>
    </cfRule>
  </conditionalFormatting>
  <conditionalFormatting sqref="F55">
    <cfRule type="cellIs" dxfId="12990" priority="1786" operator="lessThan">
      <formula>0</formula>
    </cfRule>
  </conditionalFormatting>
  <conditionalFormatting sqref="F55">
    <cfRule type="cellIs" dxfId="12989" priority="1785" operator="lessThan">
      <formula>0</formula>
    </cfRule>
  </conditionalFormatting>
  <conditionalFormatting sqref="F55">
    <cfRule type="cellIs" dxfId="12988" priority="1787" operator="lessThan">
      <formula>0</formula>
    </cfRule>
  </conditionalFormatting>
  <conditionalFormatting sqref="F55">
    <cfRule type="cellIs" dxfId="12987" priority="1792" operator="lessThan">
      <formula>0</formula>
    </cfRule>
  </conditionalFormatting>
  <conditionalFormatting sqref="F55">
    <cfRule type="cellIs" dxfId="12986" priority="1791" operator="lessThan">
      <formula>0</formula>
    </cfRule>
  </conditionalFormatting>
  <conditionalFormatting sqref="F55">
    <cfRule type="cellIs" dxfId="12985" priority="1788" operator="lessThan">
      <formula>0</formula>
    </cfRule>
  </conditionalFormatting>
  <conditionalFormatting sqref="F55">
    <cfRule type="cellIs" dxfId="12984" priority="1784" operator="lessThan">
      <formula>0</formula>
    </cfRule>
  </conditionalFormatting>
  <conditionalFormatting sqref="F55">
    <cfRule type="cellIs" dxfId="12983" priority="1783" operator="lessThan">
      <formula>0</formula>
    </cfRule>
  </conditionalFormatting>
  <conditionalFormatting sqref="F55">
    <cfRule type="cellIs" dxfId="12982" priority="1807" operator="lessThan">
      <formula>0</formula>
    </cfRule>
  </conditionalFormatting>
  <conditionalFormatting sqref="F55">
    <cfRule type="cellIs" dxfId="12981" priority="1806" operator="lessThan">
      <formula>0</formula>
    </cfRule>
  </conditionalFormatting>
  <conditionalFormatting sqref="F55">
    <cfRule type="cellIs" dxfId="12980" priority="1805" operator="lessThan">
      <formula>0</formula>
    </cfRule>
  </conditionalFormatting>
  <conditionalFormatting sqref="F55">
    <cfRule type="cellIs" dxfId="12979" priority="1803" operator="lessThan">
      <formula>0</formula>
    </cfRule>
  </conditionalFormatting>
  <conditionalFormatting sqref="F55">
    <cfRule type="cellIs" dxfId="12978" priority="1804" operator="lessThan">
      <formula>0</formula>
    </cfRule>
  </conditionalFormatting>
  <conditionalFormatting sqref="F55">
    <cfRule type="cellIs" dxfId="12977" priority="1802" operator="lessThan">
      <formula>0</formula>
    </cfRule>
  </conditionalFormatting>
  <conditionalFormatting sqref="F55">
    <cfRule type="cellIs" dxfId="12976" priority="1801" operator="lessThan">
      <formula>0</formula>
    </cfRule>
  </conditionalFormatting>
  <conditionalFormatting sqref="F55">
    <cfRule type="cellIs" dxfId="12975" priority="1799" operator="lessThan">
      <formula>0</formula>
    </cfRule>
  </conditionalFormatting>
  <conditionalFormatting sqref="F55">
    <cfRule type="cellIs" dxfId="12974" priority="1800" operator="lessThan">
      <formula>0</formula>
    </cfRule>
  </conditionalFormatting>
  <conditionalFormatting sqref="F55">
    <cfRule type="cellIs" dxfId="12973" priority="1798" operator="lessThan">
      <formula>0</formula>
    </cfRule>
  </conditionalFormatting>
  <conditionalFormatting sqref="F55">
    <cfRule type="cellIs" dxfId="12972" priority="1797" operator="lessThan">
      <formula>0</formula>
    </cfRule>
  </conditionalFormatting>
  <conditionalFormatting sqref="F55">
    <cfRule type="cellIs" dxfId="12971" priority="1796" operator="lessThan">
      <formula>0</formula>
    </cfRule>
  </conditionalFormatting>
  <conditionalFormatting sqref="F55">
    <cfRule type="cellIs" dxfId="12970" priority="1794" operator="lessThan">
      <formula>0</formula>
    </cfRule>
  </conditionalFormatting>
  <conditionalFormatting sqref="F55">
    <cfRule type="cellIs" dxfId="12969" priority="1795" operator="lessThan">
      <formula>0</formula>
    </cfRule>
  </conditionalFormatting>
  <conditionalFormatting sqref="F55">
    <cfRule type="cellIs" dxfId="12968" priority="1793" operator="lessThan">
      <formula>0</formula>
    </cfRule>
  </conditionalFormatting>
  <conditionalFormatting sqref="F55">
    <cfRule type="cellIs" dxfId="12967" priority="1790" operator="lessThan">
      <formula>0</formula>
    </cfRule>
  </conditionalFormatting>
  <conditionalFormatting sqref="F55">
    <cfRule type="cellIs" dxfId="12966" priority="1789" operator="lessThan">
      <formula>0</formula>
    </cfRule>
  </conditionalFormatting>
  <conditionalFormatting sqref="F55">
    <cfRule type="cellIs" dxfId="12965" priority="1778" operator="lessThan">
      <formula>0</formula>
    </cfRule>
  </conditionalFormatting>
  <conditionalFormatting sqref="F55">
    <cfRule type="cellIs" dxfId="12964" priority="1776" operator="lessThan">
      <formula>0</formula>
    </cfRule>
  </conditionalFormatting>
  <conditionalFormatting sqref="F55">
    <cfRule type="cellIs" dxfId="12963" priority="1777" operator="lessThan">
      <formula>0</formula>
    </cfRule>
  </conditionalFormatting>
  <conditionalFormatting sqref="F55">
    <cfRule type="cellIs" dxfId="12962" priority="1775" operator="lessThan">
      <formula>0</formula>
    </cfRule>
  </conditionalFormatting>
  <conditionalFormatting sqref="F55">
    <cfRule type="cellIs" dxfId="12961" priority="1774" operator="lessThan">
      <formula>0</formula>
    </cfRule>
  </conditionalFormatting>
  <conditionalFormatting sqref="F55">
    <cfRule type="cellIs" dxfId="12960" priority="1773" operator="lessThan">
      <formula>0</formula>
    </cfRule>
  </conditionalFormatting>
  <conditionalFormatting sqref="F55">
    <cfRule type="cellIs" dxfId="12959" priority="1771" operator="lessThan">
      <formula>0</formula>
    </cfRule>
  </conditionalFormatting>
  <conditionalFormatting sqref="F55">
    <cfRule type="cellIs" dxfId="12958" priority="1772" operator="lessThan">
      <formula>0</formula>
    </cfRule>
  </conditionalFormatting>
  <conditionalFormatting sqref="F55">
    <cfRule type="cellIs" dxfId="12957" priority="1770" operator="lessThan">
      <formula>0</formula>
    </cfRule>
  </conditionalFormatting>
  <conditionalFormatting sqref="F55">
    <cfRule type="cellIs" dxfId="12956" priority="1769" operator="lessThan">
      <formula>0</formula>
    </cfRule>
  </conditionalFormatting>
  <conditionalFormatting sqref="I71:I72">
    <cfRule type="cellIs" dxfId="12955" priority="3652" operator="lessThan">
      <formula>0</formula>
    </cfRule>
  </conditionalFormatting>
  <conditionalFormatting sqref="H71:H72">
    <cfRule type="cellIs" dxfId="12954" priority="3650" operator="lessThan">
      <formula>0</formula>
    </cfRule>
  </conditionalFormatting>
  <conditionalFormatting sqref="H71:H72">
    <cfRule type="cellIs" dxfId="12953" priority="3651" operator="lessThan">
      <formula>0</formula>
    </cfRule>
  </conditionalFormatting>
  <conditionalFormatting sqref="H71:H72">
    <cfRule type="cellIs" dxfId="12952" priority="3649" operator="lessThan">
      <formula>0</formula>
    </cfRule>
  </conditionalFormatting>
  <conditionalFormatting sqref="H71:H72">
    <cfRule type="cellIs" dxfId="12951" priority="3648" operator="lessThan">
      <formula>0</formula>
    </cfRule>
  </conditionalFormatting>
  <conditionalFormatting sqref="H71:H72">
    <cfRule type="cellIs" dxfId="12950" priority="3647" operator="lessThan">
      <formula>0</formula>
    </cfRule>
  </conditionalFormatting>
  <conditionalFormatting sqref="H71:H72">
    <cfRule type="cellIs" dxfId="12949" priority="3646" operator="lessThan">
      <formula>0</formula>
    </cfRule>
  </conditionalFormatting>
  <conditionalFormatting sqref="H71:H72">
    <cfRule type="cellIs" dxfId="12948" priority="3645" operator="lessThan">
      <formula>0</formula>
    </cfRule>
  </conditionalFormatting>
  <conditionalFormatting sqref="H71:H72">
    <cfRule type="cellIs" dxfId="12947" priority="3640" operator="lessThan">
      <formula>0</formula>
    </cfRule>
  </conditionalFormatting>
  <conditionalFormatting sqref="H71:H72">
    <cfRule type="cellIs" dxfId="12946" priority="3641" operator="lessThan">
      <formula>0</formula>
    </cfRule>
  </conditionalFormatting>
  <conditionalFormatting sqref="H71:H72">
    <cfRule type="cellIs" dxfId="12945" priority="3644" operator="lessThan">
      <formula>0</formula>
    </cfRule>
  </conditionalFormatting>
  <conditionalFormatting sqref="H71:H72">
    <cfRule type="cellIs" dxfId="12944" priority="3643" operator="lessThan">
      <formula>0</formula>
    </cfRule>
  </conditionalFormatting>
  <conditionalFormatting sqref="H71:H72">
    <cfRule type="cellIs" dxfId="12943" priority="3642" operator="lessThan">
      <formula>0</formula>
    </cfRule>
  </conditionalFormatting>
  <conditionalFormatting sqref="H71:H72">
    <cfRule type="cellIs" dxfId="12942" priority="3638" operator="lessThan">
      <formula>0</formula>
    </cfRule>
  </conditionalFormatting>
  <conditionalFormatting sqref="H71:H72">
    <cfRule type="cellIs" dxfId="12941" priority="3637" operator="lessThan">
      <formula>0</formula>
    </cfRule>
  </conditionalFormatting>
  <conditionalFormatting sqref="H71:H72">
    <cfRule type="cellIs" dxfId="12940" priority="3639" operator="lessThan">
      <formula>0</formula>
    </cfRule>
  </conditionalFormatting>
  <conditionalFormatting sqref="H71:H72">
    <cfRule type="cellIs" dxfId="12939" priority="3636" operator="lessThan">
      <formula>0</formula>
    </cfRule>
  </conditionalFormatting>
  <conditionalFormatting sqref="H71:H72">
    <cfRule type="cellIs" dxfId="12938" priority="3635" operator="lessThan">
      <formula>0</formula>
    </cfRule>
  </conditionalFormatting>
  <conditionalFormatting sqref="H71:H72">
    <cfRule type="cellIs" dxfId="12937" priority="3628" operator="lessThan">
      <formula>0</formula>
    </cfRule>
  </conditionalFormatting>
  <conditionalFormatting sqref="H71:H72">
    <cfRule type="cellIs" dxfId="12936" priority="3629" operator="lessThan">
      <formula>0</formula>
    </cfRule>
  </conditionalFormatting>
  <conditionalFormatting sqref="H71:H72">
    <cfRule type="cellIs" dxfId="12935" priority="3632" operator="lessThan">
      <formula>0</formula>
    </cfRule>
  </conditionalFormatting>
  <conditionalFormatting sqref="H71:H72">
    <cfRule type="cellIs" dxfId="12934" priority="3631" operator="lessThan">
      <formula>0</formula>
    </cfRule>
  </conditionalFormatting>
  <conditionalFormatting sqref="H71:H72">
    <cfRule type="cellIs" dxfId="12933" priority="3630" operator="lessThan">
      <formula>0</formula>
    </cfRule>
  </conditionalFormatting>
  <conditionalFormatting sqref="H71:H72">
    <cfRule type="cellIs" dxfId="12932" priority="3634" operator="lessThan">
      <formula>0</formula>
    </cfRule>
  </conditionalFormatting>
  <conditionalFormatting sqref="H71:H72">
    <cfRule type="cellIs" dxfId="12931" priority="3633" operator="lessThan">
      <formula>0</formula>
    </cfRule>
  </conditionalFormatting>
  <conditionalFormatting sqref="H71:H72">
    <cfRule type="cellIs" dxfId="12930" priority="3622" operator="lessThan">
      <formula>0</formula>
    </cfRule>
  </conditionalFormatting>
  <conditionalFormatting sqref="H71:H72">
    <cfRule type="cellIs" dxfId="12929" priority="3627" operator="lessThan">
      <formula>0</formula>
    </cfRule>
  </conditionalFormatting>
  <conditionalFormatting sqref="H71:H72">
    <cfRule type="cellIs" dxfId="12928" priority="3625" operator="lessThan">
      <formula>0</formula>
    </cfRule>
  </conditionalFormatting>
  <conditionalFormatting sqref="H71:H72">
    <cfRule type="cellIs" dxfId="12927" priority="3626" operator="lessThan">
      <formula>0</formula>
    </cfRule>
  </conditionalFormatting>
  <conditionalFormatting sqref="H71:H72">
    <cfRule type="cellIs" dxfId="12926" priority="3624" operator="lessThan">
      <formula>0</formula>
    </cfRule>
  </conditionalFormatting>
  <conditionalFormatting sqref="H71:H72">
    <cfRule type="cellIs" dxfId="12925" priority="3623" operator="lessThan">
      <formula>0</formula>
    </cfRule>
  </conditionalFormatting>
  <conditionalFormatting sqref="H71:H72">
    <cfRule type="cellIs" dxfId="12924" priority="3620" operator="lessThan">
      <formula>0</formula>
    </cfRule>
  </conditionalFormatting>
  <conditionalFormatting sqref="H71:H72">
    <cfRule type="cellIs" dxfId="12923" priority="3621" operator="lessThan">
      <formula>0</formula>
    </cfRule>
  </conditionalFormatting>
  <conditionalFormatting sqref="H71:H72">
    <cfRule type="cellIs" dxfId="12922" priority="3616" operator="lessThan">
      <formula>0</formula>
    </cfRule>
  </conditionalFormatting>
  <conditionalFormatting sqref="H71:H72">
    <cfRule type="cellIs" dxfId="12921" priority="3615" operator="lessThan">
      <formula>0</formula>
    </cfRule>
  </conditionalFormatting>
  <conditionalFormatting sqref="H71:H72">
    <cfRule type="cellIs" dxfId="12920" priority="3619" operator="lessThan">
      <formula>0</formula>
    </cfRule>
  </conditionalFormatting>
  <conditionalFormatting sqref="H71:H72">
    <cfRule type="cellIs" dxfId="12919" priority="3618" operator="lessThan">
      <formula>0</formula>
    </cfRule>
  </conditionalFormatting>
  <conditionalFormatting sqref="H71:H72">
    <cfRule type="cellIs" dxfId="12918" priority="3617" operator="lessThan">
      <formula>0</formula>
    </cfRule>
  </conditionalFormatting>
  <conditionalFormatting sqref="H71:H72">
    <cfRule type="cellIs" dxfId="12917" priority="3611" operator="lessThan">
      <formula>0</formula>
    </cfRule>
  </conditionalFormatting>
  <conditionalFormatting sqref="H71:H72">
    <cfRule type="cellIs" dxfId="12916" priority="3610" operator="lessThan">
      <formula>0</formula>
    </cfRule>
  </conditionalFormatting>
  <conditionalFormatting sqref="H71:H72">
    <cfRule type="cellIs" dxfId="12915" priority="3607" operator="lessThan">
      <formula>0</formula>
    </cfRule>
  </conditionalFormatting>
  <conditionalFormatting sqref="H71:H72">
    <cfRule type="cellIs" dxfId="12914" priority="3614" operator="lessThan">
      <formula>0</formula>
    </cfRule>
  </conditionalFormatting>
  <conditionalFormatting sqref="H71:H72">
    <cfRule type="cellIs" dxfId="12913" priority="3613" operator="lessThan">
      <formula>0</formula>
    </cfRule>
  </conditionalFormatting>
  <conditionalFormatting sqref="H71:H72">
    <cfRule type="cellIs" dxfId="12912" priority="3612" operator="lessThan">
      <formula>0</formula>
    </cfRule>
  </conditionalFormatting>
  <conditionalFormatting sqref="H71:H72">
    <cfRule type="cellIs" dxfId="12911" priority="3602" operator="lessThan">
      <formula>0</formula>
    </cfRule>
  </conditionalFormatting>
  <conditionalFormatting sqref="H71:H72">
    <cfRule type="cellIs" dxfId="12910" priority="3608" operator="lessThan">
      <formula>0</formula>
    </cfRule>
  </conditionalFormatting>
  <conditionalFormatting sqref="H71:H72">
    <cfRule type="cellIs" dxfId="12909" priority="3609" operator="lessThan">
      <formula>0</formula>
    </cfRule>
  </conditionalFormatting>
  <conditionalFormatting sqref="H71:H72">
    <cfRule type="cellIs" dxfId="12908" priority="3605" operator="lessThan">
      <formula>0</formula>
    </cfRule>
  </conditionalFormatting>
  <conditionalFormatting sqref="H71:H72">
    <cfRule type="cellIs" dxfId="12907" priority="3606" operator="lessThan">
      <formula>0</formula>
    </cfRule>
  </conditionalFormatting>
  <conditionalFormatting sqref="H71:H72">
    <cfRule type="cellIs" dxfId="12906" priority="3604" operator="lessThan">
      <formula>0</formula>
    </cfRule>
  </conditionalFormatting>
  <conditionalFormatting sqref="H71:H72">
    <cfRule type="cellIs" dxfId="12905" priority="3603" operator="lessThan">
      <formula>0</formula>
    </cfRule>
  </conditionalFormatting>
  <conditionalFormatting sqref="H71:H72">
    <cfRule type="cellIs" dxfId="12904" priority="3601" operator="lessThan">
      <formula>0</formula>
    </cfRule>
  </conditionalFormatting>
  <conditionalFormatting sqref="H71:H72">
    <cfRule type="cellIs" dxfId="12903" priority="3600" operator="lessThan">
      <formula>0</formula>
    </cfRule>
  </conditionalFormatting>
  <conditionalFormatting sqref="H71:H72">
    <cfRule type="cellIs" dxfId="12902" priority="3599" operator="lessThan">
      <formula>0</formula>
    </cfRule>
  </conditionalFormatting>
  <conditionalFormatting sqref="H71:H72">
    <cfRule type="cellIs" dxfId="12901" priority="3597" operator="lessThan">
      <formula>0</formula>
    </cfRule>
  </conditionalFormatting>
  <conditionalFormatting sqref="H71:H72">
    <cfRule type="cellIs" dxfId="12900" priority="3598" operator="lessThan">
      <formula>0</formula>
    </cfRule>
  </conditionalFormatting>
  <conditionalFormatting sqref="H71:H72">
    <cfRule type="cellIs" dxfId="12899" priority="3596" operator="lessThan">
      <formula>0</formula>
    </cfRule>
  </conditionalFormatting>
  <conditionalFormatting sqref="H71:H72">
    <cfRule type="cellIs" dxfId="12898" priority="3594" operator="lessThan">
      <formula>0</formula>
    </cfRule>
  </conditionalFormatting>
  <conditionalFormatting sqref="H71:H72">
    <cfRule type="cellIs" dxfId="12897" priority="3595" operator="lessThan">
      <formula>0</formula>
    </cfRule>
  </conditionalFormatting>
  <conditionalFormatting sqref="H71:H72">
    <cfRule type="cellIs" dxfId="12896" priority="3591" operator="lessThan">
      <formula>0</formula>
    </cfRule>
  </conditionalFormatting>
  <conditionalFormatting sqref="H71:H72">
    <cfRule type="cellIs" dxfId="12895" priority="3590" operator="lessThan">
      <formula>0</formula>
    </cfRule>
  </conditionalFormatting>
  <conditionalFormatting sqref="H71:H72">
    <cfRule type="cellIs" dxfId="12894" priority="3589" operator="lessThan">
      <formula>0</formula>
    </cfRule>
  </conditionalFormatting>
  <conditionalFormatting sqref="H71:H72">
    <cfRule type="cellIs" dxfId="12893" priority="3593" operator="lessThan">
      <formula>0</formula>
    </cfRule>
  </conditionalFormatting>
  <conditionalFormatting sqref="H71:H72">
    <cfRule type="cellIs" dxfId="12892" priority="3592" operator="lessThan">
      <formula>0</formula>
    </cfRule>
  </conditionalFormatting>
  <conditionalFormatting sqref="L71:L74 L80 L76">
    <cfRule type="cellIs" dxfId="12891" priority="3050" operator="lessThan">
      <formula>0</formula>
    </cfRule>
  </conditionalFormatting>
  <conditionalFormatting sqref="L71:L74 L80 L76">
    <cfRule type="cellIs" dxfId="12890" priority="3049" operator="lessThan">
      <formula>0</formula>
    </cfRule>
  </conditionalFormatting>
  <conditionalFormatting sqref="L71:L74 L80 L76">
    <cfRule type="cellIs" dxfId="12889" priority="3047" operator="lessThan">
      <formula>0</formula>
    </cfRule>
  </conditionalFormatting>
  <conditionalFormatting sqref="L71:L74 L80 L76">
    <cfRule type="cellIs" dxfId="12888" priority="3048" operator="lessThan">
      <formula>0</formula>
    </cfRule>
  </conditionalFormatting>
  <conditionalFormatting sqref="L71:L74 L80 L76">
    <cfRule type="cellIs" dxfId="12887" priority="3046" operator="lessThan">
      <formula>0</formula>
    </cfRule>
  </conditionalFormatting>
  <conditionalFormatting sqref="L71:L74 L80 L76">
    <cfRule type="cellIs" dxfId="12886" priority="3063" operator="lessThan">
      <formula>0</formula>
    </cfRule>
  </conditionalFormatting>
  <conditionalFormatting sqref="L71:L74 L80 L76">
    <cfRule type="cellIs" dxfId="12885" priority="3064" operator="lessThan">
      <formula>0</formula>
    </cfRule>
  </conditionalFormatting>
  <conditionalFormatting sqref="L71:L74 L80 L76">
    <cfRule type="cellIs" dxfId="12884" priority="3062" operator="lessThan">
      <formula>0</formula>
    </cfRule>
  </conditionalFormatting>
  <conditionalFormatting sqref="L71:L74 L80 L76">
    <cfRule type="cellIs" dxfId="12883" priority="3075" operator="lessThan">
      <formula>0</formula>
    </cfRule>
  </conditionalFormatting>
  <conditionalFormatting sqref="L71:L74 L80 L76">
    <cfRule type="cellIs" dxfId="12882" priority="3060" operator="lessThan">
      <formula>0</formula>
    </cfRule>
  </conditionalFormatting>
  <conditionalFormatting sqref="L71:L74 L80 L76">
    <cfRule type="cellIs" dxfId="12881" priority="3058" operator="lessThan">
      <formula>0</formula>
    </cfRule>
  </conditionalFormatting>
  <conditionalFormatting sqref="L71:L74 L80 L76">
    <cfRule type="cellIs" dxfId="12880" priority="3059" operator="lessThan">
      <formula>0</formula>
    </cfRule>
  </conditionalFormatting>
  <conditionalFormatting sqref="L71:L74 L80 L76">
    <cfRule type="cellIs" dxfId="12879" priority="3057" operator="lessThan">
      <formula>0</formula>
    </cfRule>
  </conditionalFormatting>
  <conditionalFormatting sqref="M71:M74 M80 M76">
    <cfRule type="cellIs" dxfId="12878" priority="3076" operator="lessThan">
      <formula>0</formula>
    </cfRule>
  </conditionalFormatting>
  <conditionalFormatting sqref="L71:L74 L80 L76">
    <cfRule type="cellIs" dxfId="12877" priority="3073" operator="lessThan">
      <formula>0</formula>
    </cfRule>
  </conditionalFormatting>
  <conditionalFormatting sqref="L71:L74 L80 L76">
    <cfRule type="cellIs" dxfId="12876" priority="3072" operator="lessThan">
      <formula>0</formula>
    </cfRule>
  </conditionalFormatting>
  <conditionalFormatting sqref="L71:L74 L80 L76">
    <cfRule type="cellIs" dxfId="12875" priority="3074" operator="lessThan">
      <formula>0</formula>
    </cfRule>
  </conditionalFormatting>
  <conditionalFormatting sqref="L71:L74 L80 L76">
    <cfRule type="cellIs" dxfId="12874" priority="3071" operator="lessThan">
      <formula>0</formula>
    </cfRule>
  </conditionalFormatting>
  <conditionalFormatting sqref="L71:L74 L80 L76">
    <cfRule type="cellIs" dxfId="12873" priority="3070" operator="lessThan">
      <formula>0</formula>
    </cfRule>
  </conditionalFormatting>
  <conditionalFormatting sqref="L71:L74 L80 L76">
    <cfRule type="cellIs" dxfId="12872" priority="3069" operator="lessThan">
      <formula>0</formula>
    </cfRule>
  </conditionalFormatting>
  <conditionalFormatting sqref="L71:L74 L80 L76">
    <cfRule type="cellIs" dxfId="12871" priority="3068" operator="lessThan">
      <formula>0</formula>
    </cfRule>
  </conditionalFormatting>
  <conditionalFormatting sqref="L71:L74 L80 L76">
    <cfRule type="cellIs" dxfId="12870" priority="3067" operator="lessThan">
      <formula>0</formula>
    </cfRule>
  </conditionalFormatting>
  <conditionalFormatting sqref="L71:L74 L80 L76">
    <cfRule type="cellIs" dxfId="12869" priority="3066" operator="lessThan">
      <formula>0</formula>
    </cfRule>
  </conditionalFormatting>
  <conditionalFormatting sqref="L71:L74 L80 L76">
    <cfRule type="cellIs" dxfId="12868" priority="3065" operator="lessThan">
      <formula>0</formula>
    </cfRule>
  </conditionalFormatting>
  <conditionalFormatting sqref="L71:L74 L80 L76">
    <cfRule type="cellIs" dxfId="12867" priority="3053" operator="lessThan">
      <formula>0</formula>
    </cfRule>
  </conditionalFormatting>
  <conditionalFormatting sqref="L71:L74 L80 L76">
    <cfRule type="cellIs" dxfId="12866" priority="3056" operator="lessThan">
      <formula>0</formula>
    </cfRule>
  </conditionalFormatting>
  <conditionalFormatting sqref="L71:L74 L80 L76">
    <cfRule type="cellIs" dxfId="12865" priority="3061" operator="lessThan">
      <formula>0</formula>
    </cfRule>
  </conditionalFormatting>
  <conditionalFormatting sqref="L71:L74 L80 L76">
    <cfRule type="cellIs" dxfId="12864" priority="3055" operator="lessThan">
      <formula>0</formula>
    </cfRule>
  </conditionalFormatting>
  <conditionalFormatting sqref="L71:L74 L80 L76">
    <cfRule type="cellIs" dxfId="12863" priority="3054" operator="lessThan">
      <formula>0</formula>
    </cfRule>
  </conditionalFormatting>
  <conditionalFormatting sqref="L71:L74 L80 L76">
    <cfRule type="cellIs" dxfId="12862" priority="3052" operator="lessThan">
      <formula>0</formula>
    </cfRule>
  </conditionalFormatting>
  <conditionalFormatting sqref="L71:L74 L80 L76">
    <cfRule type="cellIs" dxfId="12861" priority="3051" operator="lessThan">
      <formula>0</formula>
    </cfRule>
  </conditionalFormatting>
  <conditionalFormatting sqref="L71:L74 L80 L76">
    <cfRule type="cellIs" dxfId="12860" priority="3044" operator="lessThan">
      <formula>0</formula>
    </cfRule>
  </conditionalFormatting>
  <conditionalFormatting sqref="L71:L74 L80 L76">
    <cfRule type="cellIs" dxfId="12859" priority="3043" operator="lessThan">
      <formula>0</formula>
    </cfRule>
  </conditionalFormatting>
  <conditionalFormatting sqref="L71:L74 L80 L76">
    <cfRule type="cellIs" dxfId="12858" priority="3045" operator="lessThan">
      <formula>0</formula>
    </cfRule>
  </conditionalFormatting>
  <conditionalFormatting sqref="L71:L74 L80 L76">
    <cfRule type="cellIs" dxfId="12857" priority="3042" operator="lessThan">
      <formula>0</formula>
    </cfRule>
  </conditionalFormatting>
  <conditionalFormatting sqref="L71:L74 L80 L76">
    <cfRule type="cellIs" dxfId="12856" priority="3041" operator="lessThan">
      <formula>0</formula>
    </cfRule>
  </conditionalFormatting>
  <conditionalFormatting sqref="L71:L74 L80 L76">
    <cfRule type="cellIs" dxfId="12855" priority="3040" operator="lessThan">
      <formula>0</formula>
    </cfRule>
  </conditionalFormatting>
  <conditionalFormatting sqref="L71:L74 L80 L76">
    <cfRule type="cellIs" dxfId="12854" priority="3039" operator="lessThan">
      <formula>0</formula>
    </cfRule>
  </conditionalFormatting>
  <conditionalFormatting sqref="L71:L74 L80 L76">
    <cfRule type="cellIs" dxfId="12853" priority="3038" operator="lessThan">
      <formula>0</formula>
    </cfRule>
  </conditionalFormatting>
  <conditionalFormatting sqref="L71:L74 L80 L76">
    <cfRule type="cellIs" dxfId="12852" priority="3037" operator="lessThan">
      <formula>0</formula>
    </cfRule>
  </conditionalFormatting>
  <conditionalFormatting sqref="L71:L74 L80 L76">
    <cfRule type="cellIs" dxfId="12851" priority="3036" operator="lessThan">
      <formula>0</formula>
    </cfRule>
  </conditionalFormatting>
  <conditionalFormatting sqref="L71:L74 L80 L76">
    <cfRule type="cellIs" dxfId="12850" priority="3035" operator="lessThan">
      <formula>0</formula>
    </cfRule>
  </conditionalFormatting>
  <conditionalFormatting sqref="L71:L74 L80 L76">
    <cfRule type="cellIs" dxfId="12849" priority="3033" operator="lessThan">
      <formula>0</formula>
    </cfRule>
  </conditionalFormatting>
  <conditionalFormatting sqref="L71:L74 L80 L76">
    <cfRule type="cellIs" dxfId="12848" priority="3034" operator="lessThan">
      <formula>0</formula>
    </cfRule>
  </conditionalFormatting>
  <conditionalFormatting sqref="L71:L74 L80 L76">
    <cfRule type="cellIs" dxfId="12847" priority="3032" operator="lessThan">
      <formula>0</formula>
    </cfRule>
  </conditionalFormatting>
  <conditionalFormatting sqref="L71:L74 L80 L76">
    <cfRule type="cellIs" dxfId="12846" priority="3031" operator="lessThan">
      <formula>0</formula>
    </cfRule>
  </conditionalFormatting>
  <conditionalFormatting sqref="L71:L74 L80 L76">
    <cfRule type="cellIs" dxfId="12845" priority="3030" operator="lessThan">
      <formula>0</formula>
    </cfRule>
  </conditionalFormatting>
  <conditionalFormatting sqref="L71:L74 L80 L76">
    <cfRule type="cellIs" dxfId="12844" priority="3028" operator="lessThan">
      <formula>0</formula>
    </cfRule>
  </conditionalFormatting>
  <conditionalFormatting sqref="L71:L74 L80 L76">
    <cfRule type="cellIs" dxfId="12843" priority="3029" operator="lessThan">
      <formula>0</formula>
    </cfRule>
  </conditionalFormatting>
  <conditionalFormatting sqref="L71:L74 L80 L76">
    <cfRule type="cellIs" dxfId="12842" priority="3027" operator="lessThan">
      <formula>0</formula>
    </cfRule>
  </conditionalFormatting>
  <conditionalFormatting sqref="L71:L74 L80 L76">
    <cfRule type="cellIs" dxfId="12841" priority="3026" operator="lessThan">
      <formula>0</formula>
    </cfRule>
  </conditionalFormatting>
  <conditionalFormatting sqref="L71:L74 L80 L76">
    <cfRule type="cellIs" dxfId="12840" priority="3025" operator="lessThan">
      <formula>0</formula>
    </cfRule>
  </conditionalFormatting>
  <conditionalFormatting sqref="L71:L74 L80 L76">
    <cfRule type="cellIs" dxfId="12839" priority="3023" operator="lessThan">
      <formula>0</formula>
    </cfRule>
  </conditionalFormatting>
  <conditionalFormatting sqref="L71:L74 L80 L76">
    <cfRule type="cellIs" dxfId="12838" priority="3024" operator="lessThan">
      <formula>0</formula>
    </cfRule>
  </conditionalFormatting>
  <conditionalFormatting sqref="L71:L74 L80 L76">
    <cfRule type="cellIs" dxfId="12837" priority="3022" operator="lessThan">
      <formula>0</formula>
    </cfRule>
  </conditionalFormatting>
  <conditionalFormatting sqref="L71:L74 L80 L76">
    <cfRule type="cellIs" dxfId="12836" priority="3021" operator="lessThan">
      <formula>0</formula>
    </cfRule>
  </conditionalFormatting>
  <conditionalFormatting sqref="L71:L74 L80 L76">
    <cfRule type="cellIs" dxfId="12835" priority="3019" operator="lessThan">
      <formula>0</formula>
    </cfRule>
  </conditionalFormatting>
  <conditionalFormatting sqref="L71:L74 L80 L76">
    <cfRule type="cellIs" dxfId="12834" priority="3020" operator="lessThan">
      <formula>0</formula>
    </cfRule>
  </conditionalFormatting>
  <conditionalFormatting sqref="L71:L74 L80 L76">
    <cfRule type="cellIs" dxfId="12833" priority="3018" operator="lessThan">
      <formula>0</formula>
    </cfRule>
  </conditionalFormatting>
  <conditionalFormatting sqref="L71:L74 L80 L76">
    <cfRule type="cellIs" dxfId="12832" priority="3017" operator="lessThan">
      <formula>0</formula>
    </cfRule>
  </conditionalFormatting>
  <conditionalFormatting sqref="L71:L74 L80 L76">
    <cfRule type="cellIs" dxfId="12831" priority="3016" operator="lessThan">
      <formula>0</formula>
    </cfRule>
  </conditionalFormatting>
  <conditionalFormatting sqref="L71:L74 L80 L76">
    <cfRule type="cellIs" dxfId="12830" priority="3014" operator="lessThan">
      <formula>0</formula>
    </cfRule>
  </conditionalFormatting>
  <conditionalFormatting sqref="L71:L74 L80 L76">
    <cfRule type="cellIs" dxfId="12829" priority="3015" operator="lessThan">
      <formula>0</formula>
    </cfRule>
  </conditionalFormatting>
  <conditionalFormatting sqref="L71:L74 L80 L76">
    <cfRule type="cellIs" dxfId="12828" priority="3013" operator="lessThan">
      <formula>0</formula>
    </cfRule>
  </conditionalFormatting>
  <conditionalFormatting sqref="L71:L74 L80 L76">
    <cfRule type="cellIs" dxfId="12827" priority="2986" operator="lessThan">
      <formula>0</formula>
    </cfRule>
  </conditionalFormatting>
  <conditionalFormatting sqref="L71:L74 L80 L76">
    <cfRule type="cellIs" dxfId="12826" priority="2985" operator="lessThan">
      <formula>0</formula>
    </cfRule>
  </conditionalFormatting>
  <conditionalFormatting sqref="L71:L74 L80 L76">
    <cfRule type="cellIs" dxfId="12825" priority="2983" operator="lessThan">
      <formula>0</formula>
    </cfRule>
  </conditionalFormatting>
  <conditionalFormatting sqref="L71:L74 L80 L76">
    <cfRule type="cellIs" dxfId="12824" priority="2984" operator="lessThan">
      <formula>0</formula>
    </cfRule>
  </conditionalFormatting>
  <conditionalFormatting sqref="L71:L74 L80 L76">
    <cfRule type="cellIs" dxfId="12823" priority="2982" operator="lessThan">
      <formula>0</formula>
    </cfRule>
  </conditionalFormatting>
  <conditionalFormatting sqref="L71:L74 L80 L76">
    <cfRule type="cellIs" dxfId="12822" priority="2999" operator="lessThan">
      <formula>0</formula>
    </cfRule>
  </conditionalFormatting>
  <conditionalFormatting sqref="L71:L74 L80 L76">
    <cfRule type="cellIs" dxfId="12821" priority="3000" operator="lessThan">
      <formula>0</formula>
    </cfRule>
  </conditionalFormatting>
  <conditionalFormatting sqref="L71:L74 L80 L76">
    <cfRule type="cellIs" dxfId="12820" priority="2998" operator="lessThan">
      <formula>0</formula>
    </cfRule>
  </conditionalFormatting>
  <conditionalFormatting sqref="L71:L74 L80 L76">
    <cfRule type="cellIs" dxfId="12819" priority="3011" operator="lessThan">
      <formula>0</formula>
    </cfRule>
  </conditionalFormatting>
  <conditionalFormatting sqref="L71:L74 L80 L76">
    <cfRule type="cellIs" dxfId="12818" priority="2996" operator="lessThan">
      <formula>0</formula>
    </cfRule>
  </conditionalFormatting>
  <conditionalFormatting sqref="L71:L74 L80 L76">
    <cfRule type="cellIs" dxfId="12817" priority="2994" operator="lessThan">
      <formula>0</formula>
    </cfRule>
  </conditionalFormatting>
  <conditionalFormatting sqref="L71:L74 L80 L76">
    <cfRule type="cellIs" dxfId="12816" priority="2995" operator="lessThan">
      <formula>0</formula>
    </cfRule>
  </conditionalFormatting>
  <conditionalFormatting sqref="L71:L74 L80 L76">
    <cfRule type="cellIs" dxfId="12815" priority="2993" operator="lessThan">
      <formula>0</formula>
    </cfRule>
  </conditionalFormatting>
  <conditionalFormatting sqref="M71:M74 M80 M76">
    <cfRule type="cellIs" dxfId="12814" priority="3012" operator="lessThan">
      <formula>0</formula>
    </cfRule>
  </conditionalFormatting>
  <conditionalFormatting sqref="L71:L74 L80 L76">
    <cfRule type="cellIs" dxfId="12813" priority="3009" operator="lessThan">
      <formula>0</formula>
    </cfRule>
  </conditionalFormatting>
  <conditionalFormatting sqref="L71:L74 L80 L76">
    <cfRule type="cellIs" dxfId="12812" priority="3008" operator="lessThan">
      <formula>0</formula>
    </cfRule>
  </conditionalFormatting>
  <conditionalFormatting sqref="L71:L74 L80 L76">
    <cfRule type="cellIs" dxfId="12811" priority="3010" operator="lessThan">
      <formula>0</formula>
    </cfRule>
  </conditionalFormatting>
  <conditionalFormatting sqref="L71:L74 L80 L76">
    <cfRule type="cellIs" dxfId="12810" priority="3007" operator="lessThan">
      <formula>0</formula>
    </cfRule>
  </conditionalFormatting>
  <conditionalFormatting sqref="L71:L74 L80 L76">
    <cfRule type="cellIs" dxfId="12809" priority="3006" operator="lessThan">
      <formula>0</formula>
    </cfRule>
  </conditionalFormatting>
  <conditionalFormatting sqref="L71:L74 L80 L76">
    <cfRule type="cellIs" dxfId="12808" priority="3005" operator="lessThan">
      <formula>0</formula>
    </cfRule>
  </conditionalFormatting>
  <conditionalFormatting sqref="L71:L74 L80 L76">
    <cfRule type="cellIs" dxfId="12807" priority="3004" operator="lessThan">
      <formula>0</formula>
    </cfRule>
  </conditionalFormatting>
  <conditionalFormatting sqref="L71:L74 L80 L76">
    <cfRule type="cellIs" dxfId="12806" priority="3003" operator="lessThan">
      <formula>0</formula>
    </cfRule>
  </conditionalFormatting>
  <conditionalFormatting sqref="L71:L74 L80 L76">
    <cfRule type="cellIs" dxfId="12805" priority="3002" operator="lessThan">
      <formula>0</formula>
    </cfRule>
  </conditionalFormatting>
  <conditionalFormatting sqref="L71:L74 L80 L76">
    <cfRule type="cellIs" dxfId="12804" priority="3001" operator="lessThan">
      <formula>0</formula>
    </cfRule>
  </conditionalFormatting>
  <conditionalFormatting sqref="L71:L74 L80 L76">
    <cfRule type="cellIs" dxfId="12803" priority="2989" operator="lessThan">
      <formula>0</formula>
    </cfRule>
  </conditionalFormatting>
  <conditionalFormatting sqref="L71:L74 L80 L76">
    <cfRule type="cellIs" dxfId="12802" priority="2992" operator="lessThan">
      <formula>0</formula>
    </cfRule>
  </conditionalFormatting>
  <conditionalFormatting sqref="L71:L74 L80 L76">
    <cfRule type="cellIs" dxfId="12801" priority="2997" operator="lessThan">
      <formula>0</formula>
    </cfRule>
  </conditionalFormatting>
  <conditionalFormatting sqref="L71:L74 L80 L76">
    <cfRule type="cellIs" dxfId="12800" priority="2991" operator="lessThan">
      <formula>0</formula>
    </cfRule>
  </conditionalFormatting>
  <conditionalFormatting sqref="L71:L74 L80 L76">
    <cfRule type="cellIs" dxfId="12799" priority="2990" operator="lessThan">
      <formula>0</formula>
    </cfRule>
  </conditionalFormatting>
  <conditionalFormatting sqref="L71:L74 L80 L76">
    <cfRule type="cellIs" dxfId="12798" priority="2988" operator="lessThan">
      <formula>0</formula>
    </cfRule>
  </conditionalFormatting>
  <conditionalFormatting sqref="L71:L74 L80 L76">
    <cfRule type="cellIs" dxfId="12797" priority="2987" operator="lessThan">
      <formula>0</formula>
    </cfRule>
  </conditionalFormatting>
  <conditionalFormatting sqref="L71:L74 L80 L76">
    <cfRule type="cellIs" dxfId="12796" priority="2980" operator="lessThan">
      <formula>0</formula>
    </cfRule>
  </conditionalFormatting>
  <conditionalFormatting sqref="L71:L74 L80 L76">
    <cfRule type="cellIs" dxfId="12795" priority="2979" operator="lessThan">
      <formula>0</formula>
    </cfRule>
  </conditionalFormatting>
  <conditionalFormatting sqref="L71:L74 L80 L76">
    <cfRule type="cellIs" dxfId="12794" priority="2981" operator="lessThan">
      <formula>0</formula>
    </cfRule>
  </conditionalFormatting>
  <conditionalFormatting sqref="L71:L74 L80 L76">
    <cfRule type="cellIs" dxfId="12793" priority="2978" operator="lessThan">
      <formula>0</formula>
    </cfRule>
  </conditionalFormatting>
  <conditionalFormatting sqref="L71:L74 L80 L76">
    <cfRule type="cellIs" dxfId="12792" priority="2977" operator="lessThan">
      <formula>0</formula>
    </cfRule>
  </conditionalFormatting>
  <conditionalFormatting sqref="L71:L74 L80 L76">
    <cfRule type="cellIs" dxfId="12791" priority="2976" operator="lessThan">
      <formula>0</formula>
    </cfRule>
  </conditionalFormatting>
  <conditionalFormatting sqref="L71:L74 L80 L76">
    <cfRule type="cellIs" dxfId="12790" priority="2975" operator="lessThan">
      <formula>0</formula>
    </cfRule>
  </conditionalFormatting>
  <conditionalFormatting sqref="L71:L74 L80 L76">
    <cfRule type="cellIs" dxfId="12789" priority="2974" operator="lessThan">
      <formula>0</formula>
    </cfRule>
  </conditionalFormatting>
  <conditionalFormatting sqref="L71:L74 L80 L76">
    <cfRule type="cellIs" dxfId="12788" priority="2973" operator="lessThan">
      <formula>0</formula>
    </cfRule>
  </conditionalFormatting>
  <conditionalFormatting sqref="L71:L74 L80 L76">
    <cfRule type="cellIs" dxfId="12787" priority="2972" operator="lessThan">
      <formula>0</formula>
    </cfRule>
  </conditionalFormatting>
  <conditionalFormatting sqref="L71:L74 L80 L76">
    <cfRule type="cellIs" dxfId="12786" priority="2971" operator="lessThan">
      <formula>0</formula>
    </cfRule>
  </conditionalFormatting>
  <conditionalFormatting sqref="L71:L74 L80 L76">
    <cfRule type="cellIs" dxfId="12785" priority="2969" operator="lessThan">
      <formula>0</formula>
    </cfRule>
  </conditionalFormatting>
  <conditionalFormatting sqref="L71:L74 L80 L76">
    <cfRule type="cellIs" dxfId="12784" priority="2970" operator="lessThan">
      <formula>0</formula>
    </cfRule>
  </conditionalFormatting>
  <conditionalFormatting sqref="L71:L74 L80 L76">
    <cfRule type="cellIs" dxfId="12783" priority="2968" operator="lessThan">
      <formula>0</formula>
    </cfRule>
  </conditionalFormatting>
  <conditionalFormatting sqref="L71:L74 L80 L76">
    <cfRule type="cellIs" dxfId="12782" priority="2967" operator="lessThan">
      <formula>0</formula>
    </cfRule>
  </conditionalFormatting>
  <conditionalFormatting sqref="L71:L74 L80 L76">
    <cfRule type="cellIs" dxfId="12781" priority="2966" operator="lessThan">
      <formula>0</formula>
    </cfRule>
  </conditionalFormatting>
  <conditionalFormatting sqref="L71:L74 L80 L76">
    <cfRule type="cellIs" dxfId="12780" priority="2964" operator="lessThan">
      <formula>0</formula>
    </cfRule>
  </conditionalFormatting>
  <conditionalFormatting sqref="L71:L74 L80 L76">
    <cfRule type="cellIs" dxfId="12779" priority="2965" operator="lessThan">
      <formula>0</formula>
    </cfRule>
  </conditionalFormatting>
  <conditionalFormatting sqref="L71:L74 L80 L76">
    <cfRule type="cellIs" dxfId="12778" priority="2963" operator="lessThan">
      <formula>0</formula>
    </cfRule>
  </conditionalFormatting>
  <conditionalFormatting sqref="L71:L74 L80 L76">
    <cfRule type="cellIs" dxfId="12777" priority="2962" operator="lessThan">
      <formula>0</formula>
    </cfRule>
  </conditionalFormatting>
  <conditionalFormatting sqref="L71:L74 L80 L76">
    <cfRule type="cellIs" dxfId="12776" priority="2961" operator="lessThan">
      <formula>0</formula>
    </cfRule>
  </conditionalFormatting>
  <conditionalFormatting sqref="L71:L74 L80 L76">
    <cfRule type="cellIs" dxfId="12775" priority="2959" operator="lessThan">
      <formula>0</formula>
    </cfRule>
  </conditionalFormatting>
  <conditionalFormatting sqref="L71:L74 L80 L76">
    <cfRule type="cellIs" dxfId="12774" priority="2960" operator="lessThan">
      <formula>0</formula>
    </cfRule>
  </conditionalFormatting>
  <conditionalFormatting sqref="L71:L74 L80 L76">
    <cfRule type="cellIs" dxfId="12773" priority="2958" operator="lessThan">
      <formula>0</formula>
    </cfRule>
  </conditionalFormatting>
  <conditionalFormatting sqref="L71:L74 L80 L76">
    <cfRule type="cellIs" dxfId="12772" priority="2957" operator="lessThan">
      <formula>0</formula>
    </cfRule>
  </conditionalFormatting>
  <conditionalFormatting sqref="L71:L74 L80 L76">
    <cfRule type="cellIs" dxfId="12771" priority="2955" operator="lessThan">
      <formula>0</formula>
    </cfRule>
  </conditionalFormatting>
  <conditionalFormatting sqref="L71:L74 L80 L76">
    <cfRule type="cellIs" dxfId="12770" priority="2956" operator="lessThan">
      <formula>0</formula>
    </cfRule>
  </conditionalFormatting>
  <conditionalFormatting sqref="L71:L74 L80 L76">
    <cfRule type="cellIs" dxfId="12769" priority="2954" operator="lessThan">
      <formula>0</formula>
    </cfRule>
  </conditionalFormatting>
  <conditionalFormatting sqref="L71:L74 L80 L76">
    <cfRule type="cellIs" dxfId="12768" priority="2953" operator="lessThan">
      <formula>0</formula>
    </cfRule>
  </conditionalFormatting>
  <conditionalFormatting sqref="L71:L74 L80 L76">
    <cfRule type="cellIs" dxfId="12767" priority="2952" operator="lessThan">
      <formula>0</formula>
    </cfRule>
  </conditionalFormatting>
  <conditionalFormatting sqref="L71:L74 L80 L76">
    <cfRule type="cellIs" dxfId="12766" priority="2950" operator="lessThan">
      <formula>0</formula>
    </cfRule>
  </conditionalFormatting>
  <conditionalFormatting sqref="L71:L74 L80 L76">
    <cfRule type="cellIs" dxfId="12765" priority="2951" operator="lessThan">
      <formula>0</formula>
    </cfRule>
  </conditionalFormatting>
  <conditionalFormatting sqref="L71:L74 L80 L76">
    <cfRule type="cellIs" dxfId="12764" priority="2949" operator="lessThan">
      <formula>0</formula>
    </cfRule>
  </conditionalFormatting>
  <conditionalFormatting sqref="C70:C73 C79:C82 C75:C77">
    <cfRule type="cellIs" dxfId="12763" priority="2948" operator="lessThan">
      <formula>0</formula>
    </cfRule>
  </conditionalFormatting>
  <conditionalFormatting sqref="C74">
    <cfRule type="cellIs" dxfId="12762" priority="2942" operator="lessThan">
      <formula>0</formula>
    </cfRule>
  </conditionalFormatting>
  <conditionalFormatting sqref="D70">
    <cfRule type="cellIs" dxfId="12761" priority="640" operator="lessThan">
      <formula>0</formula>
    </cfRule>
  </conditionalFormatting>
  <conditionalFormatting sqref="D72">
    <cfRule type="cellIs" dxfId="12760" priority="638" operator="lessThan">
      <formula>0</formula>
    </cfRule>
  </conditionalFormatting>
  <conditionalFormatting sqref="D71">
    <cfRule type="cellIs" dxfId="12759" priority="639" operator="lessThan">
      <formula>0</formula>
    </cfRule>
  </conditionalFormatting>
  <conditionalFormatting sqref="D74">
    <cfRule type="cellIs" dxfId="12758" priority="636" operator="lessThan">
      <formula>0</formula>
    </cfRule>
  </conditionalFormatting>
  <conditionalFormatting sqref="D75">
    <cfRule type="cellIs" dxfId="12757" priority="635" operator="lessThan">
      <formula>0</formula>
    </cfRule>
  </conditionalFormatting>
  <conditionalFormatting sqref="D73">
    <cfRule type="cellIs" dxfId="12756" priority="637" operator="lessThan">
      <formula>0</formula>
    </cfRule>
  </conditionalFormatting>
  <conditionalFormatting sqref="D76">
    <cfRule type="cellIs" dxfId="12755" priority="634" operator="lessThan">
      <formula>0</formula>
    </cfRule>
  </conditionalFormatting>
  <conditionalFormatting sqref="D77">
    <cfRule type="cellIs" dxfId="12754" priority="633" operator="lessThan">
      <formula>0</formula>
    </cfRule>
  </conditionalFormatting>
  <conditionalFormatting sqref="D84">
    <cfRule type="cellIs" dxfId="12753" priority="627" operator="lessThan">
      <formula>0</formula>
    </cfRule>
  </conditionalFormatting>
  <conditionalFormatting sqref="F51">
    <cfRule type="cellIs" dxfId="12752" priority="2578" operator="lessThan">
      <formula>0</formula>
    </cfRule>
  </conditionalFormatting>
  <conditionalFormatting sqref="F51">
    <cfRule type="cellIs" dxfId="12751" priority="2555" operator="lessThan">
      <formula>0</formula>
    </cfRule>
  </conditionalFormatting>
  <conditionalFormatting sqref="F51">
    <cfRule type="cellIs" dxfId="12750" priority="2554" operator="lessThan">
      <formula>0</formula>
    </cfRule>
  </conditionalFormatting>
  <conditionalFormatting sqref="F51">
    <cfRule type="cellIs" dxfId="12749" priority="2553" operator="lessThan">
      <formula>0</formula>
    </cfRule>
  </conditionalFormatting>
  <conditionalFormatting sqref="F51">
    <cfRule type="cellIs" dxfId="12748" priority="2552" operator="lessThan">
      <formula>0</formula>
    </cfRule>
  </conditionalFormatting>
  <conditionalFormatting sqref="F51">
    <cfRule type="cellIs" dxfId="12747" priority="2545" operator="lessThan">
      <formula>0</formula>
    </cfRule>
  </conditionalFormatting>
  <conditionalFormatting sqref="F51">
    <cfRule type="cellIs" dxfId="12746" priority="2538" operator="lessThan">
      <formula>0</formula>
    </cfRule>
  </conditionalFormatting>
  <conditionalFormatting sqref="F51">
    <cfRule type="cellIs" dxfId="12745" priority="2542" operator="lessThan">
      <formula>0</formula>
    </cfRule>
  </conditionalFormatting>
  <conditionalFormatting sqref="F51">
    <cfRule type="cellIs" dxfId="12744" priority="2544" operator="lessThan">
      <formula>0</formula>
    </cfRule>
  </conditionalFormatting>
  <conditionalFormatting sqref="F51">
    <cfRule type="cellIs" dxfId="12743" priority="2543" operator="lessThan">
      <formula>0</formula>
    </cfRule>
  </conditionalFormatting>
  <conditionalFormatting sqref="F51">
    <cfRule type="cellIs" dxfId="12742" priority="2541" operator="lessThan">
      <formula>0</formula>
    </cfRule>
  </conditionalFormatting>
  <conditionalFormatting sqref="F51">
    <cfRule type="cellIs" dxfId="12741" priority="2540" operator="lessThan">
      <formula>0</formula>
    </cfRule>
  </conditionalFormatting>
  <conditionalFormatting sqref="F51">
    <cfRule type="cellIs" dxfId="12740" priority="2539" operator="lessThan">
      <formula>0</formula>
    </cfRule>
  </conditionalFormatting>
  <conditionalFormatting sqref="F51">
    <cfRule type="cellIs" dxfId="12739" priority="2559" operator="lessThan">
      <formula>0</formula>
    </cfRule>
  </conditionalFormatting>
  <conditionalFormatting sqref="F51">
    <cfRule type="cellIs" dxfId="12738" priority="2558" operator="lessThan">
      <formula>0</formula>
    </cfRule>
  </conditionalFormatting>
  <conditionalFormatting sqref="F51">
    <cfRule type="cellIs" dxfId="12737" priority="2557" operator="lessThan">
      <formula>0</formula>
    </cfRule>
  </conditionalFormatting>
  <conditionalFormatting sqref="F51">
    <cfRule type="cellIs" dxfId="12736" priority="2556" operator="lessThan">
      <formula>0</formula>
    </cfRule>
  </conditionalFormatting>
  <conditionalFormatting sqref="F51">
    <cfRule type="cellIs" dxfId="12735" priority="2569" operator="lessThan">
      <formula>0</formula>
    </cfRule>
  </conditionalFormatting>
  <conditionalFormatting sqref="F51">
    <cfRule type="cellIs" dxfId="12734" priority="2577" operator="lessThan">
      <formula>0</formula>
    </cfRule>
  </conditionalFormatting>
  <conditionalFormatting sqref="F51">
    <cfRule type="cellIs" dxfId="12733" priority="2576" operator="lessThan">
      <formula>0</formula>
    </cfRule>
  </conditionalFormatting>
  <conditionalFormatting sqref="F51">
    <cfRule type="cellIs" dxfId="12732" priority="2574" operator="lessThan">
      <formula>0</formula>
    </cfRule>
  </conditionalFormatting>
  <conditionalFormatting sqref="F51">
    <cfRule type="cellIs" dxfId="12731" priority="2575" operator="lessThan">
      <formula>0</formula>
    </cfRule>
  </conditionalFormatting>
  <conditionalFormatting sqref="F51">
    <cfRule type="cellIs" dxfId="12730" priority="2573" operator="lessThan">
      <formula>0</formula>
    </cfRule>
  </conditionalFormatting>
  <conditionalFormatting sqref="F51">
    <cfRule type="cellIs" dxfId="12729" priority="2572" operator="lessThan">
      <formula>0</formula>
    </cfRule>
  </conditionalFormatting>
  <conditionalFormatting sqref="F51">
    <cfRule type="cellIs" dxfId="12728" priority="2570" operator="lessThan">
      <formula>0</formula>
    </cfRule>
  </conditionalFormatting>
  <conditionalFormatting sqref="F51">
    <cfRule type="cellIs" dxfId="12727" priority="2571" operator="lessThan">
      <formula>0</formula>
    </cfRule>
  </conditionalFormatting>
  <conditionalFormatting sqref="F51">
    <cfRule type="cellIs" dxfId="12726" priority="2568" operator="lessThan">
      <formula>0</formula>
    </cfRule>
  </conditionalFormatting>
  <conditionalFormatting sqref="F51">
    <cfRule type="cellIs" dxfId="12725" priority="2566" operator="lessThan">
      <formula>0</formula>
    </cfRule>
  </conditionalFormatting>
  <conditionalFormatting sqref="F51">
    <cfRule type="cellIs" dxfId="12724" priority="2567" operator="lessThan">
      <formula>0</formula>
    </cfRule>
  </conditionalFormatting>
  <conditionalFormatting sqref="F51">
    <cfRule type="cellIs" dxfId="12723" priority="2565" operator="lessThan">
      <formula>0</formula>
    </cfRule>
  </conditionalFormatting>
  <conditionalFormatting sqref="F51">
    <cfRule type="cellIs" dxfId="12722" priority="2564" operator="lessThan">
      <formula>0</formula>
    </cfRule>
  </conditionalFormatting>
  <conditionalFormatting sqref="F51">
    <cfRule type="cellIs" dxfId="12721" priority="2563" operator="lessThan">
      <formula>0</formula>
    </cfRule>
  </conditionalFormatting>
  <conditionalFormatting sqref="F51">
    <cfRule type="cellIs" dxfId="12720" priority="2561" operator="lessThan">
      <formula>0</formula>
    </cfRule>
  </conditionalFormatting>
  <conditionalFormatting sqref="F51">
    <cfRule type="cellIs" dxfId="12719" priority="2562" operator="lessThan">
      <formula>0</formula>
    </cfRule>
  </conditionalFormatting>
  <conditionalFormatting sqref="F51">
    <cfRule type="cellIs" dxfId="12718" priority="2560" operator="lessThan">
      <formula>0</formula>
    </cfRule>
  </conditionalFormatting>
  <conditionalFormatting sqref="F51">
    <cfRule type="cellIs" dxfId="12717" priority="2497" operator="lessThan">
      <formula>0</formula>
    </cfRule>
  </conditionalFormatting>
  <conditionalFormatting sqref="F51">
    <cfRule type="cellIs" dxfId="12716" priority="2546" operator="lessThan">
      <formula>0</formula>
    </cfRule>
  </conditionalFormatting>
  <conditionalFormatting sqref="F51">
    <cfRule type="cellIs" dxfId="12715" priority="2486" operator="lessThan">
      <formula>0</formula>
    </cfRule>
  </conditionalFormatting>
  <conditionalFormatting sqref="F51">
    <cfRule type="cellIs" dxfId="12714" priority="2485" operator="lessThan">
      <formula>0</formula>
    </cfRule>
  </conditionalFormatting>
  <conditionalFormatting sqref="F51">
    <cfRule type="cellIs" dxfId="12713" priority="2494" operator="lessThan">
      <formula>0</formula>
    </cfRule>
  </conditionalFormatting>
  <conditionalFormatting sqref="F51">
    <cfRule type="cellIs" dxfId="12712" priority="2493" operator="lessThan">
      <formula>0</formula>
    </cfRule>
  </conditionalFormatting>
  <conditionalFormatting sqref="F51">
    <cfRule type="cellIs" dxfId="12711" priority="2487" operator="lessThan">
      <formula>0</formula>
    </cfRule>
  </conditionalFormatting>
  <conditionalFormatting sqref="F51">
    <cfRule type="cellIs" dxfId="12710" priority="2484" operator="lessThan">
      <formula>0</formula>
    </cfRule>
  </conditionalFormatting>
  <conditionalFormatting sqref="F51">
    <cfRule type="cellIs" dxfId="12709" priority="2483" operator="lessThan">
      <formula>0</formula>
    </cfRule>
  </conditionalFormatting>
  <conditionalFormatting sqref="F51">
    <cfRule type="cellIs" dxfId="12708" priority="2482" operator="lessThan">
      <formula>0</formula>
    </cfRule>
  </conditionalFormatting>
  <conditionalFormatting sqref="F51">
    <cfRule type="cellIs" dxfId="12707" priority="2481" operator="lessThan">
      <formula>0</formula>
    </cfRule>
  </conditionalFormatting>
  <conditionalFormatting sqref="F51">
    <cfRule type="cellIs" dxfId="12706" priority="2480" operator="lessThan">
      <formula>0</formula>
    </cfRule>
  </conditionalFormatting>
  <conditionalFormatting sqref="F51">
    <cfRule type="cellIs" dxfId="12705" priority="2479" operator="lessThan">
      <formula>0</formula>
    </cfRule>
  </conditionalFormatting>
  <conditionalFormatting sqref="F51">
    <cfRule type="cellIs" dxfId="12704" priority="2477" operator="lessThan">
      <formula>0</formula>
    </cfRule>
  </conditionalFormatting>
  <conditionalFormatting sqref="F51">
    <cfRule type="cellIs" dxfId="12703" priority="2475" operator="lessThan">
      <formula>0</formula>
    </cfRule>
  </conditionalFormatting>
  <conditionalFormatting sqref="F51">
    <cfRule type="cellIs" dxfId="12702" priority="2476" operator="lessThan">
      <formula>0</formula>
    </cfRule>
  </conditionalFormatting>
  <conditionalFormatting sqref="F51">
    <cfRule type="cellIs" dxfId="12701" priority="2474" operator="lessThan">
      <formula>0</formula>
    </cfRule>
  </conditionalFormatting>
  <conditionalFormatting sqref="F51">
    <cfRule type="cellIs" dxfId="12700" priority="2551" operator="lessThan">
      <formula>0</formula>
    </cfRule>
  </conditionalFormatting>
  <conditionalFormatting sqref="F51">
    <cfRule type="cellIs" dxfId="12699" priority="2550" operator="lessThan">
      <formula>0</formula>
    </cfRule>
  </conditionalFormatting>
  <conditionalFormatting sqref="F51">
    <cfRule type="cellIs" dxfId="12698" priority="2548" operator="lessThan">
      <formula>0</formula>
    </cfRule>
  </conditionalFormatting>
  <conditionalFormatting sqref="F51">
    <cfRule type="cellIs" dxfId="12697" priority="2549" operator="lessThan">
      <formula>0</formula>
    </cfRule>
  </conditionalFormatting>
  <conditionalFormatting sqref="F51">
    <cfRule type="cellIs" dxfId="12696" priority="2547" operator="lessThan">
      <formula>0</formula>
    </cfRule>
  </conditionalFormatting>
  <conditionalFormatting sqref="F51">
    <cfRule type="cellIs" dxfId="12695" priority="2519" operator="lessThan">
      <formula>0</formula>
    </cfRule>
  </conditionalFormatting>
  <conditionalFormatting sqref="F51">
    <cfRule type="cellIs" dxfId="12694" priority="2517" operator="lessThan">
      <formula>0</formula>
    </cfRule>
  </conditionalFormatting>
  <conditionalFormatting sqref="F51">
    <cfRule type="cellIs" dxfId="12693" priority="2518" operator="lessThan">
      <formula>0</formula>
    </cfRule>
  </conditionalFormatting>
  <conditionalFormatting sqref="F51">
    <cfRule type="cellIs" dxfId="12692" priority="2516" operator="lessThan">
      <formula>0</formula>
    </cfRule>
  </conditionalFormatting>
  <conditionalFormatting sqref="F51">
    <cfRule type="cellIs" dxfId="12691" priority="2515" operator="lessThan">
      <formula>0</formula>
    </cfRule>
  </conditionalFormatting>
  <conditionalFormatting sqref="F51">
    <cfRule type="cellIs" dxfId="12690" priority="2514" operator="lessThan">
      <formula>0</formula>
    </cfRule>
  </conditionalFormatting>
  <conditionalFormatting sqref="F51">
    <cfRule type="cellIs" dxfId="12689" priority="2512" operator="lessThan">
      <formula>0</formula>
    </cfRule>
  </conditionalFormatting>
  <conditionalFormatting sqref="F51">
    <cfRule type="cellIs" dxfId="12688" priority="2513" operator="lessThan">
      <formula>0</formula>
    </cfRule>
  </conditionalFormatting>
  <conditionalFormatting sqref="F51">
    <cfRule type="cellIs" dxfId="12687" priority="2478" operator="lessThan">
      <formula>0</formula>
    </cfRule>
  </conditionalFormatting>
  <conditionalFormatting sqref="F51">
    <cfRule type="cellIs" dxfId="12686" priority="2496" operator="lessThan">
      <formula>0</formula>
    </cfRule>
  </conditionalFormatting>
  <conditionalFormatting sqref="F51">
    <cfRule type="cellIs" dxfId="12685" priority="2495" operator="lessThan">
      <formula>0</formula>
    </cfRule>
  </conditionalFormatting>
  <conditionalFormatting sqref="F51">
    <cfRule type="cellIs" dxfId="12684" priority="2492" operator="lessThan">
      <formula>0</formula>
    </cfRule>
  </conditionalFormatting>
  <conditionalFormatting sqref="F51">
    <cfRule type="cellIs" dxfId="12683" priority="2491" operator="lessThan">
      <formula>0</formula>
    </cfRule>
  </conditionalFormatting>
  <conditionalFormatting sqref="F51">
    <cfRule type="cellIs" dxfId="12682" priority="2489" operator="lessThan">
      <formula>0</formula>
    </cfRule>
  </conditionalFormatting>
  <conditionalFormatting sqref="F51">
    <cfRule type="cellIs" dxfId="12681" priority="2490" operator="lessThan">
      <formula>0</formula>
    </cfRule>
  </conditionalFormatting>
  <conditionalFormatting sqref="F51">
    <cfRule type="cellIs" dxfId="12680" priority="2488" operator="lessThan">
      <formula>0</formula>
    </cfRule>
  </conditionalFormatting>
  <conditionalFormatting sqref="F51">
    <cfRule type="cellIs" dxfId="12679" priority="2472" operator="lessThan">
      <formula>0</formula>
    </cfRule>
  </conditionalFormatting>
  <conditionalFormatting sqref="F51">
    <cfRule type="cellIs" dxfId="12678" priority="2473" operator="lessThan">
      <formula>0</formula>
    </cfRule>
  </conditionalFormatting>
  <conditionalFormatting sqref="F51">
    <cfRule type="cellIs" dxfId="12677" priority="2471" operator="lessThan">
      <formula>0</formula>
    </cfRule>
  </conditionalFormatting>
  <conditionalFormatting sqref="F51">
    <cfRule type="cellIs" dxfId="12676" priority="2463" operator="lessThan">
      <formula>0</formula>
    </cfRule>
  </conditionalFormatting>
  <conditionalFormatting sqref="F51">
    <cfRule type="cellIs" dxfId="12675" priority="2462" operator="lessThan">
      <formula>0</formula>
    </cfRule>
  </conditionalFormatting>
  <conditionalFormatting sqref="F51">
    <cfRule type="cellIs" dxfId="12674" priority="2459" operator="lessThan">
      <formula>0</formula>
    </cfRule>
  </conditionalFormatting>
  <conditionalFormatting sqref="F51">
    <cfRule type="cellIs" dxfId="12673" priority="2460" operator="lessThan">
      <formula>0</formula>
    </cfRule>
  </conditionalFormatting>
  <conditionalFormatting sqref="F51">
    <cfRule type="cellIs" dxfId="12672" priority="2468" operator="lessThan">
      <formula>0</formula>
    </cfRule>
  </conditionalFormatting>
  <conditionalFormatting sqref="F51">
    <cfRule type="cellIs" dxfId="12671" priority="2467" operator="lessThan">
      <formula>0</formula>
    </cfRule>
  </conditionalFormatting>
  <conditionalFormatting sqref="F51">
    <cfRule type="cellIs" dxfId="12670" priority="2466" operator="lessThan">
      <formula>0</formula>
    </cfRule>
  </conditionalFormatting>
  <conditionalFormatting sqref="F51">
    <cfRule type="cellIs" dxfId="12669" priority="2469" operator="lessThan">
      <formula>0</formula>
    </cfRule>
  </conditionalFormatting>
  <conditionalFormatting sqref="F51">
    <cfRule type="cellIs" dxfId="12668" priority="2470" operator="lessThan">
      <formula>0</formula>
    </cfRule>
  </conditionalFormatting>
  <conditionalFormatting sqref="F51">
    <cfRule type="cellIs" dxfId="12667" priority="2465" operator="lessThan">
      <formula>0</formula>
    </cfRule>
  </conditionalFormatting>
  <conditionalFormatting sqref="F51">
    <cfRule type="cellIs" dxfId="12666" priority="2464" operator="lessThan">
      <formula>0</formula>
    </cfRule>
  </conditionalFormatting>
  <conditionalFormatting sqref="F51">
    <cfRule type="cellIs" dxfId="12665" priority="2461" operator="lessThan">
      <formula>0</formula>
    </cfRule>
  </conditionalFormatting>
  <conditionalFormatting sqref="F51">
    <cfRule type="cellIs" dxfId="12664" priority="2440" operator="lessThan">
      <formula>0</formula>
    </cfRule>
  </conditionalFormatting>
  <conditionalFormatting sqref="F51">
    <cfRule type="cellIs" dxfId="12663" priority="2441" operator="lessThan">
      <formula>0</formula>
    </cfRule>
  </conditionalFormatting>
  <conditionalFormatting sqref="F51">
    <cfRule type="cellIs" dxfId="12662" priority="2439" operator="lessThan">
      <formula>0</formula>
    </cfRule>
  </conditionalFormatting>
  <conditionalFormatting sqref="F51">
    <cfRule type="cellIs" dxfId="12661" priority="2458" operator="lessThan">
      <formula>0</formula>
    </cfRule>
  </conditionalFormatting>
  <conditionalFormatting sqref="F51">
    <cfRule type="cellIs" dxfId="12660" priority="2442" operator="lessThan">
      <formula>0</formula>
    </cfRule>
  </conditionalFormatting>
  <conditionalFormatting sqref="F51">
    <cfRule type="cellIs" dxfId="12659" priority="2443" operator="lessThan">
      <formula>0</formula>
    </cfRule>
  </conditionalFormatting>
  <conditionalFormatting sqref="F51">
    <cfRule type="cellIs" dxfId="12658" priority="2422" operator="lessThan">
      <formula>0</formula>
    </cfRule>
  </conditionalFormatting>
  <conditionalFormatting sqref="F51">
    <cfRule type="cellIs" dxfId="12657" priority="2420" operator="lessThan">
      <formula>0</formula>
    </cfRule>
  </conditionalFormatting>
  <conditionalFormatting sqref="F51">
    <cfRule type="cellIs" dxfId="12656" priority="2419" operator="lessThan">
      <formula>0</formula>
    </cfRule>
  </conditionalFormatting>
  <conditionalFormatting sqref="F51">
    <cfRule type="cellIs" dxfId="12655" priority="2421" operator="lessThan">
      <formula>0</formula>
    </cfRule>
  </conditionalFormatting>
  <conditionalFormatting sqref="F51">
    <cfRule type="cellIs" dxfId="12654" priority="2418" operator="lessThan">
      <formula>0</formula>
    </cfRule>
  </conditionalFormatting>
  <conditionalFormatting sqref="F51">
    <cfRule type="cellIs" dxfId="12653" priority="2416" operator="lessThan">
      <formula>0</formula>
    </cfRule>
  </conditionalFormatting>
  <conditionalFormatting sqref="F51">
    <cfRule type="cellIs" dxfId="12652" priority="2417" operator="lessThan">
      <formula>0</formula>
    </cfRule>
  </conditionalFormatting>
  <conditionalFormatting sqref="F51">
    <cfRule type="cellIs" dxfId="12651" priority="2414" operator="lessThan">
      <formula>0</formula>
    </cfRule>
  </conditionalFormatting>
  <conditionalFormatting sqref="F51">
    <cfRule type="cellIs" dxfId="12650" priority="2415" operator="lessThan">
      <formula>0</formula>
    </cfRule>
  </conditionalFormatting>
  <conditionalFormatting sqref="F51">
    <cfRule type="cellIs" dxfId="12649" priority="2411" operator="lessThan">
      <formula>0</formula>
    </cfRule>
  </conditionalFormatting>
  <conditionalFormatting sqref="F51">
    <cfRule type="cellIs" dxfId="12648" priority="2412" operator="lessThan">
      <formula>0</formula>
    </cfRule>
  </conditionalFormatting>
  <conditionalFormatting sqref="F51">
    <cfRule type="cellIs" dxfId="12647" priority="2413" operator="lessThan">
      <formula>0</formula>
    </cfRule>
  </conditionalFormatting>
  <conditionalFormatting sqref="G52">
    <cfRule type="cellIs" dxfId="12646" priority="2410" operator="lessThan">
      <formula>0</formula>
    </cfRule>
  </conditionalFormatting>
  <conditionalFormatting sqref="F52">
    <cfRule type="cellIs" dxfId="12645" priority="2401" operator="lessThan">
      <formula>0</formula>
    </cfRule>
  </conditionalFormatting>
  <conditionalFormatting sqref="F52">
    <cfRule type="cellIs" dxfId="12644" priority="2407" operator="lessThan">
      <formula>0</formula>
    </cfRule>
  </conditionalFormatting>
  <conditionalFormatting sqref="F52">
    <cfRule type="cellIs" dxfId="12643" priority="2406" operator="lessThan">
      <formula>0</formula>
    </cfRule>
  </conditionalFormatting>
  <conditionalFormatting sqref="F52">
    <cfRule type="cellIs" dxfId="12642" priority="2408" operator="lessThan">
      <formula>0</formula>
    </cfRule>
  </conditionalFormatting>
  <conditionalFormatting sqref="F52">
    <cfRule type="cellIs" dxfId="12641" priority="2359" operator="lessThan">
      <formula>0</formula>
    </cfRule>
  </conditionalFormatting>
  <conditionalFormatting sqref="F52">
    <cfRule type="cellIs" dxfId="12640" priority="2358" operator="lessThan">
      <formula>0</formula>
    </cfRule>
  </conditionalFormatting>
  <conditionalFormatting sqref="F52">
    <cfRule type="cellIs" dxfId="12639" priority="2357" operator="lessThan">
      <formula>0</formula>
    </cfRule>
  </conditionalFormatting>
  <conditionalFormatting sqref="F52">
    <cfRule type="cellIs" dxfId="12638" priority="2378" operator="lessThan">
      <formula>0</formula>
    </cfRule>
  </conditionalFormatting>
  <conditionalFormatting sqref="F52">
    <cfRule type="cellIs" dxfId="12637" priority="2377" operator="lessThan">
      <formula>0</formula>
    </cfRule>
  </conditionalFormatting>
  <conditionalFormatting sqref="F52">
    <cfRule type="cellIs" dxfId="12636" priority="2376" operator="lessThan">
      <formula>0</formula>
    </cfRule>
  </conditionalFormatting>
  <conditionalFormatting sqref="F52">
    <cfRule type="cellIs" dxfId="12635" priority="2375" operator="lessThan">
      <formula>0</formula>
    </cfRule>
  </conditionalFormatting>
  <conditionalFormatting sqref="F52">
    <cfRule type="cellIs" dxfId="12634" priority="2368" operator="lessThan">
      <formula>0</formula>
    </cfRule>
  </conditionalFormatting>
  <conditionalFormatting sqref="F52">
    <cfRule type="cellIs" dxfId="12633" priority="2361" operator="lessThan">
      <formula>0</formula>
    </cfRule>
  </conditionalFormatting>
  <conditionalFormatting sqref="F52">
    <cfRule type="cellIs" dxfId="12632" priority="2365" operator="lessThan">
      <formula>0</formula>
    </cfRule>
  </conditionalFormatting>
  <conditionalFormatting sqref="F52">
    <cfRule type="cellIs" dxfId="12631" priority="2367" operator="lessThan">
      <formula>0</formula>
    </cfRule>
  </conditionalFormatting>
  <conditionalFormatting sqref="F52">
    <cfRule type="cellIs" dxfId="12630" priority="2366" operator="lessThan">
      <formula>0</formula>
    </cfRule>
  </conditionalFormatting>
  <conditionalFormatting sqref="F52">
    <cfRule type="cellIs" dxfId="12629" priority="2364" operator="lessThan">
      <formula>0</formula>
    </cfRule>
  </conditionalFormatting>
  <conditionalFormatting sqref="F52">
    <cfRule type="cellIs" dxfId="12628" priority="2363" operator="lessThan">
      <formula>0</formula>
    </cfRule>
  </conditionalFormatting>
  <conditionalFormatting sqref="F52">
    <cfRule type="cellIs" dxfId="12627" priority="2362" operator="lessThan">
      <formula>0</formula>
    </cfRule>
  </conditionalFormatting>
  <conditionalFormatting sqref="F52">
    <cfRule type="cellIs" dxfId="12626" priority="2360" operator="lessThan">
      <formula>0</formula>
    </cfRule>
  </conditionalFormatting>
  <conditionalFormatting sqref="F52">
    <cfRule type="cellIs" dxfId="12625" priority="2353" operator="lessThan">
      <formula>0</formula>
    </cfRule>
  </conditionalFormatting>
  <conditionalFormatting sqref="F52">
    <cfRule type="cellIs" dxfId="12624" priority="2352" operator="lessThan">
      <formula>0</formula>
    </cfRule>
  </conditionalFormatting>
  <conditionalFormatting sqref="F52">
    <cfRule type="cellIs" dxfId="12623" priority="2382" operator="lessThan">
      <formula>0</formula>
    </cfRule>
  </conditionalFormatting>
  <conditionalFormatting sqref="F52">
    <cfRule type="cellIs" dxfId="12622" priority="2381" operator="lessThan">
      <formula>0</formula>
    </cfRule>
  </conditionalFormatting>
  <conditionalFormatting sqref="F52">
    <cfRule type="cellIs" dxfId="12621" priority="2380" operator="lessThan">
      <formula>0</formula>
    </cfRule>
  </conditionalFormatting>
  <conditionalFormatting sqref="F52">
    <cfRule type="cellIs" dxfId="12620" priority="2379" operator="lessThan">
      <formula>0</formula>
    </cfRule>
  </conditionalFormatting>
  <conditionalFormatting sqref="F52">
    <cfRule type="cellIs" dxfId="12619" priority="2405" operator="lessThan">
      <formula>0</formula>
    </cfRule>
  </conditionalFormatting>
  <conditionalFormatting sqref="F52">
    <cfRule type="cellIs" dxfId="12618" priority="2356" operator="lessThan">
      <formula>0</formula>
    </cfRule>
  </conditionalFormatting>
  <conditionalFormatting sqref="F52">
    <cfRule type="cellIs" dxfId="12617" priority="2355" operator="lessThan">
      <formula>0</formula>
    </cfRule>
  </conditionalFormatting>
  <conditionalFormatting sqref="F52">
    <cfRule type="cellIs" dxfId="12616" priority="2392" operator="lessThan">
      <formula>0</formula>
    </cfRule>
  </conditionalFormatting>
  <conditionalFormatting sqref="F52">
    <cfRule type="cellIs" dxfId="12615" priority="2409" operator="lessThan">
      <formula>0</formula>
    </cfRule>
  </conditionalFormatting>
  <conditionalFormatting sqref="F52">
    <cfRule type="cellIs" dxfId="12614" priority="2404" operator="lessThan">
      <formula>0</formula>
    </cfRule>
  </conditionalFormatting>
  <conditionalFormatting sqref="F52">
    <cfRule type="cellIs" dxfId="12613" priority="2402" operator="lessThan">
      <formula>0</formula>
    </cfRule>
  </conditionalFormatting>
  <conditionalFormatting sqref="F52">
    <cfRule type="cellIs" dxfId="12612" priority="2403" operator="lessThan">
      <formula>0</formula>
    </cfRule>
  </conditionalFormatting>
  <conditionalFormatting sqref="F52">
    <cfRule type="cellIs" dxfId="12611" priority="2400" operator="lessThan">
      <formula>0</formula>
    </cfRule>
  </conditionalFormatting>
  <conditionalFormatting sqref="F52">
    <cfRule type="cellIs" dxfId="12610" priority="2399" operator="lessThan">
      <formula>0</formula>
    </cfRule>
  </conditionalFormatting>
  <conditionalFormatting sqref="F52">
    <cfRule type="cellIs" dxfId="12609" priority="2397" operator="lessThan">
      <formula>0</formula>
    </cfRule>
  </conditionalFormatting>
  <conditionalFormatting sqref="F52">
    <cfRule type="cellIs" dxfId="12608" priority="2398" operator="lessThan">
      <formula>0</formula>
    </cfRule>
  </conditionalFormatting>
  <conditionalFormatting sqref="F52">
    <cfRule type="cellIs" dxfId="12607" priority="2396" operator="lessThan">
      <formula>0</formula>
    </cfRule>
  </conditionalFormatting>
  <conditionalFormatting sqref="F52">
    <cfRule type="cellIs" dxfId="12606" priority="2395" operator="lessThan">
      <formula>0</formula>
    </cfRule>
  </conditionalFormatting>
  <conditionalFormatting sqref="F52">
    <cfRule type="cellIs" dxfId="12605" priority="2393" operator="lessThan">
      <formula>0</formula>
    </cfRule>
  </conditionalFormatting>
  <conditionalFormatting sqref="F52">
    <cfRule type="cellIs" dxfId="12604" priority="2394" operator="lessThan">
      <formula>0</formula>
    </cfRule>
  </conditionalFormatting>
  <conditionalFormatting sqref="F52">
    <cfRule type="cellIs" dxfId="12603" priority="2391" operator="lessThan">
      <formula>0</formula>
    </cfRule>
  </conditionalFormatting>
  <conditionalFormatting sqref="F52">
    <cfRule type="cellIs" dxfId="12602" priority="2389" operator="lessThan">
      <formula>0</formula>
    </cfRule>
  </conditionalFormatting>
  <conditionalFormatting sqref="F52">
    <cfRule type="cellIs" dxfId="12601" priority="2390" operator="lessThan">
      <formula>0</formula>
    </cfRule>
  </conditionalFormatting>
  <conditionalFormatting sqref="F52">
    <cfRule type="cellIs" dxfId="12600" priority="2388" operator="lessThan">
      <formula>0</formula>
    </cfRule>
  </conditionalFormatting>
  <conditionalFormatting sqref="F52">
    <cfRule type="cellIs" dxfId="12599" priority="2387" operator="lessThan">
      <formula>0</formula>
    </cfRule>
  </conditionalFormatting>
  <conditionalFormatting sqref="F52">
    <cfRule type="cellIs" dxfId="12598" priority="2386" operator="lessThan">
      <formula>0</formula>
    </cfRule>
  </conditionalFormatting>
  <conditionalFormatting sqref="F52">
    <cfRule type="cellIs" dxfId="12597" priority="2384" operator="lessThan">
      <formula>0</formula>
    </cfRule>
  </conditionalFormatting>
  <conditionalFormatting sqref="F52">
    <cfRule type="cellIs" dxfId="12596" priority="2385" operator="lessThan">
      <formula>0</formula>
    </cfRule>
  </conditionalFormatting>
  <conditionalFormatting sqref="F52">
    <cfRule type="cellIs" dxfId="12595" priority="2383" operator="lessThan">
      <formula>0</formula>
    </cfRule>
  </conditionalFormatting>
  <conditionalFormatting sqref="F52">
    <cfRule type="cellIs" dxfId="12594" priority="2323" operator="lessThan">
      <formula>0</formula>
    </cfRule>
  </conditionalFormatting>
  <conditionalFormatting sqref="F52">
    <cfRule type="cellIs" dxfId="12593" priority="2321" operator="lessThan">
      <formula>0</formula>
    </cfRule>
  </conditionalFormatting>
  <conditionalFormatting sqref="F52">
    <cfRule type="cellIs" dxfId="12592" priority="2322" operator="lessThan">
      <formula>0</formula>
    </cfRule>
  </conditionalFormatting>
  <conditionalFormatting sqref="F52">
    <cfRule type="cellIs" dxfId="12591" priority="2320" operator="lessThan">
      <formula>0</formula>
    </cfRule>
  </conditionalFormatting>
  <conditionalFormatting sqref="F52">
    <cfRule type="cellIs" dxfId="12590" priority="2369" operator="lessThan">
      <formula>0</formula>
    </cfRule>
  </conditionalFormatting>
  <conditionalFormatting sqref="F52">
    <cfRule type="cellIs" dxfId="12589" priority="2328" operator="lessThan">
      <formula>0</formula>
    </cfRule>
  </conditionalFormatting>
  <conditionalFormatting sqref="F52">
    <cfRule type="cellIs" dxfId="12588" priority="2329" operator="lessThan">
      <formula>0</formula>
    </cfRule>
  </conditionalFormatting>
  <conditionalFormatting sqref="F52">
    <cfRule type="cellIs" dxfId="12587" priority="2327" operator="lessThan">
      <formula>0</formula>
    </cfRule>
  </conditionalFormatting>
  <conditionalFormatting sqref="F52">
    <cfRule type="cellIs" dxfId="12586" priority="2326" operator="lessThan">
      <formula>0</formula>
    </cfRule>
  </conditionalFormatting>
  <conditionalFormatting sqref="F52">
    <cfRule type="cellIs" dxfId="12585" priority="2324" operator="lessThan">
      <formula>0</formula>
    </cfRule>
  </conditionalFormatting>
  <conditionalFormatting sqref="F52">
    <cfRule type="cellIs" dxfId="12584" priority="2325" operator="lessThan">
      <formula>0</formula>
    </cfRule>
  </conditionalFormatting>
  <conditionalFormatting sqref="F52">
    <cfRule type="cellIs" dxfId="12583" priority="2350" operator="lessThan">
      <formula>0</formula>
    </cfRule>
  </conditionalFormatting>
  <conditionalFormatting sqref="F52">
    <cfRule type="cellIs" dxfId="12582" priority="2351" operator="lessThan">
      <formula>0</formula>
    </cfRule>
  </conditionalFormatting>
  <conditionalFormatting sqref="F52">
    <cfRule type="cellIs" dxfId="12581" priority="2349" operator="lessThan">
      <formula>0</formula>
    </cfRule>
  </conditionalFormatting>
  <conditionalFormatting sqref="F52">
    <cfRule type="cellIs" dxfId="12580" priority="2333" operator="lessThan">
      <formula>0</formula>
    </cfRule>
  </conditionalFormatting>
  <conditionalFormatting sqref="F52">
    <cfRule type="cellIs" dxfId="12579" priority="2332" operator="lessThan">
      <formula>0</formula>
    </cfRule>
  </conditionalFormatting>
  <conditionalFormatting sqref="F52">
    <cfRule type="cellIs" dxfId="12578" priority="2309" operator="lessThan">
      <formula>0</formula>
    </cfRule>
  </conditionalFormatting>
  <conditionalFormatting sqref="F52">
    <cfRule type="cellIs" dxfId="12577" priority="2308" operator="lessThan">
      <formula>0</formula>
    </cfRule>
  </conditionalFormatting>
  <conditionalFormatting sqref="F52">
    <cfRule type="cellIs" dxfId="12576" priority="2317" operator="lessThan">
      <formula>0</formula>
    </cfRule>
  </conditionalFormatting>
  <conditionalFormatting sqref="F52">
    <cfRule type="cellIs" dxfId="12575" priority="2316" operator="lessThan">
      <formula>0</formula>
    </cfRule>
  </conditionalFormatting>
  <conditionalFormatting sqref="F52">
    <cfRule type="cellIs" dxfId="12574" priority="2310" operator="lessThan">
      <formula>0</formula>
    </cfRule>
  </conditionalFormatting>
  <conditionalFormatting sqref="F52">
    <cfRule type="cellIs" dxfId="12573" priority="2307" operator="lessThan">
      <formula>0</formula>
    </cfRule>
  </conditionalFormatting>
  <conditionalFormatting sqref="F52">
    <cfRule type="cellIs" dxfId="12572" priority="2306" operator="lessThan">
      <formula>0</formula>
    </cfRule>
  </conditionalFormatting>
  <conditionalFormatting sqref="F52">
    <cfRule type="cellIs" dxfId="12571" priority="2305" operator="lessThan">
      <formula>0</formula>
    </cfRule>
  </conditionalFormatting>
  <conditionalFormatting sqref="F52">
    <cfRule type="cellIs" dxfId="12570" priority="2304" operator="lessThan">
      <formula>0</formula>
    </cfRule>
  </conditionalFormatting>
  <conditionalFormatting sqref="F52">
    <cfRule type="cellIs" dxfId="12569" priority="2303" operator="lessThan">
      <formula>0</formula>
    </cfRule>
  </conditionalFormatting>
  <conditionalFormatting sqref="F52">
    <cfRule type="cellIs" dxfId="12568" priority="2302" operator="lessThan">
      <formula>0</formula>
    </cfRule>
  </conditionalFormatting>
  <conditionalFormatting sqref="F52">
    <cfRule type="cellIs" dxfId="12567" priority="2300" operator="lessThan">
      <formula>0</formula>
    </cfRule>
  </conditionalFormatting>
  <conditionalFormatting sqref="F52">
    <cfRule type="cellIs" dxfId="12566" priority="2298" operator="lessThan">
      <formula>0</formula>
    </cfRule>
  </conditionalFormatting>
  <conditionalFormatting sqref="F52">
    <cfRule type="cellIs" dxfId="12565" priority="2299" operator="lessThan">
      <formula>0</formula>
    </cfRule>
  </conditionalFormatting>
  <conditionalFormatting sqref="F52">
    <cfRule type="cellIs" dxfId="12564" priority="2297" operator="lessThan">
      <formula>0</formula>
    </cfRule>
  </conditionalFormatting>
  <conditionalFormatting sqref="F52">
    <cfRule type="cellIs" dxfId="12563" priority="2374" operator="lessThan">
      <formula>0</formula>
    </cfRule>
  </conditionalFormatting>
  <conditionalFormatting sqref="F52">
    <cfRule type="cellIs" dxfId="12562" priority="2373" operator="lessThan">
      <formula>0</formula>
    </cfRule>
  </conditionalFormatting>
  <conditionalFormatting sqref="F52">
    <cfRule type="cellIs" dxfId="12561" priority="2371" operator="lessThan">
      <formula>0</formula>
    </cfRule>
  </conditionalFormatting>
  <conditionalFormatting sqref="F52">
    <cfRule type="cellIs" dxfId="12560" priority="2372" operator="lessThan">
      <formula>0</formula>
    </cfRule>
  </conditionalFormatting>
  <conditionalFormatting sqref="F52">
    <cfRule type="cellIs" dxfId="12559" priority="2370" operator="lessThan">
      <formula>0</formula>
    </cfRule>
  </conditionalFormatting>
  <conditionalFormatting sqref="F52">
    <cfRule type="cellIs" dxfId="12558" priority="2354" operator="lessThan">
      <formula>0</formula>
    </cfRule>
  </conditionalFormatting>
  <conditionalFormatting sqref="F52">
    <cfRule type="cellIs" dxfId="12557" priority="2347" operator="lessThan">
      <formula>0</formula>
    </cfRule>
  </conditionalFormatting>
  <conditionalFormatting sqref="F52">
    <cfRule type="cellIs" dxfId="12556" priority="2346" operator="lessThan">
      <formula>0</formula>
    </cfRule>
  </conditionalFormatting>
  <conditionalFormatting sqref="F52">
    <cfRule type="cellIs" dxfId="12555" priority="2344" operator="lessThan">
      <formula>0</formula>
    </cfRule>
  </conditionalFormatting>
  <conditionalFormatting sqref="F52">
    <cfRule type="cellIs" dxfId="12554" priority="2345" operator="lessThan">
      <formula>0</formula>
    </cfRule>
  </conditionalFormatting>
  <conditionalFormatting sqref="F52">
    <cfRule type="cellIs" dxfId="12553" priority="2343" operator="lessThan">
      <formula>0</formula>
    </cfRule>
  </conditionalFormatting>
  <conditionalFormatting sqref="F52">
    <cfRule type="cellIs" dxfId="12552" priority="2348" operator="lessThan">
      <formula>0</formula>
    </cfRule>
  </conditionalFormatting>
  <conditionalFormatting sqref="F52">
    <cfRule type="cellIs" dxfId="12551" priority="2342" operator="lessThan">
      <formula>0</formula>
    </cfRule>
  </conditionalFormatting>
  <conditionalFormatting sqref="F52">
    <cfRule type="cellIs" dxfId="12550" priority="2340" operator="lessThan">
      <formula>0</formula>
    </cfRule>
  </conditionalFormatting>
  <conditionalFormatting sqref="F52">
    <cfRule type="cellIs" dxfId="12549" priority="2341" operator="lessThan">
      <formula>0</formula>
    </cfRule>
  </conditionalFormatting>
  <conditionalFormatting sqref="F52">
    <cfRule type="cellIs" dxfId="12548" priority="2339" operator="lessThan">
      <formula>0</formula>
    </cfRule>
  </conditionalFormatting>
  <conditionalFormatting sqref="F52">
    <cfRule type="cellIs" dxfId="12547" priority="2338" operator="lessThan">
      <formula>0</formula>
    </cfRule>
  </conditionalFormatting>
  <conditionalFormatting sqref="F52">
    <cfRule type="cellIs" dxfId="12546" priority="2337" operator="lessThan">
      <formula>0</formula>
    </cfRule>
  </conditionalFormatting>
  <conditionalFormatting sqref="F52">
    <cfRule type="cellIs" dxfId="12545" priority="2335" operator="lessThan">
      <formula>0</formula>
    </cfRule>
  </conditionalFormatting>
  <conditionalFormatting sqref="F52">
    <cfRule type="cellIs" dxfId="12544" priority="2336" operator="lessThan">
      <formula>0</formula>
    </cfRule>
  </conditionalFormatting>
  <conditionalFormatting sqref="F52">
    <cfRule type="cellIs" dxfId="12543" priority="2334" operator="lessThan">
      <formula>0</formula>
    </cfRule>
  </conditionalFormatting>
  <conditionalFormatting sqref="F52">
    <cfRule type="cellIs" dxfId="12542" priority="2331" operator="lessThan">
      <formula>0</formula>
    </cfRule>
  </conditionalFormatting>
  <conditionalFormatting sqref="F52">
    <cfRule type="cellIs" dxfId="12541" priority="2330" operator="lessThan">
      <formula>0</formula>
    </cfRule>
  </conditionalFormatting>
  <conditionalFormatting sqref="F52">
    <cfRule type="cellIs" dxfId="12540" priority="2301" operator="lessThan">
      <formula>0</formula>
    </cfRule>
  </conditionalFormatting>
  <conditionalFormatting sqref="F52">
    <cfRule type="cellIs" dxfId="12539" priority="2319" operator="lessThan">
      <formula>0</formula>
    </cfRule>
  </conditionalFormatting>
  <conditionalFormatting sqref="F52">
    <cfRule type="cellIs" dxfId="12538" priority="2318" operator="lessThan">
      <formula>0</formula>
    </cfRule>
  </conditionalFormatting>
  <conditionalFormatting sqref="F52">
    <cfRule type="cellIs" dxfId="12537" priority="2315" operator="lessThan">
      <formula>0</formula>
    </cfRule>
  </conditionalFormatting>
  <conditionalFormatting sqref="F52">
    <cfRule type="cellIs" dxfId="12536" priority="2314" operator="lessThan">
      <formula>0</formula>
    </cfRule>
  </conditionalFormatting>
  <conditionalFormatting sqref="F52">
    <cfRule type="cellIs" dxfId="12535" priority="2312" operator="lessThan">
      <formula>0</formula>
    </cfRule>
  </conditionalFormatting>
  <conditionalFormatting sqref="F52">
    <cfRule type="cellIs" dxfId="12534" priority="2313" operator="lessThan">
      <formula>0</formula>
    </cfRule>
  </conditionalFormatting>
  <conditionalFormatting sqref="F52">
    <cfRule type="cellIs" dxfId="12533" priority="2311" operator="lessThan">
      <formula>0</formula>
    </cfRule>
  </conditionalFormatting>
  <conditionalFormatting sqref="F52">
    <cfRule type="cellIs" dxfId="12532" priority="2295" operator="lessThan">
      <formula>0</formula>
    </cfRule>
  </conditionalFormatting>
  <conditionalFormatting sqref="F52">
    <cfRule type="cellIs" dxfId="12531" priority="2296" operator="lessThan">
      <formula>0</formula>
    </cfRule>
  </conditionalFormatting>
  <conditionalFormatting sqref="F52">
    <cfRule type="cellIs" dxfId="12530" priority="2294" operator="lessThan">
      <formula>0</formula>
    </cfRule>
  </conditionalFormatting>
  <conditionalFormatting sqref="F52">
    <cfRule type="cellIs" dxfId="12529" priority="2286" operator="lessThan">
      <formula>0</formula>
    </cfRule>
  </conditionalFormatting>
  <conditionalFormatting sqref="F52">
    <cfRule type="cellIs" dxfId="12528" priority="2285" operator="lessThan">
      <formula>0</formula>
    </cfRule>
  </conditionalFormatting>
  <conditionalFormatting sqref="F52">
    <cfRule type="cellIs" dxfId="12527" priority="2282" operator="lessThan">
      <formula>0</formula>
    </cfRule>
  </conditionalFormatting>
  <conditionalFormatting sqref="F52">
    <cfRule type="cellIs" dxfId="12526" priority="2283" operator="lessThan">
      <formula>0</formula>
    </cfRule>
  </conditionalFormatting>
  <conditionalFormatting sqref="F52">
    <cfRule type="cellIs" dxfId="12525" priority="2291" operator="lessThan">
      <formula>0</formula>
    </cfRule>
  </conditionalFormatting>
  <conditionalFormatting sqref="F52">
    <cfRule type="cellIs" dxfId="12524" priority="2290" operator="lessThan">
      <formula>0</formula>
    </cfRule>
  </conditionalFormatting>
  <conditionalFormatting sqref="F52">
    <cfRule type="cellIs" dxfId="12523" priority="2289" operator="lessThan">
      <formula>0</formula>
    </cfRule>
  </conditionalFormatting>
  <conditionalFormatting sqref="F52">
    <cfRule type="cellIs" dxfId="12522" priority="2292" operator="lessThan">
      <formula>0</formula>
    </cfRule>
  </conditionalFormatting>
  <conditionalFormatting sqref="F52">
    <cfRule type="cellIs" dxfId="12521" priority="2293" operator="lessThan">
      <formula>0</formula>
    </cfRule>
  </conditionalFormatting>
  <conditionalFormatting sqref="F52">
    <cfRule type="cellIs" dxfId="12520" priority="2288" operator="lessThan">
      <formula>0</formula>
    </cfRule>
  </conditionalFormatting>
  <conditionalFormatting sqref="F52">
    <cfRule type="cellIs" dxfId="12519" priority="2287" operator="lessThan">
      <formula>0</formula>
    </cfRule>
  </conditionalFormatting>
  <conditionalFormatting sqref="F52">
    <cfRule type="cellIs" dxfId="12518" priority="2284" operator="lessThan">
      <formula>0</formula>
    </cfRule>
  </conditionalFormatting>
  <conditionalFormatting sqref="F52">
    <cfRule type="cellIs" dxfId="12517" priority="2263" operator="lessThan">
      <formula>0</formula>
    </cfRule>
  </conditionalFormatting>
  <conditionalFormatting sqref="F52">
    <cfRule type="cellIs" dxfId="12516" priority="2264" operator="lessThan">
      <formula>0</formula>
    </cfRule>
  </conditionalFormatting>
  <conditionalFormatting sqref="F52">
    <cfRule type="cellIs" dxfId="12515" priority="2262" operator="lessThan">
      <formula>0</formula>
    </cfRule>
  </conditionalFormatting>
  <conditionalFormatting sqref="F52">
    <cfRule type="cellIs" dxfId="12514" priority="2260" operator="lessThan">
      <formula>0</formula>
    </cfRule>
  </conditionalFormatting>
  <conditionalFormatting sqref="F52">
    <cfRule type="cellIs" dxfId="12513" priority="2261" operator="lessThan">
      <formula>0</formula>
    </cfRule>
  </conditionalFormatting>
  <conditionalFormatting sqref="F52">
    <cfRule type="cellIs" dxfId="12512" priority="2257" operator="lessThan">
      <formula>0</formula>
    </cfRule>
  </conditionalFormatting>
  <conditionalFormatting sqref="F52">
    <cfRule type="cellIs" dxfId="12511" priority="2255" operator="lessThan">
      <formula>0</formula>
    </cfRule>
  </conditionalFormatting>
  <conditionalFormatting sqref="F52">
    <cfRule type="cellIs" dxfId="12510" priority="2256" operator="lessThan">
      <formula>0</formula>
    </cfRule>
  </conditionalFormatting>
  <conditionalFormatting sqref="F52">
    <cfRule type="cellIs" dxfId="12509" priority="2253" operator="lessThan">
      <formula>0</formula>
    </cfRule>
  </conditionalFormatting>
  <conditionalFormatting sqref="F52">
    <cfRule type="cellIs" dxfId="12508" priority="2254" operator="lessThan">
      <formula>0</formula>
    </cfRule>
  </conditionalFormatting>
  <conditionalFormatting sqref="F52">
    <cfRule type="cellIs" dxfId="12507" priority="2250" operator="lessThan">
      <formula>0</formula>
    </cfRule>
  </conditionalFormatting>
  <conditionalFormatting sqref="F52">
    <cfRule type="cellIs" dxfId="12506" priority="2247" operator="lessThan">
      <formula>0</formula>
    </cfRule>
  </conditionalFormatting>
  <conditionalFormatting sqref="F52">
    <cfRule type="cellIs" dxfId="12505" priority="2281" operator="lessThan">
      <formula>0</formula>
    </cfRule>
  </conditionalFormatting>
  <conditionalFormatting sqref="F52">
    <cfRule type="cellIs" dxfId="12504" priority="2252" operator="lessThan">
      <formula>0</formula>
    </cfRule>
  </conditionalFormatting>
  <conditionalFormatting sqref="F52">
    <cfRule type="cellIs" dxfId="12503" priority="2251" operator="lessThan">
      <formula>0</formula>
    </cfRule>
  </conditionalFormatting>
  <conditionalFormatting sqref="F52">
    <cfRule type="cellIs" dxfId="12502" priority="2248" operator="lessThan">
      <formula>0</formula>
    </cfRule>
  </conditionalFormatting>
  <conditionalFormatting sqref="F52">
    <cfRule type="cellIs" dxfId="12501" priority="2280" operator="lessThan">
      <formula>0</formula>
    </cfRule>
  </conditionalFormatting>
  <conditionalFormatting sqref="F52">
    <cfRule type="cellIs" dxfId="12500" priority="2269" operator="lessThan">
      <formula>0</formula>
    </cfRule>
  </conditionalFormatting>
  <conditionalFormatting sqref="F52">
    <cfRule type="cellIs" dxfId="12499" priority="2268" operator="lessThan">
      <formula>0</formula>
    </cfRule>
  </conditionalFormatting>
  <conditionalFormatting sqref="F52">
    <cfRule type="cellIs" dxfId="12498" priority="2278" operator="lessThan">
      <formula>0</formula>
    </cfRule>
  </conditionalFormatting>
  <conditionalFormatting sqref="F52">
    <cfRule type="cellIs" dxfId="12497" priority="2279" operator="lessThan">
      <formula>0</formula>
    </cfRule>
  </conditionalFormatting>
  <conditionalFormatting sqref="F52">
    <cfRule type="cellIs" dxfId="12496" priority="2277" operator="lessThan">
      <formula>0</formula>
    </cfRule>
  </conditionalFormatting>
  <conditionalFormatting sqref="F52">
    <cfRule type="cellIs" dxfId="12495" priority="2276" operator="lessThan">
      <formula>0</formula>
    </cfRule>
  </conditionalFormatting>
  <conditionalFormatting sqref="F52">
    <cfRule type="cellIs" dxfId="12494" priority="2275" operator="lessThan">
      <formula>0</formula>
    </cfRule>
  </conditionalFormatting>
  <conditionalFormatting sqref="F52">
    <cfRule type="cellIs" dxfId="12493" priority="2274" operator="lessThan">
      <formula>0</formula>
    </cfRule>
  </conditionalFormatting>
  <conditionalFormatting sqref="F52">
    <cfRule type="cellIs" dxfId="12492" priority="2273" operator="lessThan">
      <formula>0</formula>
    </cfRule>
  </conditionalFormatting>
  <conditionalFormatting sqref="F52">
    <cfRule type="cellIs" dxfId="12491" priority="2271" operator="lessThan">
      <formula>0</formula>
    </cfRule>
  </conditionalFormatting>
  <conditionalFormatting sqref="F52">
    <cfRule type="cellIs" dxfId="12490" priority="2270" operator="lessThan">
      <formula>0</formula>
    </cfRule>
  </conditionalFormatting>
  <conditionalFormatting sqref="F52">
    <cfRule type="cellIs" dxfId="12489" priority="2272" operator="lessThan">
      <formula>0</formula>
    </cfRule>
  </conditionalFormatting>
  <conditionalFormatting sqref="F52">
    <cfRule type="cellIs" dxfId="12488" priority="2267" operator="lessThan">
      <formula>0</formula>
    </cfRule>
  </conditionalFormatting>
  <conditionalFormatting sqref="F52">
    <cfRule type="cellIs" dxfId="12487" priority="2265" operator="lessThan">
      <formula>0</formula>
    </cfRule>
  </conditionalFormatting>
  <conditionalFormatting sqref="F52">
    <cfRule type="cellIs" dxfId="12486" priority="2266" operator="lessThan">
      <formula>0</formula>
    </cfRule>
  </conditionalFormatting>
  <conditionalFormatting sqref="F52">
    <cfRule type="cellIs" dxfId="12485" priority="2259" operator="lessThan">
      <formula>0</formula>
    </cfRule>
  </conditionalFormatting>
  <conditionalFormatting sqref="F52">
    <cfRule type="cellIs" dxfId="12484" priority="2258" operator="lessThan">
      <formula>0</formula>
    </cfRule>
  </conditionalFormatting>
  <conditionalFormatting sqref="F52">
    <cfRule type="cellIs" dxfId="12483" priority="2249" operator="lessThan">
      <formula>0</formula>
    </cfRule>
  </conditionalFormatting>
  <conditionalFormatting sqref="F52">
    <cfRule type="cellIs" dxfId="12482" priority="2245" operator="lessThan">
      <formula>0</formula>
    </cfRule>
  </conditionalFormatting>
  <conditionalFormatting sqref="F52">
    <cfRule type="cellIs" dxfId="12481" priority="2246" operator="lessThan">
      <formula>0</formula>
    </cfRule>
  </conditionalFormatting>
  <conditionalFormatting sqref="F52">
    <cfRule type="cellIs" dxfId="12480" priority="2243" operator="lessThan">
      <formula>0</formula>
    </cfRule>
  </conditionalFormatting>
  <conditionalFormatting sqref="F52">
    <cfRule type="cellIs" dxfId="12479" priority="2242" operator="lessThan">
      <formula>0</formula>
    </cfRule>
  </conditionalFormatting>
  <conditionalFormatting sqref="F52">
    <cfRule type="cellIs" dxfId="12478" priority="2244" operator="lessThan">
      <formula>0</formula>
    </cfRule>
  </conditionalFormatting>
  <conditionalFormatting sqref="F52">
    <cfRule type="cellIs" dxfId="12477" priority="2241" operator="lessThan">
      <formula>0</formula>
    </cfRule>
  </conditionalFormatting>
  <conditionalFormatting sqref="F52">
    <cfRule type="cellIs" dxfId="12476" priority="2239" operator="lessThan">
      <formula>0</formula>
    </cfRule>
  </conditionalFormatting>
  <conditionalFormatting sqref="F52">
    <cfRule type="cellIs" dxfId="12475" priority="2240" operator="lessThan">
      <formula>0</formula>
    </cfRule>
  </conditionalFormatting>
  <conditionalFormatting sqref="F52">
    <cfRule type="cellIs" dxfId="12474" priority="2237" operator="lessThan">
      <formula>0</formula>
    </cfRule>
  </conditionalFormatting>
  <conditionalFormatting sqref="F52">
    <cfRule type="cellIs" dxfId="12473" priority="2238" operator="lessThan">
      <formula>0</formula>
    </cfRule>
  </conditionalFormatting>
  <conditionalFormatting sqref="F52">
    <cfRule type="cellIs" dxfId="12472" priority="2234" operator="lessThan">
      <formula>0</formula>
    </cfRule>
  </conditionalFormatting>
  <conditionalFormatting sqref="F52">
    <cfRule type="cellIs" dxfId="12471" priority="2235" operator="lessThan">
      <formula>0</formula>
    </cfRule>
  </conditionalFormatting>
  <conditionalFormatting sqref="F52">
    <cfRule type="cellIs" dxfId="12470" priority="2236" operator="lessThan">
      <formula>0</formula>
    </cfRule>
  </conditionalFormatting>
  <conditionalFormatting sqref="G53">
    <cfRule type="cellIs" dxfId="12469" priority="2233" operator="lessThan">
      <formula>0</formula>
    </cfRule>
  </conditionalFormatting>
  <conditionalFormatting sqref="F53">
    <cfRule type="cellIs" dxfId="12468" priority="2224" operator="lessThan">
      <formula>0</formula>
    </cfRule>
  </conditionalFormatting>
  <conditionalFormatting sqref="F53">
    <cfRule type="cellIs" dxfId="12467" priority="2230" operator="lessThan">
      <formula>0</formula>
    </cfRule>
  </conditionalFormatting>
  <conditionalFormatting sqref="F53">
    <cfRule type="cellIs" dxfId="12466" priority="2229" operator="lessThan">
      <formula>0</formula>
    </cfRule>
  </conditionalFormatting>
  <conditionalFormatting sqref="F53">
    <cfRule type="cellIs" dxfId="12465" priority="2231" operator="lessThan">
      <formula>0</formula>
    </cfRule>
  </conditionalFormatting>
  <conditionalFormatting sqref="F53">
    <cfRule type="cellIs" dxfId="12464" priority="2182" operator="lessThan">
      <formula>0</formula>
    </cfRule>
  </conditionalFormatting>
  <conditionalFormatting sqref="F53">
    <cfRule type="cellIs" dxfId="12463" priority="2181" operator="lessThan">
      <formula>0</formula>
    </cfRule>
  </conditionalFormatting>
  <conditionalFormatting sqref="F53">
    <cfRule type="cellIs" dxfId="12462" priority="2180" operator="lessThan">
      <formula>0</formula>
    </cfRule>
  </conditionalFormatting>
  <conditionalFormatting sqref="F53">
    <cfRule type="cellIs" dxfId="12461" priority="2201" operator="lessThan">
      <formula>0</formula>
    </cfRule>
  </conditionalFormatting>
  <conditionalFormatting sqref="F53">
    <cfRule type="cellIs" dxfId="12460" priority="2200" operator="lessThan">
      <formula>0</formula>
    </cfRule>
  </conditionalFormatting>
  <conditionalFormatting sqref="F53">
    <cfRule type="cellIs" dxfId="12459" priority="2199" operator="lessThan">
      <formula>0</formula>
    </cfRule>
  </conditionalFormatting>
  <conditionalFormatting sqref="F53">
    <cfRule type="cellIs" dxfId="12458" priority="2198" operator="lessThan">
      <formula>0</formula>
    </cfRule>
  </conditionalFormatting>
  <conditionalFormatting sqref="F53">
    <cfRule type="cellIs" dxfId="12457" priority="2191" operator="lessThan">
      <formula>0</formula>
    </cfRule>
  </conditionalFormatting>
  <conditionalFormatting sqref="F53">
    <cfRule type="cellIs" dxfId="12456" priority="2184" operator="lessThan">
      <formula>0</formula>
    </cfRule>
  </conditionalFormatting>
  <conditionalFormatting sqref="F53">
    <cfRule type="cellIs" dxfId="12455" priority="2188" operator="lessThan">
      <formula>0</formula>
    </cfRule>
  </conditionalFormatting>
  <conditionalFormatting sqref="F53">
    <cfRule type="cellIs" dxfId="12454" priority="2190" operator="lessThan">
      <formula>0</formula>
    </cfRule>
  </conditionalFormatting>
  <conditionalFormatting sqref="F53">
    <cfRule type="cellIs" dxfId="12453" priority="2189" operator="lessThan">
      <formula>0</formula>
    </cfRule>
  </conditionalFormatting>
  <conditionalFormatting sqref="F53">
    <cfRule type="cellIs" dxfId="12452" priority="2187" operator="lessThan">
      <formula>0</formula>
    </cfRule>
  </conditionalFormatting>
  <conditionalFormatting sqref="F53">
    <cfRule type="cellIs" dxfId="12451" priority="2186" operator="lessThan">
      <formula>0</formula>
    </cfRule>
  </conditionalFormatting>
  <conditionalFormatting sqref="F53">
    <cfRule type="cellIs" dxfId="12450" priority="2185" operator="lessThan">
      <formula>0</formula>
    </cfRule>
  </conditionalFormatting>
  <conditionalFormatting sqref="F53">
    <cfRule type="cellIs" dxfId="12449" priority="2183" operator="lessThan">
      <formula>0</formula>
    </cfRule>
  </conditionalFormatting>
  <conditionalFormatting sqref="F53">
    <cfRule type="cellIs" dxfId="12448" priority="2176" operator="lessThan">
      <formula>0</formula>
    </cfRule>
  </conditionalFormatting>
  <conditionalFormatting sqref="F53">
    <cfRule type="cellIs" dxfId="12447" priority="2175" operator="lessThan">
      <formula>0</formula>
    </cfRule>
  </conditionalFormatting>
  <conditionalFormatting sqref="F53">
    <cfRule type="cellIs" dxfId="12446" priority="2205" operator="lessThan">
      <formula>0</formula>
    </cfRule>
  </conditionalFormatting>
  <conditionalFormatting sqref="F53">
    <cfRule type="cellIs" dxfId="12445" priority="2204" operator="lessThan">
      <formula>0</formula>
    </cfRule>
  </conditionalFormatting>
  <conditionalFormatting sqref="F53">
    <cfRule type="cellIs" dxfId="12444" priority="2203" operator="lessThan">
      <formula>0</formula>
    </cfRule>
  </conditionalFormatting>
  <conditionalFormatting sqref="F53">
    <cfRule type="cellIs" dxfId="12443" priority="2202" operator="lessThan">
      <formula>0</formula>
    </cfRule>
  </conditionalFormatting>
  <conditionalFormatting sqref="F53">
    <cfRule type="cellIs" dxfId="12442" priority="2228" operator="lessThan">
      <formula>0</formula>
    </cfRule>
  </conditionalFormatting>
  <conditionalFormatting sqref="F53">
    <cfRule type="cellIs" dxfId="12441" priority="2179" operator="lessThan">
      <formula>0</formula>
    </cfRule>
  </conditionalFormatting>
  <conditionalFormatting sqref="F53">
    <cfRule type="cellIs" dxfId="12440" priority="2178" operator="lessThan">
      <formula>0</formula>
    </cfRule>
  </conditionalFormatting>
  <conditionalFormatting sqref="F53">
    <cfRule type="cellIs" dxfId="12439" priority="2215" operator="lessThan">
      <formula>0</formula>
    </cfRule>
  </conditionalFormatting>
  <conditionalFormatting sqref="F53">
    <cfRule type="cellIs" dxfId="12438" priority="2232" operator="lessThan">
      <formula>0</formula>
    </cfRule>
  </conditionalFormatting>
  <conditionalFormatting sqref="F53">
    <cfRule type="cellIs" dxfId="12437" priority="2227" operator="lessThan">
      <formula>0</formula>
    </cfRule>
  </conditionalFormatting>
  <conditionalFormatting sqref="F53">
    <cfRule type="cellIs" dxfId="12436" priority="2225" operator="lessThan">
      <formula>0</formula>
    </cfRule>
  </conditionalFormatting>
  <conditionalFormatting sqref="F53">
    <cfRule type="cellIs" dxfId="12435" priority="2226" operator="lessThan">
      <formula>0</formula>
    </cfRule>
  </conditionalFormatting>
  <conditionalFormatting sqref="F53">
    <cfRule type="cellIs" dxfId="12434" priority="2223" operator="lessThan">
      <formula>0</formula>
    </cfRule>
  </conditionalFormatting>
  <conditionalFormatting sqref="F53">
    <cfRule type="cellIs" dxfId="12433" priority="2222" operator="lessThan">
      <formula>0</formula>
    </cfRule>
  </conditionalFormatting>
  <conditionalFormatting sqref="F53">
    <cfRule type="cellIs" dxfId="12432" priority="2220" operator="lessThan">
      <formula>0</formula>
    </cfRule>
  </conditionalFormatting>
  <conditionalFormatting sqref="F53">
    <cfRule type="cellIs" dxfId="12431" priority="2221" operator="lessThan">
      <formula>0</formula>
    </cfRule>
  </conditionalFormatting>
  <conditionalFormatting sqref="F53">
    <cfRule type="cellIs" dxfId="12430" priority="2219" operator="lessThan">
      <formula>0</formula>
    </cfRule>
  </conditionalFormatting>
  <conditionalFormatting sqref="F53">
    <cfRule type="cellIs" dxfId="12429" priority="2218" operator="lessThan">
      <formula>0</formula>
    </cfRule>
  </conditionalFormatting>
  <conditionalFormatting sqref="F53">
    <cfRule type="cellIs" dxfId="12428" priority="2216" operator="lessThan">
      <formula>0</formula>
    </cfRule>
  </conditionalFormatting>
  <conditionalFormatting sqref="F53">
    <cfRule type="cellIs" dxfId="12427" priority="2217" operator="lessThan">
      <formula>0</formula>
    </cfRule>
  </conditionalFormatting>
  <conditionalFormatting sqref="F53">
    <cfRule type="cellIs" dxfId="12426" priority="2214" operator="lessThan">
      <formula>0</formula>
    </cfRule>
  </conditionalFormatting>
  <conditionalFormatting sqref="F53">
    <cfRule type="cellIs" dxfId="12425" priority="2212" operator="lessThan">
      <formula>0</formula>
    </cfRule>
  </conditionalFormatting>
  <conditionalFormatting sqref="F53">
    <cfRule type="cellIs" dxfId="12424" priority="2213" operator="lessThan">
      <formula>0</formula>
    </cfRule>
  </conditionalFormatting>
  <conditionalFormatting sqref="F53">
    <cfRule type="cellIs" dxfId="12423" priority="2211" operator="lessThan">
      <formula>0</formula>
    </cfRule>
  </conditionalFormatting>
  <conditionalFormatting sqref="F53">
    <cfRule type="cellIs" dxfId="12422" priority="2210" operator="lessThan">
      <formula>0</formula>
    </cfRule>
  </conditionalFormatting>
  <conditionalFormatting sqref="F53">
    <cfRule type="cellIs" dxfId="12421" priority="2209" operator="lessThan">
      <formula>0</formula>
    </cfRule>
  </conditionalFormatting>
  <conditionalFormatting sqref="F53">
    <cfRule type="cellIs" dxfId="12420" priority="2207" operator="lessThan">
      <formula>0</formula>
    </cfRule>
  </conditionalFormatting>
  <conditionalFormatting sqref="F53">
    <cfRule type="cellIs" dxfId="12419" priority="2208" operator="lessThan">
      <formula>0</formula>
    </cfRule>
  </conditionalFormatting>
  <conditionalFormatting sqref="F53">
    <cfRule type="cellIs" dxfId="12418" priority="2206" operator="lessThan">
      <formula>0</formula>
    </cfRule>
  </conditionalFormatting>
  <conditionalFormatting sqref="F53">
    <cfRule type="cellIs" dxfId="12417" priority="2146" operator="lessThan">
      <formula>0</formula>
    </cfRule>
  </conditionalFormatting>
  <conditionalFormatting sqref="F53">
    <cfRule type="cellIs" dxfId="12416" priority="2144" operator="lessThan">
      <formula>0</formula>
    </cfRule>
  </conditionalFormatting>
  <conditionalFormatting sqref="F53">
    <cfRule type="cellIs" dxfId="12415" priority="2145" operator="lessThan">
      <formula>0</formula>
    </cfRule>
  </conditionalFormatting>
  <conditionalFormatting sqref="F53">
    <cfRule type="cellIs" dxfId="12414" priority="2143" operator="lessThan">
      <formula>0</formula>
    </cfRule>
  </conditionalFormatting>
  <conditionalFormatting sqref="F53">
    <cfRule type="cellIs" dxfId="12413" priority="2192" operator="lessThan">
      <formula>0</formula>
    </cfRule>
  </conditionalFormatting>
  <conditionalFormatting sqref="F53">
    <cfRule type="cellIs" dxfId="12412" priority="2151" operator="lessThan">
      <formula>0</formula>
    </cfRule>
  </conditionalFormatting>
  <conditionalFormatting sqref="F53">
    <cfRule type="cellIs" dxfId="12411" priority="2152" operator="lessThan">
      <formula>0</formula>
    </cfRule>
  </conditionalFormatting>
  <conditionalFormatting sqref="F53">
    <cfRule type="cellIs" dxfId="12410" priority="2150" operator="lessThan">
      <formula>0</formula>
    </cfRule>
  </conditionalFormatting>
  <conditionalFormatting sqref="F53">
    <cfRule type="cellIs" dxfId="12409" priority="2149" operator="lessThan">
      <formula>0</formula>
    </cfRule>
  </conditionalFormatting>
  <conditionalFormatting sqref="F53">
    <cfRule type="cellIs" dxfId="12408" priority="2147" operator="lessThan">
      <formula>0</formula>
    </cfRule>
  </conditionalFormatting>
  <conditionalFormatting sqref="F53">
    <cfRule type="cellIs" dxfId="12407" priority="2148" operator="lessThan">
      <formula>0</formula>
    </cfRule>
  </conditionalFormatting>
  <conditionalFormatting sqref="F53">
    <cfRule type="cellIs" dxfId="12406" priority="2173" operator="lessThan">
      <formula>0</formula>
    </cfRule>
  </conditionalFormatting>
  <conditionalFormatting sqref="F53">
    <cfRule type="cellIs" dxfId="12405" priority="2174" operator="lessThan">
      <formula>0</formula>
    </cfRule>
  </conditionalFormatting>
  <conditionalFormatting sqref="F53">
    <cfRule type="cellIs" dxfId="12404" priority="2172" operator="lessThan">
      <formula>0</formula>
    </cfRule>
  </conditionalFormatting>
  <conditionalFormatting sqref="F53">
    <cfRule type="cellIs" dxfId="12403" priority="2156" operator="lessThan">
      <formula>0</formula>
    </cfRule>
  </conditionalFormatting>
  <conditionalFormatting sqref="F53">
    <cfRule type="cellIs" dxfId="12402" priority="2155" operator="lessThan">
      <formula>0</formula>
    </cfRule>
  </conditionalFormatting>
  <conditionalFormatting sqref="F53">
    <cfRule type="cellIs" dxfId="12401" priority="2132" operator="lessThan">
      <formula>0</formula>
    </cfRule>
  </conditionalFormatting>
  <conditionalFormatting sqref="F53">
    <cfRule type="cellIs" dxfId="12400" priority="2131" operator="lessThan">
      <formula>0</formula>
    </cfRule>
  </conditionalFormatting>
  <conditionalFormatting sqref="F53">
    <cfRule type="cellIs" dxfId="12399" priority="2140" operator="lessThan">
      <formula>0</formula>
    </cfRule>
  </conditionalFormatting>
  <conditionalFormatting sqref="F53">
    <cfRule type="cellIs" dxfId="12398" priority="2139" operator="lessThan">
      <formula>0</formula>
    </cfRule>
  </conditionalFormatting>
  <conditionalFormatting sqref="F53">
    <cfRule type="cellIs" dxfId="12397" priority="2133" operator="lessThan">
      <formula>0</formula>
    </cfRule>
  </conditionalFormatting>
  <conditionalFormatting sqref="F53">
    <cfRule type="cellIs" dxfId="12396" priority="2130" operator="lessThan">
      <formula>0</formula>
    </cfRule>
  </conditionalFormatting>
  <conditionalFormatting sqref="F53">
    <cfRule type="cellIs" dxfId="12395" priority="2129" operator="lessThan">
      <formula>0</formula>
    </cfRule>
  </conditionalFormatting>
  <conditionalFormatting sqref="F53">
    <cfRule type="cellIs" dxfId="12394" priority="2128" operator="lessThan">
      <formula>0</formula>
    </cfRule>
  </conditionalFormatting>
  <conditionalFormatting sqref="F53">
    <cfRule type="cellIs" dxfId="12393" priority="2127" operator="lessThan">
      <formula>0</formula>
    </cfRule>
  </conditionalFormatting>
  <conditionalFormatting sqref="F53">
    <cfRule type="cellIs" dxfId="12392" priority="2126" operator="lessThan">
      <formula>0</formula>
    </cfRule>
  </conditionalFormatting>
  <conditionalFormatting sqref="F53">
    <cfRule type="cellIs" dxfId="12391" priority="2125" operator="lessThan">
      <formula>0</formula>
    </cfRule>
  </conditionalFormatting>
  <conditionalFormatting sqref="F53">
    <cfRule type="cellIs" dxfId="12390" priority="2123" operator="lessThan">
      <formula>0</formula>
    </cfRule>
  </conditionalFormatting>
  <conditionalFormatting sqref="F53">
    <cfRule type="cellIs" dxfId="12389" priority="2121" operator="lessThan">
      <formula>0</formula>
    </cfRule>
  </conditionalFormatting>
  <conditionalFormatting sqref="F53">
    <cfRule type="cellIs" dxfId="12388" priority="2122" operator="lessThan">
      <formula>0</formula>
    </cfRule>
  </conditionalFormatting>
  <conditionalFormatting sqref="F53">
    <cfRule type="cellIs" dxfId="12387" priority="2120" operator="lessThan">
      <formula>0</formula>
    </cfRule>
  </conditionalFormatting>
  <conditionalFormatting sqref="F53">
    <cfRule type="cellIs" dxfId="12386" priority="2197" operator="lessThan">
      <formula>0</formula>
    </cfRule>
  </conditionalFormatting>
  <conditionalFormatting sqref="F53">
    <cfRule type="cellIs" dxfId="12385" priority="2196" operator="lessThan">
      <formula>0</formula>
    </cfRule>
  </conditionalFormatting>
  <conditionalFormatting sqref="F53">
    <cfRule type="cellIs" dxfId="12384" priority="2194" operator="lessThan">
      <formula>0</formula>
    </cfRule>
  </conditionalFormatting>
  <conditionalFormatting sqref="F53">
    <cfRule type="cellIs" dxfId="12383" priority="2195" operator="lessThan">
      <formula>0</formula>
    </cfRule>
  </conditionalFormatting>
  <conditionalFormatting sqref="F53">
    <cfRule type="cellIs" dxfId="12382" priority="2193" operator="lessThan">
      <formula>0</formula>
    </cfRule>
  </conditionalFormatting>
  <conditionalFormatting sqref="F53">
    <cfRule type="cellIs" dxfId="12381" priority="2177" operator="lessThan">
      <formula>0</formula>
    </cfRule>
  </conditionalFormatting>
  <conditionalFormatting sqref="F53">
    <cfRule type="cellIs" dxfId="12380" priority="2170" operator="lessThan">
      <formula>0</formula>
    </cfRule>
  </conditionalFormatting>
  <conditionalFormatting sqref="F53">
    <cfRule type="cellIs" dxfId="12379" priority="2169" operator="lessThan">
      <formula>0</formula>
    </cfRule>
  </conditionalFormatting>
  <conditionalFormatting sqref="F53">
    <cfRule type="cellIs" dxfId="12378" priority="2167" operator="lessThan">
      <formula>0</formula>
    </cfRule>
  </conditionalFormatting>
  <conditionalFormatting sqref="F53">
    <cfRule type="cellIs" dxfId="12377" priority="2168" operator="lessThan">
      <formula>0</formula>
    </cfRule>
  </conditionalFormatting>
  <conditionalFormatting sqref="F53">
    <cfRule type="cellIs" dxfId="12376" priority="2166" operator="lessThan">
      <formula>0</formula>
    </cfRule>
  </conditionalFormatting>
  <conditionalFormatting sqref="F53">
    <cfRule type="cellIs" dxfId="12375" priority="2171" operator="lessThan">
      <formula>0</formula>
    </cfRule>
  </conditionalFormatting>
  <conditionalFormatting sqref="F53">
    <cfRule type="cellIs" dxfId="12374" priority="2165" operator="lessThan">
      <formula>0</formula>
    </cfRule>
  </conditionalFormatting>
  <conditionalFormatting sqref="F53">
    <cfRule type="cellIs" dxfId="12373" priority="2163" operator="lessThan">
      <formula>0</formula>
    </cfRule>
  </conditionalFormatting>
  <conditionalFormatting sqref="F53">
    <cfRule type="cellIs" dxfId="12372" priority="2164" operator="lessThan">
      <formula>0</formula>
    </cfRule>
  </conditionalFormatting>
  <conditionalFormatting sqref="F53">
    <cfRule type="cellIs" dxfId="12371" priority="2162" operator="lessThan">
      <formula>0</formula>
    </cfRule>
  </conditionalFormatting>
  <conditionalFormatting sqref="F53">
    <cfRule type="cellIs" dxfId="12370" priority="2161" operator="lessThan">
      <formula>0</formula>
    </cfRule>
  </conditionalFormatting>
  <conditionalFormatting sqref="F53">
    <cfRule type="cellIs" dxfId="12369" priority="2160" operator="lessThan">
      <formula>0</formula>
    </cfRule>
  </conditionalFormatting>
  <conditionalFormatting sqref="F53">
    <cfRule type="cellIs" dxfId="12368" priority="2158" operator="lessThan">
      <formula>0</formula>
    </cfRule>
  </conditionalFormatting>
  <conditionalFormatting sqref="F53">
    <cfRule type="cellIs" dxfId="12367" priority="2159" operator="lessThan">
      <formula>0</formula>
    </cfRule>
  </conditionalFormatting>
  <conditionalFormatting sqref="F53">
    <cfRule type="cellIs" dxfId="12366" priority="2157" operator="lessThan">
      <formula>0</formula>
    </cfRule>
  </conditionalFormatting>
  <conditionalFormatting sqref="F53">
    <cfRule type="cellIs" dxfId="12365" priority="2154" operator="lessThan">
      <formula>0</formula>
    </cfRule>
  </conditionalFormatting>
  <conditionalFormatting sqref="F53">
    <cfRule type="cellIs" dxfId="12364" priority="2153" operator="lessThan">
      <formula>0</formula>
    </cfRule>
  </conditionalFormatting>
  <conditionalFormatting sqref="F53">
    <cfRule type="cellIs" dxfId="12363" priority="2124" operator="lessThan">
      <formula>0</formula>
    </cfRule>
  </conditionalFormatting>
  <conditionalFormatting sqref="F53">
    <cfRule type="cellIs" dxfId="12362" priority="2142" operator="lessThan">
      <formula>0</formula>
    </cfRule>
  </conditionalFormatting>
  <conditionalFormatting sqref="F53">
    <cfRule type="cellIs" dxfId="12361" priority="2141" operator="lessThan">
      <formula>0</formula>
    </cfRule>
  </conditionalFormatting>
  <conditionalFormatting sqref="F53">
    <cfRule type="cellIs" dxfId="12360" priority="2138" operator="lessThan">
      <formula>0</formula>
    </cfRule>
  </conditionalFormatting>
  <conditionalFormatting sqref="F53">
    <cfRule type="cellIs" dxfId="12359" priority="2137" operator="lessThan">
      <formula>0</formula>
    </cfRule>
  </conditionalFormatting>
  <conditionalFormatting sqref="F53">
    <cfRule type="cellIs" dxfId="12358" priority="2135" operator="lessThan">
      <formula>0</formula>
    </cfRule>
  </conditionalFormatting>
  <conditionalFormatting sqref="F53">
    <cfRule type="cellIs" dxfId="12357" priority="2136" operator="lessThan">
      <formula>0</formula>
    </cfRule>
  </conditionalFormatting>
  <conditionalFormatting sqref="F53">
    <cfRule type="cellIs" dxfId="12356" priority="2134" operator="lessThan">
      <formula>0</formula>
    </cfRule>
  </conditionalFormatting>
  <conditionalFormatting sqref="F53">
    <cfRule type="cellIs" dxfId="12355" priority="2118" operator="lessThan">
      <formula>0</formula>
    </cfRule>
  </conditionalFormatting>
  <conditionalFormatting sqref="F53">
    <cfRule type="cellIs" dxfId="12354" priority="2119" operator="lessThan">
      <formula>0</formula>
    </cfRule>
  </conditionalFormatting>
  <conditionalFormatting sqref="F53">
    <cfRule type="cellIs" dxfId="12353" priority="2117" operator="lessThan">
      <formula>0</formula>
    </cfRule>
  </conditionalFormatting>
  <conditionalFormatting sqref="F53">
    <cfRule type="cellIs" dxfId="12352" priority="2109" operator="lessThan">
      <formula>0</formula>
    </cfRule>
  </conditionalFormatting>
  <conditionalFormatting sqref="F53">
    <cfRule type="cellIs" dxfId="12351" priority="2108" operator="lessThan">
      <formula>0</formula>
    </cfRule>
  </conditionalFormatting>
  <conditionalFormatting sqref="F53">
    <cfRule type="cellIs" dxfId="12350" priority="2105" operator="lessThan">
      <formula>0</formula>
    </cfRule>
  </conditionalFormatting>
  <conditionalFormatting sqref="F53">
    <cfRule type="cellIs" dxfId="12349" priority="2106" operator="lessThan">
      <formula>0</formula>
    </cfRule>
  </conditionalFormatting>
  <conditionalFormatting sqref="F53">
    <cfRule type="cellIs" dxfId="12348" priority="2114" operator="lessThan">
      <formula>0</formula>
    </cfRule>
  </conditionalFormatting>
  <conditionalFormatting sqref="F53">
    <cfRule type="cellIs" dxfId="12347" priority="2113" operator="lessThan">
      <formula>0</formula>
    </cfRule>
  </conditionalFormatting>
  <conditionalFormatting sqref="F53">
    <cfRule type="cellIs" dxfId="12346" priority="2112" operator="lessThan">
      <formula>0</formula>
    </cfRule>
  </conditionalFormatting>
  <conditionalFormatting sqref="F53">
    <cfRule type="cellIs" dxfId="12345" priority="2115" operator="lessThan">
      <formula>0</formula>
    </cfRule>
  </conditionalFormatting>
  <conditionalFormatting sqref="F53">
    <cfRule type="cellIs" dxfId="12344" priority="2116" operator="lessThan">
      <formula>0</formula>
    </cfRule>
  </conditionalFormatting>
  <conditionalFormatting sqref="F53">
    <cfRule type="cellIs" dxfId="12343" priority="2111" operator="lessThan">
      <formula>0</formula>
    </cfRule>
  </conditionalFormatting>
  <conditionalFormatting sqref="F53">
    <cfRule type="cellIs" dxfId="12342" priority="2110" operator="lessThan">
      <formula>0</formula>
    </cfRule>
  </conditionalFormatting>
  <conditionalFormatting sqref="F53">
    <cfRule type="cellIs" dxfId="12341" priority="2107" operator="lessThan">
      <formula>0</formula>
    </cfRule>
  </conditionalFormatting>
  <conditionalFormatting sqref="F53">
    <cfRule type="cellIs" dxfId="12340" priority="2086" operator="lessThan">
      <formula>0</formula>
    </cfRule>
  </conditionalFormatting>
  <conditionalFormatting sqref="F53">
    <cfRule type="cellIs" dxfId="12339" priority="2087" operator="lessThan">
      <formula>0</formula>
    </cfRule>
  </conditionalFormatting>
  <conditionalFormatting sqref="F53">
    <cfRule type="cellIs" dxfId="12338" priority="2085" operator="lessThan">
      <formula>0</formula>
    </cfRule>
  </conditionalFormatting>
  <conditionalFormatting sqref="F53">
    <cfRule type="cellIs" dxfId="12337" priority="2083" operator="lessThan">
      <formula>0</formula>
    </cfRule>
  </conditionalFormatting>
  <conditionalFormatting sqref="F53">
    <cfRule type="cellIs" dxfId="12336" priority="2084" operator="lessThan">
      <formula>0</formula>
    </cfRule>
  </conditionalFormatting>
  <conditionalFormatting sqref="F53">
    <cfRule type="cellIs" dxfId="12335" priority="2080" operator="lessThan">
      <formula>0</formula>
    </cfRule>
  </conditionalFormatting>
  <conditionalFormatting sqref="F53">
    <cfRule type="cellIs" dxfId="12334" priority="2078" operator="lessThan">
      <formula>0</formula>
    </cfRule>
  </conditionalFormatting>
  <conditionalFormatting sqref="F53">
    <cfRule type="cellIs" dxfId="12333" priority="2079" operator="lessThan">
      <formula>0</formula>
    </cfRule>
  </conditionalFormatting>
  <conditionalFormatting sqref="F53">
    <cfRule type="cellIs" dxfId="12332" priority="2076" operator="lessThan">
      <formula>0</formula>
    </cfRule>
  </conditionalFormatting>
  <conditionalFormatting sqref="F53">
    <cfRule type="cellIs" dxfId="12331" priority="2077" operator="lessThan">
      <formula>0</formula>
    </cfRule>
  </conditionalFormatting>
  <conditionalFormatting sqref="F53">
    <cfRule type="cellIs" dxfId="12330" priority="2073" operator="lessThan">
      <formula>0</formula>
    </cfRule>
  </conditionalFormatting>
  <conditionalFormatting sqref="F53">
    <cfRule type="cellIs" dxfId="12329" priority="2070" operator="lessThan">
      <formula>0</formula>
    </cfRule>
  </conditionalFormatting>
  <conditionalFormatting sqref="F53">
    <cfRule type="cellIs" dxfId="12328" priority="2104" operator="lessThan">
      <formula>0</formula>
    </cfRule>
  </conditionalFormatting>
  <conditionalFormatting sqref="F53">
    <cfRule type="cellIs" dxfId="12327" priority="2075" operator="lessThan">
      <formula>0</formula>
    </cfRule>
  </conditionalFormatting>
  <conditionalFormatting sqref="F53">
    <cfRule type="cellIs" dxfId="12326" priority="2074" operator="lessThan">
      <formula>0</formula>
    </cfRule>
  </conditionalFormatting>
  <conditionalFormatting sqref="F53">
    <cfRule type="cellIs" dxfId="12325" priority="2071" operator="lessThan">
      <formula>0</formula>
    </cfRule>
  </conditionalFormatting>
  <conditionalFormatting sqref="F53">
    <cfRule type="cellIs" dxfId="12324" priority="2103" operator="lessThan">
      <formula>0</formula>
    </cfRule>
  </conditionalFormatting>
  <conditionalFormatting sqref="F53">
    <cfRule type="cellIs" dxfId="12323" priority="2092" operator="lessThan">
      <formula>0</formula>
    </cfRule>
  </conditionalFormatting>
  <conditionalFormatting sqref="F53">
    <cfRule type="cellIs" dxfId="12322" priority="2091" operator="lessThan">
      <formula>0</formula>
    </cfRule>
  </conditionalFormatting>
  <conditionalFormatting sqref="F53">
    <cfRule type="cellIs" dxfId="12321" priority="2101" operator="lessThan">
      <formula>0</formula>
    </cfRule>
  </conditionalFormatting>
  <conditionalFormatting sqref="F53">
    <cfRule type="cellIs" dxfId="12320" priority="2102" operator="lessThan">
      <formula>0</formula>
    </cfRule>
  </conditionalFormatting>
  <conditionalFormatting sqref="F53">
    <cfRule type="cellIs" dxfId="12319" priority="2100" operator="lessThan">
      <formula>0</formula>
    </cfRule>
  </conditionalFormatting>
  <conditionalFormatting sqref="F53">
    <cfRule type="cellIs" dxfId="12318" priority="2099" operator="lessThan">
      <formula>0</formula>
    </cfRule>
  </conditionalFormatting>
  <conditionalFormatting sqref="F53">
    <cfRule type="cellIs" dxfId="12317" priority="2098" operator="lessThan">
      <formula>0</formula>
    </cfRule>
  </conditionalFormatting>
  <conditionalFormatting sqref="F53">
    <cfRule type="cellIs" dxfId="12316" priority="2097" operator="lessThan">
      <formula>0</formula>
    </cfRule>
  </conditionalFormatting>
  <conditionalFormatting sqref="F53">
    <cfRule type="cellIs" dxfId="12315" priority="2096" operator="lessThan">
      <formula>0</formula>
    </cfRule>
  </conditionalFormatting>
  <conditionalFormatting sqref="F53">
    <cfRule type="cellIs" dxfId="12314" priority="2094" operator="lessThan">
      <formula>0</formula>
    </cfRule>
  </conditionalFormatting>
  <conditionalFormatting sqref="F53">
    <cfRule type="cellIs" dxfId="12313" priority="2093" operator="lessThan">
      <formula>0</formula>
    </cfRule>
  </conditionalFormatting>
  <conditionalFormatting sqref="F53">
    <cfRule type="cellIs" dxfId="12312" priority="2095" operator="lessThan">
      <formula>0</formula>
    </cfRule>
  </conditionalFormatting>
  <conditionalFormatting sqref="F53">
    <cfRule type="cellIs" dxfId="12311" priority="2090" operator="lessThan">
      <formula>0</formula>
    </cfRule>
  </conditionalFormatting>
  <conditionalFormatting sqref="F53">
    <cfRule type="cellIs" dxfId="12310" priority="2088" operator="lessThan">
      <formula>0</formula>
    </cfRule>
  </conditionalFormatting>
  <conditionalFormatting sqref="F53">
    <cfRule type="cellIs" dxfId="12309" priority="2089" operator="lessThan">
      <formula>0</formula>
    </cfRule>
  </conditionalFormatting>
  <conditionalFormatting sqref="F53">
    <cfRule type="cellIs" dxfId="12308" priority="2082" operator="lessThan">
      <formula>0</formula>
    </cfRule>
  </conditionalFormatting>
  <conditionalFormatting sqref="F53">
    <cfRule type="cellIs" dxfId="12307" priority="2081" operator="lessThan">
      <formula>0</formula>
    </cfRule>
  </conditionalFormatting>
  <conditionalFormatting sqref="F53">
    <cfRule type="cellIs" dxfId="12306" priority="2072" operator="lessThan">
      <formula>0</formula>
    </cfRule>
  </conditionalFormatting>
  <conditionalFormatting sqref="F53">
    <cfRule type="cellIs" dxfId="12305" priority="2068" operator="lessThan">
      <formula>0</formula>
    </cfRule>
  </conditionalFormatting>
  <conditionalFormatting sqref="F53">
    <cfRule type="cellIs" dxfId="12304" priority="2069" operator="lessThan">
      <formula>0</formula>
    </cfRule>
  </conditionalFormatting>
  <conditionalFormatting sqref="F53">
    <cfRule type="cellIs" dxfId="12303" priority="2066" operator="lessThan">
      <formula>0</formula>
    </cfRule>
  </conditionalFormatting>
  <conditionalFormatting sqref="F53">
    <cfRule type="cellIs" dxfId="12302" priority="2065" operator="lessThan">
      <formula>0</formula>
    </cfRule>
  </conditionalFormatting>
  <conditionalFormatting sqref="F53">
    <cfRule type="cellIs" dxfId="12301" priority="2067" operator="lessThan">
      <formula>0</formula>
    </cfRule>
  </conditionalFormatting>
  <conditionalFormatting sqref="F53">
    <cfRule type="cellIs" dxfId="12300" priority="2064" operator="lessThan">
      <formula>0</formula>
    </cfRule>
  </conditionalFormatting>
  <conditionalFormatting sqref="F53">
    <cfRule type="cellIs" dxfId="12299" priority="2062" operator="lessThan">
      <formula>0</formula>
    </cfRule>
  </conditionalFormatting>
  <conditionalFormatting sqref="F53">
    <cfRule type="cellIs" dxfId="12298" priority="2063" operator="lessThan">
      <formula>0</formula>
    </cfRule>
  </conditionalFormatting>
  <conditionalFormatting sqref="F53">
    <cfRule type="cellIs" dxfId="12297" priority="2060" operator="lessThan">
      <formula>0</formula>
    </cfRule>
  </conditionalFormatting>
  <conditionalFormatting sqref="F53">
    <cfRule type="cellIs" dxfId="12296" priority="2061" operator="lessThan">
      <formula>0</formula>
    </cfRule>
  </conditionalFormatting>
  <conditionalFormatting sqref="F53">
    <cfRule type="cellIs" dxfId="12295" priority="2057" operator="lessThan">
      <formula>0</formula>
    </cfRule>
  </conditionalFormatting>
  <conditionalFormatting sqref="F53">
    <cfRule type="cellIs" dxfId="12294" priority="2058" operator="lessThan">
      <formula>0</formula>
    </cfRule>
  </conditionalFormatting>
  <conditionalFormatting sqref="F53">
    <cfRule type="cellIs" dxfId="12293" priority="2059" operator="lessThan">
      <formula>0</formula>
    </cfRule>
  </conditionalFormatting>
  <conditionalFormatting sqref="G54">
    <cfRule type="cellIs" dxfId="12292" priority="2056" operator="lessThan">
      <formula>0</formula>
    </cfRule>
  </conditionalFormatting>
  <conditionalFormatting sqref="F54">
    <cfRule type="cellIs" dxfId="12291" priority="2047" operator="lessThan">
      <formula>0</formula>
    </cfRule>
  </conditionalFormatting>
  <conditionalFormatting sqref="F54">
    <cfRule type="cellIs" dxfId="12290" priority="2053" operator="lessThan">
      <formula>0</formula>
    </cfRule>
  </conditionalFormatting>
  <conditionalFormatting sqref="F54">
    <cfRule type="cellIs" dxfId="12289" priority="2052" operator="lessThan">
      <formula>0</formula>
    </cfRule>
  </conditionalFormatting>
  <conditionalFormatting sqref="F54">
    <cfRule type="cellIs" dxfId="12288" priority="2054" operator="lessThan">
      <formula>0</formula>
    </cfRule>
  </conditionalFormatting>
  <conditionalFormatting sqref="F54">
    <cfRule type="cellIs" dxfId="12287" priority="2005" operator="lessThan">
      <formula>0</formula>
    </cfRule>
  </conditionalFormatting>
  <conditionalFormatting sqref="F54">
    <cfRule type="cellIs" dxfId="12286" priority="2004" operator="lessThan">
      <formula>0</formula>
    </cfRule>
  </conditionalFormatting>
  <conditionalFormatting sqref="F54">
    <cfRule type="cellIs" dxfId="12285" priority="2003" operator="lessThan">
      <formula>0</formula>
    </cfRule>
  </conditionalFormatting>
  <conditionalFormatting sqref="F54">
    <cfRule type="cellIs" dxfId="12284" priority="2024" operator="lessThan">
      <formula>0</formula>
    </cfRule>
  </conditionalFormatting>
  <conditionalFormatting sqref="F54">
    <cfRule type="cellIs" dxfId="12283" priority="2023" operator="lessThan">
      <formula>0</formula>
    </cfRule>
  </conditionalFormatting>
  <conditionalFormatting sqref="F54">
    <cfRule type="cellIs" dxfId="12282" priority="2022" operator="lessThan">
      <formula>0</formula>
    </cfRule>
  </conditionalFormatting>
  <conditionalFormatting sqref="F54">
    <cfRule type="cellIs" dxfId="12281" priority="2021" operator="lessThan">
      <formula>0</formula>
    </cfRule>
  </conditionalFormatting>
  <conditionalFormatting sqref="F54">
    <cfRule type="cellIs" dxfId="12280" priority="2014" operator="lessThan">
      <formula>0</formula>
    </cfRule>
  </conditionalFormatting>
  <conditionalFormatting sqref="F54">
    <cfRule type="cellIs" dxfId="12279" priority="2007" operator="lessThan">
      <formula>0</formula>
    </cfRule>
  </conditionalFormatting>
  <conditionalFormatting sqref="F54">
    <cfRule type="cellIs" dxfId="12278" priority="2011" operator="lessThan">
      <formula>0</formula>
    </cfRule>
  </conditionalFormatting>
  <conditionalFormatting sqref="F54">
    <cfRule type="cellIs" dxfId="12277" priority="2013" operator="lessThan">
      <formula>0</formula>
    </cfRule>
  </conditionalFormatting>
  <conditionalFormatting sqref="F54">
    <cfRule type="cellIs" dxfId="12276" priority="2012" operator="lessThan">
      <formula>0</formula>
    </cfRule>
  </conditionalFormatting>
  <conditionalFormatting sqref="F54">
    <cfRule type="cellIs" dxfId="12275" priority="2010" operator="lessThan">
      <formula>0</formula>
    </cfRule>
  </conditionalFormatting>
  <conditionalFormatting sqref="F54">
    <cfRule type="cellIs" dxfId="12274" priority="2009" operator="lessThan">
      <formula>0</formula>
    </cfRule>
  </conditionalFormatting>
  <conditionalFormatting sqref="F54">
    <cfRule type="cellIs" dxfId="12273" priority="2008" operator="lessThan">
      <formula>0</formula>
    </cfRule>
  </conditionalFormatting>
  <conditionalFormatting sqref="F54">
    <cfRule type="cellIs" dxfId="12272" priority="2006" operator="lessThan">
      <formula>0</formula>
    </cfRule>
  </conditionalFormatting>
  <conditionalFormatting sqref="F54">
    <cfRule type="cellIs" dxfId="12271" priority="1999" operator="lessThan">
      <formula>0</formula>
    </cfRule>
  </conditionalFormatting>
  <conditionalFormatting sqref="F54">
    <cfRule type="cellIs" dxfId="12270" priority="1998" operator="lessThan">
      <formula>0</formula>
    </cfRule>
  </conditionalFormatting>
  <conditionalFormatting sqref="F54">
    <cfRule type="cellIs" dxfId="12269" priority="2028" operator="lessThan">
      <formula>0</formula>
    </cfRule>
  </conditionalFormatting>
  <conditionalFormatting sqref="F54">
    <cfRule type="cellIs" dxfId="12268" priority="2027" operator="lessThan">
      <formula>0</formula>
    </cfRule>
  </conditionalFormatting>
  <conditionalFormatting sqref="F54">
    <cfRule type="cellIs" dxfId="12267" priority="2026" operator="lessThan">
      <formula>0</formula>
    </cfRule>
  </conditionalFormatting>
  <conditionalFormatting sqref="F54">
    <cfRule type="cellIs" dxfId="12266" priority="2025" operator="lessThan">
      <formula>0</formula>
    </cfRule>
  </conditionalFormatting>
  <conditionalFormatting sqref="F54">
    <cfRule type="cellIs" dxfId="12265" priority="2051" operator="lessThan">
      <formula>0</formula>
    </cfRule>
  </conditionalFormatting>
  <conditionalFormatting sqref="F54">
    <cfRule type="cellIs" dxfId="12264" priority="2002" operator="lessThan">
      <formula>0</formula>
    </cfRule>
  </conditionalFormatting>
  <conditionalFormatting sqref="F54">
    <cfRule type="cellIs" dxfId="12263" priority="2001" operator="lessThan">
      <formula>0</formula>
    </cfRule>
  </conditionalFormatting>
  <conditionalFormatting sqref="F54">
    <cfRule type="cellIs" dxfId="12262" priority="2038" operator="lessThan">
      <formula>0</formula>
    </cfRule>
  </conditionalFormatting>
  <conditionalFormatting sqref="F54">
    <cfRule type="cellIs" dxfId="12261" priority="2055" operator="lessThan">
      <formula>0</formula>
    </cfRule>
  </conditionalFormatting>
  <conditionalFormatting sqref="F54">
    <cfRule type="cellIs" dxfId="12260" priority="2050" operator="lessThan">
      <formula>0</formula>
    </cfRule>
  </conditionalFormatting>
  <conditionalFormatting sqref="F54">
    <cfRule type="cellIs" dxfId="12259" priority="2048" operator="lessThan">
      <formula>0</formula>
    </cfRule>
  </conditionalFormatting>
  <conditionalFormatting sqref="F54">
    <cfRule type="cellIs" dxfId="12258" priority="2049" operator="lessThan">
      <formula>0</formula>
    </cfRule>
  </conditionalFormatting>
  <conditionalFormatting sqref="F54">
    <cfRule type="cellIs" dxfId="12257" priority="2046" operator="lessThan">
      <formula>0</formula>
    </cfRule>
  </conditionalFormatting>
  <conditionalFormatting sqref="F54">
    <cfRule type="cellIs" dxfId="12256" priority="2045" operator="lessThan">
      <formula>0</formula>
    </cfRule>
  </conditionalFormatting>
  <conditionalFormatting sqref="F54">
    <cfRule type="cellIs" dxfId="12255" priority="2043" operator="lessThan">
      <formula>0</formula>
    </cfRule>
  </conditionalFormatting>
  <conditionalFormatting sqref="F54">
    <cfRule type="cellIs" dxfId="12254" priority="2044" operator="lessThan">
      <formula>0</formula>
    </cfRule>
  </conditionalFormatting>
  <conditionalFormatting sqref="F54">
    <cfRule type="cellIs" dxfId="12253" priority="2042" operator="lessThan">
      <formula>0</formula>
    </cfRule>
  </conditionalFormatting>
  <conditionalFormatting sqref="F54">
    <cfRule type="cellIs" dxfId="12252" priority="2041" operator="lessThan">
      <formula>0</formula>
    </cfRule>
  </conditionalFormatting>
  <conditionalFormatting sqref="F54">
    <cfRule type="cellIs" dxfId="12251" priority="2039" operator="lessThan">
      <formula>0</formula>
    </cfRule>
  </conditionalFormatting>
  <conditionalFormatting sqref="F54">
    <cfRule type="cellIs" dxfId="12250" priority="2040" operator="lessThan">
      <formula>0</formula>
    </cfRule>
  </conditionalFormatting>
  <conditionalFormatting sqref="F54">
    <cfRule type="cellIs" dxfId="12249" priority="2037" operator="lessThan">
      <formula>0</formula>
    </cfRule>
  </conditionalFormatting>
  <conditionalFormatting sqref="F54">
    <cfRule type="cellIs" dxfId="12248" priority="2035" operator="lessThan">
      <formula>0</formula>
    </cfRule>
  </conditionalFormatting>
  <conditionalFormatting sqref="F54">
    <cfRule type="cellIs" dxfId="12247" priority="2036" operator="lessThan">
      <formula>0</formula>
    </cfRule>
  </conditionalFormatting>
  <conditionalFormatting sqref="F54">
    <cfRule type="cellIs" dxfId="12246" priority="2034" operator="lessThan">
      <formula>0</formula>
    </cfRule>
  </conditionalFormatting>
  <conditionalFormatting sqref="F54">
    <cfRule type="cellIs" dxfId="12245" priority="2033" operator="lessThan">
      <formula>0</formula>
    </cfRule>
  </conditionalFormatting>
  <conditionalFormatting sqref="F54">
    <cfRule type="cellIs" dxfId="12244" priority="2032" operator="lessThan">
      <formula>0</formula>
    </cfRule>
  </conditionalFormatting>
  <conditionalFormatting sqref="F54">
    <cfRule type="cellIs" dxfId="12243" priority="2030" operator="lessThan">
      <formula>0</formula>
    </cfRule>
  </conditionalFormatting>
  <conditionalFormatting sqref="F54">
    <cfRule type="cellIs" dxfId="12242" priority="2031" operator="lessThan">
      <formula>0</formula>
    </cfRule>
  </conditionalFormatting>
  <conditionalFormatting sqref="F54">
    <cfRule type="cellIs" dxfId="12241" priority="2029" operator="lessThan">
      <formula>0</formula>
    </cfRule>
  </conditionalFormatting>
  <conditionalFormatting sqref="F54">
    <cfRule type="cellIs" dxfId="12240" priority="1969" operator="lessThan">
      <formula>0</formula>
    </cfRule>
  </conditionalFormatting>
  <conditionalFormatting sqref="F54">
    <cfRule type="cellIs" dxfId="12239" priority="1967" operator="lessThan">
      <formula>0</formula>
    </cfRule>
  </conditionalFormatting>
  <conditionalFormatting sqref="F54">
    <cfRule type="cellIs" dxfId="12238" priority="1968" operator="lessThan">
      <formula>0</formula>
    </cfRule>
  </conditionalFormatting>
  <conditionalFormatting sqref="F54">
    <cfRule type="cellIs" dxfId="12237" priority="1966" operator="lessThan">
      <formula>0</formula>
    </cfRule>
  </conditionalFormatting>
  <conditionalFormatting sqref="F54">
    <cfRule type="cellIs" dxfId="12236" priority="2015" operator="lessThan">
      <formula>0</formula>
    </cfRule>
  </conditionalFormatting>
  <conditionalFormatting sqref="F54">
    <cfRule type="cellIs" dxfId="12235" priority="1974" operator="lessThan">
      <formula>0</formula>
    </cfRule>
  </conditionalFormatting>
  <conditionalFormatting sqref="F54">
    <cfRule type="cellIs" dxfId="12234" priority="1975" operator="lessThan">
      <formula>0</formula>
    </cfRule>
  </conditionalFormatting>
  <conditionalFormatting sqref="F54">
    <cfRule type="cellIs" dxfId="12233" priority="1973" operator="lessThan">
      <formula>0</formula>
    </cfRule>
  </conditionalFormatting>
  <conditionalFormatting sqref="F54">
    <cfRule type="cellIs" dxfId="12232" priority="1972" operator="lessThan">
      <formula>0</formula>
    </cfRule>
  </conditionalFormatting>
  <conditionalFormatting sqref="F54">
    <cfRule type="cellIs" dxfId="12231" priority="1970" operator="lessThan">
      <formula>0</formula>
    </cfRule>
  </conditionalFormatting>
  <conditionalFormatting sqref="F54">
    <cfRule type="cellIs" dxfId="12230" priority="1971" operator="lessThan">
      <formula>0</formula>
    </cfRule>
  </conditionalFormatting>
  <conditionalFormatting sqref="F54">
    <cfRule type="cellIs" dxfId="12229" priority="1996" operator="lessThan">
      <formula>0</formula>
    </cfRule>
  </conditionalFormatting>
  <conditionalFormatting sqref="F54">
    <cfRule type="cellIs" dxfId="12228" priority="1997" operator="lessThan">
      <formula>0</formula>
    </cfRule>
  </conditionalFormatting>
  <conditionalFormatting sqref="F54">
    <cfRule type="cellIs" dxfId="12227" priority="1995" operator="lessThan">
      <formula>0</formula>
    </cfRule>
  </conditionalFormatting>
  <conditionalFormatting sqref="F54">
    <cfRule type="cellIs" dxfId="12226" priority="1979" operator="lessThan">
      <formula>0</formula>
    </cfRule>
  </conditionalFormatting>
  <conditionalFormatting sqref="F54">
    <cfRule type="cellIs" dxfId="12225" priority="1978" operator="lessThan">
      <formula>0</formula>
    </cfRule>
  </conditionalFormatting>
  <conditionalFormatting sqref="F54">
    <cfRule type="cellIs" dxfId="12224" priority="1955" operator="lessThan">
      <formula>0</formula>
    </cfRule>
  </conditionalFormatting>
  <conditionalFormatting sqref="F54">
    <cfRule type="cellIs" dxfId="12223" priority="1954" operator="lessThan">
      <formula>0</formula>
    </cfRule>
  </conditionalFormatting>
  <conditionalFormatting sqref="F54">
    <cfRule type="cellIs" dxfId="12222" priority="1963" operator="lessThan">
      <formula>0</formula>
    </cfRule>
  </conditionalFormatting>
  <conditionalFormatting sqref="F54">
    <cfRule type="cellIs" dxfId="12221" priority="1962" operator="lessThan">
      <formula>0</formula>
    </cfRule>
  </conditionalFormatting>
  <conditionalFormatting sqref="F54">
    <cfRule type="cellIs" dxfId="12220" priority="1956" operator="lessThan">
      <formula>0</formula>
    </cfRule>
  </conditionalFormatting>
  <conditionalFormatting sqref="F54">
    <cfRule type="cellIs" dxfId="12219" priority="1953" operator="lessThan">
      <formula>0</formula>
    </cfRule>
  </conditionalFormatting>
  <conditionalFormatting sqref="F54">
    <cfRule type="cellIs" dxfId="12218" priority="1952" operator="lessThan">
      <formula>0</formula>
    </cfRule>
  </conditionalFormatting>
  <conditionalFormatting sqref="F54">
    <cfRule type="cellIs" dxfId="12217" priority="1951" operator="lessThan">
      <formula>0</formula>
    </cfRule>
  </conditionalFormatting>
  <conditionalFormatting sqref="F54">
    <cfRule type="cellIs" dxfId="12216" priority="1950" operator="lessThan">
      <formula>0</formula>
    </cfRule>
  </conditionalFormatting>
  <conditionalFormatting sqref="F54">
    <cfRule type="cellIs" dxfId="12215" priority="1949" operator="lessThan">
      <formula>0</formula>
    </cfRule>
  </conditionalFormatting>
  <conditionalFormatting sqref="F54">
    <cfRule type="cellIs" dxfId="12214" priority="1948" operator="lessThan">
      <formula>0</formula>
    </cfRule>
  </conditionalFormatting>
  <conditionalFormatting sqref="F54">
    <cfRule type="cellIs" dxfId="12213" priority="1946" operator="lessThan">
      <formula>0</formula>
    </cfRule>
  </conditionalFormatting>
  <conditionalFormatting sqref="F54">
    <cfRule type="cellIs" dxfId="12212" priority="1944" operator="lessThan">
      <formula>0</formula>
    </cfRule>
  </conditionalFormatting>
  <conditionalFormatting sqref="F54">
    <cfRule type="cellIs" dxfId="12211" priority="1945" operator="lessThan">
      <formula>0</formula>
    </cfRule>
  </conditionalFormatting>
  <conditionalFormatting sqref="F54">
    <cfRule type="cellIs" dxfId="12210" priority="1943" operator="lessThan">
      <formula>0</formula>
    </cfRule>
  </conditionalFormatting>
  <conditionalFormatting sqref="F54">
    <cfRule type="cellIs" dxfId="12209" priority="2020" operator="lessThan">
      <formula>0</formula>
    </cfRule>
  </conditionalFormatting>
  <conditionalFormatting sqref="F54">
    <cfRule type="cellIs" dxfId="12208" priority="2019" operator="lessThan">
      <formula>0</formula>
    </cfRule>
  </conditionalFormatting>
  <conditionalFormatting sqref="F54">
    <cfRule type="cellIs" dxfId="12207" priority="2017" operator="lessThan">
      <formula>0</formula>
    </cfRule>
  </conditionalFormatting>
  <conditionalFormatting sqref="F54">
    <cfRule type="cellIs" dxfId="12206" priority="2018" operator="lessThan">
      <formula>0</formula>
    </cfRule>
  </conditionalFormatting>
  <conditionalFormatting sqref="F54">
    <cfRule type="cellIs" dxfId="12205" priority="2016" operator="lessThan">
      <formula>0</formula>
    </cfRule>
  </conditionalFormatting>
  <conditionalFormatting sqref="F54">
    <cfRule type="cellIs" dxfId="12204" priority="2000" operator="lessThan">
      <formula>0</formula>
    </cfRule>
  </conditionalFormatting>
  <conditionalFormatting sqref="F54">
    <cfRule type="cellIs" dxfId="12203" priority="1993" operator="lessThan">
      <formula>0</formula>
    </cfRule>
  </conditionalFormatting>
  <conditionalFormatting sqref="F54">
    <cfRule type="cellIs" dxfId="12202" priority="1992" operator="lessThan">
      <formula>0</formula>
    </cfRule>
  </conditionalFormatting>
  <conditionalFormatting sqref="F54">
    <cfRule type="cellIs" dxfId="12201" priority="1990" operator="lessThan">
      <formula>0</formula>
    </cfRule>
  </conditionalFormatting>
  <conditionalFormatting sqref="F54">
    <cfRule type="cellIs" dxfId="12200" priority="1991" operator="lessThan">
      <formula>0</formula>
    </cfRule>
  </conditionalFormatting>
  <conditionalFormatting sqref="F54">
    <cfRule type="cellIs" dxfId="12199" priority="1989" operator="lessThan">
      <formula>0</formula>
    </cfRule>
  </conditionalFormatting>
  <conditionalFormatting sqref="F54">
    <cfRule type="cellIs" dxfId="12198" priority="1994" operator="lessThan">
      <formula>0</formula>
    </cfRule>
  </conditionalFormatting>
  <conditionalFormatting sqref="F54">
    <cfRule type="cellIs" dxfId="12197" priority="1988" operator="lessThan">
      <formula>0</formula>
    </cfRule>
  </conditionalFormatting>
  <conditionalFormatting sqref="F54">
    <cfRule type="cellIs" dxfId="12196" priority="1986" operator="lessThan">
      <formula>0</formula>
    </cfRule>
  </conditionalFormatting>
  <conditionalFormatting sqref="F54">
    <cfRule type="cellIs" dxfId="12195" priority="1987" operator="lessThan">
      <formula>0</formula>
    </cfRule>
  </conditionalFormatting>
  <conditionalFormatting sqref="F54">
    <cfRule type="cellIs" dxfId="12194" priority="1985" operator="lessThan">
      <formula>0</formula>
    </cfRule>
  </conditionalFormatting>
  <conditionalFormatting sqref="F54">
    <cfRule type="cellIs" dxfId="12193" priority="1984" operator="lessThan">
      <formula>0</formula>
    </cfRule>
  </conditionalFormatting>
  <conditionalFormatting sqref="F54">
    <cfRule type="cellIs" dxfId="12192" priority="1983" operator="lessThan">
      <formula>0</formula>
    </cfRule>
  </conditionalFormatting>
  <conditionalFormatting sqref="F54">
    <cfRule type="cellIs" dxfId="12191" priority="1981" operator="lessThan">
      <formula>0</formula>
    </cfRule>
  </conditionalFormatting>
  <conditionalFormatting sqref="F54">
    <cfRule type="cellIs" dxfId="12190" priority="1982" operator="lessThan">
      <formula>0</formula>
    </cfRule>
  </conditionalFormatting>
  <conditionalFormatting sqref="F54">
    <cfRule type="cellIs" dxfId="12189" priority="1980" operator="lessThan">
      <formula>0</formula>
    </cfRule>
  </conditionalFormatting>
  <conditionalFormatting sqref="F54">
    <cfRule type="cellIs" dxfId="12188" priority="1977" operator="lessThan">
      <formula>0</formula>
    </cfRule>
  </conditionalFormatting>
  <conditionalFormatting sqref="F54">
    <cfRule type="cellIs" dxfId="12187" priority="1976" operator="lessThan">
      <formula>0</formula>
    </cfRule>
  </conditionalFormatting>
  <conditionalFormatting sqref="F54">
    <cfRule type="cellIs" dxfId="12186" priority="1947" operator="lessThan">
      <formula>0</formula>
    </cfRule>
  </conditionalFormatting>
  <conditionalFormatting sqref="F54">
    <cfRule type="cellIs" dxfId="12185" priority="1965" operator="lessThan">
      <formula>0</formula>
    </cfRule>
  </conditionalFormatting>
  <conditionalFormatting sqref="F54">
    <cfRule type="cellIs" dxfId="12184" priority="1964" operator="lessThan">
      <formula>0</formula>
    </cfRule>
  </conditionalFormatting>
  <conditionalFormatting sqref="F54">
    <cfRule type="cellIs" dxfId="12183" priority="1961" operator="lessThan">
      <formula>0</formula>
    </cfRule>
  </conditionalFormatting>
  <conditionalFormatting sqref="F54">
    <cfRule type="cellIs" dxfId="12182" priority="1960" operator="lessThan">
      <formula>0</formula>
    </cfRule>
  </conditionalFormatting>
  <conditionalFormatting sqref="F54">
    <cfRule type="cellIs" dxfId="12181" priority="1958" operator="lessThan">
      <formula>0</formula>
    </cfRule>
  </conditionalFormatting>
  <conditionalFormatting sqref="F54">
    <cfRule type="cellIs" dxfId="12180" priority="1959" operator="lessThan">
      <formula>0</formula>
    </cfRule>
  </conditionalFormatting>
  <conditionalFormatting sqref="F54">
    <cfRule type="cellIs" dxfId="12179" priority="1957" operator="lessThan">
      <formula>0</formula>
    </cfRule>
  </conditionalFormatting>
  <conditionalFormatting sqref="F54">
    <cfRule type="cellIs" dxfId="12178" priority="1941" operator="lessThan">
      <formula>0</formula>
    </cfRule>
  </conditionalFormatting>
  <conditionalFormatting sqref="F54">
    <cfRule type="cellIs" dxfId="12177" priority="1942" operator="lessThan">
      <formula>0</formula>
    </cfRule>
  </conditionalFormatting>
  <conditionalFormatting sqref="F54">
    <cfRule type="cellIs" dxfId="12176" priority="1940" operator="lessThan">
      <formula>0</formula>
    </cfRule>
  </conditionalFormatting>
  <conditionalFormatting sqref="F54">
    <cfRule type="cellIs" dxfId="12175" priority="1932" operator="lessThan">
      <formula>0</formula>
    </cfRule>
  </conditionalFormatting>
  <conditionalFormatting sqref="F54">
    <cfRule type="cellIs" dxfId="12174" priority="1931" operator="lessThan">
      <formula>0</formula>
    </cfRule>
  </conditionalFormatting>
  <conditionalFormatting sqref="F54">
    <cfRule type="cellIs" dxfId="12173" priority="1928" operator="lessThan">
      <formula>0</formula>
    </cfRule>
  </conditionalFormatting>
  <conditionalFormatting sqref="F54">
    <cfRule type="cellIs" dxfId="12172" priority="1929" operator="lessThan">
      <formula>0</formula>
    </cfRule>
  </conditionalFormatting>
  <conditionalFormatting sqref="F54">
    <cfRule type="cellIs" dxfId="12171" priority="1937" operator="lessThan">
      <formula>0</formula>
    </cfRule>
  </conditionalFormatting>
  <conditionalFormatting sqref="F54">
    <cfRule type="cellIs" dxfId="12170" priority="1936" operator="lessThan">
      <formula>0</formula>
    </cfRule>
  </conditionalFormatting>
  <conditionalFormatting sqref="F54">
    <cfRule type="cellIs" dxfId="12169" priority="1935" operator="lessThan">
      <formula>0</formula>
    </cfRule>
  </conditionalFormatting>
  <conditionalFormatting sqref="F54">
    <cfRule type="cellIs" dxfId="12168" priority="1938" operator="lessThan">
      <formula>0</formula>
    </cfRule>
  </conditionalFormatting>
  <conditionalFormatting sqref="F54">
    <cfRule type="cellIs" dxfId="12167" priority="1939" operator="lessThan">
      <formula>0</formula>
    </cfRule>
  </conditionalFormatting>
  <conditionalFormatting sqref="F54">
    <cfRule type="cellIs" dxfId="12166" priority="1934" operator="lessThan">
      <formula>0</formula>
    </cfRule>
  </conditionalFormatting>
  <conditionalFormatting sqref="F54">
    <cfRule type="cellIs" dxfId="12165" priority="1933" operator="lessThan">
      <formula>0</formula>
    </cfRule>
  </conditionalFormatting>
  <conditionalFormatting sqref="F54">
    <cfRule type="cellIs" dxfId="12164" priority="1930" operator="lessThan">
      <formula>0</formula>
    </cfRule>
  </conditionalFormatting>
  <conditionalFormatting sqref="F54">
    <cfRule type="cellIs" dxfId="12163" priority="1927" operator="lessThan">
      <formula>0</formula>
    </cfRule>
  </conditionalFormatting>
  <conditionalFormatting sqref="F54">
    <cfRule type="cellIs" dxfId="12162" priority="1926" operator="lessThan">
      <formula>0</formula>
    </cfRule>
  </conditionalFormatting>
  <conditionalFormatting sqref="F54">
    <cfRule type="cellIs" dxfId="12161" priority="1924" operator="lessThan">
      <formula>0</formula>
    </cfRule>
  </conditionalFormatting>
  <conditionalFormatting sqref="F54">
    <cfRule type="cellIs" dxfId="12160" priority="1925" operator="lessThan">
      <formula>0</formula>
    </cfRule>
  </conditionalFormatting>
  <conditionalFormatting sqref="F55">
    <cfRule type="cellIs" dxfId="12159" priority="1732" operator="lessThan">
      <formula>0</formula>
    </cfRule>
  </conditionalFormatting>
  <conditionalFormatting sqref="F55">
    <cfRule type="cellIs" dxfId="12158" priority="1733" operator="lessThan">
      <formula>0</formula>
    </cfRule>
  </conditionalFormatting>
  <conditionalFormatting sqref="F55">
    <cfRule type="cellIs" dxfId="12157" priority="1731" operator="lessThan">
      <formula>0</formula>
    </cfRule>
  </conditionalFormatting>
  <conditionalFormatting sqref="F55">
    <cfRule type="cellIs" dxfId="12156" priority="1729" operator="lessThan">
      <formula>0</formula>
    </cfRule>
  </conditionalFormatting>
  <conditionalFormatting sqref="F55">
    <cfRule type="cellIs" dxfId="12155" priority="1730" operator="lessThan">
      <formula>0</formula>
    </cfRule>
  </conditionalFormatting>
  <conditionalFormatting sqref="F55">
    <cfRule type="cellIs" dxfId="12154" priority="1726" operator="lessThan">
      <formula>0</formula>
    </cfRule>
  </conditionalFormatting>
  <conditionalFormatting sqref="F55">
    <cfRule type="cellIs" dxfId="12153" priority="1724" operator="lessThan">
      <formula>0</formula>
    </cfRule>
  </conditionalFormatting>
  <conditionalFormatting sqref="F55">
    <cfRule type="cellIs" dxfId="12152" priority="1725" operator="lessThan">
      <formula>0</formula>
    </cfRule>
  </conditionalFormatting>
  <conditionalFormatting sqref="F55">
    <cfRule type="cellIs" dxfId="12151" priority="1722" operator="lessThan">
      <formula>0</formula>
    </cfRule>
  </conditionalFormatting>
  <conditionalFormatting sqref="F55">
    <cfRule type="cellIs" dxfId="12150" priority="1723" operator="lessThan">
      <formula>0</formula>
    </cfRule>
  </conditionalFormatting>
  <conditionalFormatting sqref="F55">
    <cfRule type="cellIs" dxfId="12149" priority="1719" operator="lessThan">
      <formula>0</formula>
    </cfRule>
  </conditionalFormatting>
  <conditionalFormatting sqref="F55">
    <cfRule type="cellIs" dxfId="12148" priority="1716" operator="lessThan">
      <formula>0</formula>
    </cfRule>
  </conditionalFormatting>
  <conditionalFormatting sqref="F55">
    <cfRule type="cellIs" dxfId="12147" priority="1721" operator="lessThan">
      <formula>0</formula>
    </cfRule>
  </conditionalFormatting>
  <conditionalFormatting sqref="F55">
    <cfRule type="cellIs" dxfId="12146" priority="1720" operator="lessThan">
      <formula>0</formula>
    </cfRule>
  </conditionalFormatting>
  <conditionalFormatting sqref="F55">
    <cfRule type="cellIs" dxfId="12145" priority="1717" operator="lessThan">
      <formula>0</formula>
    </cfRule>
  </conditionalFormatting>
  <conditionalFormatting sqref="F55">
    <cfRule type="cellIs" dxfId="12144" priority="1738" operator="lessThan">
      <formula>0</formula>
    </cfRule>
  </conditionalFormatting>
  <conditionalFormatting sqref="F55">
    <cfRule type="cellIs" dxfId="12143" priority="1737" operator="lessThan">
      <formula>0</formula>
    </cfRule>
  </conditionalFormatting>
  <conditionalFormatting sqref="F55">
    <cfRule type="cellIs" dxfId="12142" priority="1740" operator="lessThan">
      <formula>0</formula>
    </cfRule>
  </conditionalFormatting>
  <conditionalFormatting sqref="F55">
    <cfRule type="cellIs" dxfId="12141" priority="1739" operator="lessThan">
      <formula>0</formula>
    </cfRule>
  </conditionalFormatting>
  <conditionalFormatting sqref="F55">
    <cfRule type="cellIs" dxfId="12140" priority="1741" operator="lessThan">
      <formula>0</formula>
    </cfRule>
  </conditionalFormatting>
  <conditionalFormatting sqref="F55">
    <cfRule type="cellIs" dxfId="12139" priority="1736" operator="lessThan">
      <formula>0</formula>
    </cfRule>
  </conditionalFormatting>
  <conditionalFormatting sqref="F55">
    <cfRule type="cellIs" dxfId="12138" priority="1734" operator="lessThan">
      <formula>0</formula>
    </cfRule>
  </conditionalFormatting>
  <conditionalFormatting sqref="F55">
    <cfRule type="cellIs" dxfId="12137" priority="1735" operator="lessThan">
      <formula>0</formula>
    </cfRule>
  </conditionalFormatting>
  <conditionalFormatting sqref="F55">
    <cfRule type="cellIs" dxfId="12136" priority="1728" operator="lessThan">
      <formula>0</formula>
    </cfRule>
  </conditionalFormatting>
  <conditionalFormatting sqref="F55">
    <cfRule type="cellIs" dxfId="12135" priority="1727" operator="lessThan">
      <formula>0</formula>
    </cfRule>
  </conditionalFormatting>
  <conditionalFormatting sqref="F55">
    <cfRule type="cellIs" dxfId="12134" priority="1718" operator="lessThan">
      <formula>0</formula>
    </cfRule>
  </conditionalFormatting>
  <conditionalFormatting sqref="F55">
    <cfRule type="cellIs" dxfId="12133" priority="1714" operator="lessThan">
      <formula>0</formula>
    </cfRule>
  </conditionalFormatting>
  <conditionalFormatting sqref="F55">
    <cfRule type="cellIs" dxfId="12132" priority="1715" operator="lessThan">
      <formula>0</formula>
    </cfRule>
  </conditionalFormatting>
  <conditionalFormatting sqref="F55">
    <cfRule type="cellIs" dxfId="12131" priority="1712" operator="lessThan">
      <formula>0</formula>
    </cfRule>
  </conditionalFormatting>
  <conditionalFormatting sqref="F55">
    <cfRule type="cellIs" dxfId="12130" priority="1711" operator="lessThan">
      <formula>0</formula>
    </cfRule>
  </conditionalFormatting>
  <conditionalFormatting sqref="F55">
    <cfRule type="cellIs" dxfId="12129" priority="1713" operator="lessThan">
      <formula>0</formula>
    </cfRule>
  </conditionalFormatting>
  <conditionalFormatting sqref="F55">
    <cfRule type="cellIs" dxfId="12128" priority="1710" operator="lessThan">
      <formula>0</formula>
    </cfRule>
  </conditionalFormatting>
  <conditionalFormatting sqref="F55">
    <cfRule type="cellIs" dxfId="12127" priority="1708" operator="lessThan">
      <formula>0</formula>
    </cfRule>
  </conditionalFormatting>
  <conditionalFormatting sqref="F55">
    <cfRule type="cellIs" dxfId="12126" priority="1709" operator="lessThan">
      <formula>0</formula>
    </cfRule>
  </conditionalFormatting>
  <conditionalFormatting sqref="F55">
    <cfRule type="cellIs" dxfId="12125" priority="1706" operator="lessThan">
      <formula>0</formula>
    </cfRule>
  </conditionalFormatting>
  <conditionalFormatting sqref="F55">
    <cfRule type="cellIs" dxfId="12124" priority="1707" operator="lessThan">
      <formula>0</formula>
    </cfRule>
  </conditionalFormatting>
  <conditionalFormatting sqref="F55">
    <cfRule type="cellIs" dxfId="12123" priority="1703" operator="lessThan">
      <formula>0</formula>
    </cfRule>
  </conditionalFormatting>
  <conditionalFormatting sqref="F55">
    <cfRule type="cellIs" dxfId="12122" priority="1704" operator="lessThan">
      <formula>0</formula>
    </cfRule>
  </conditionalFormatting>
  <conditionalFormatting sqref="F55">
    <cfRule type="cellIs" dxfId="12121" priority="1705" operator="lessThan">
      <formula>0</formula>
    </cfRule>
  </conditionalFormatting>
  <conditionalFormatting sqref="G56">
    <cfRule type="cellIs" dxfId="12120" priority="1702" operator="lessThan">
      <formula>0</formula>
    </cfRule>
  </conditionalFormatting>
  <conditionalFormatting sqref="F56">
    <cfRule type="cellIs" dxfId="12119" priority="1699" operator="lessThan">
      <formula>0</formula>
    </cfRule>
  </conditionalFormatting>
  <conditionalFormatting sqref="F56">
    <cfRule type="cellIs" dxfId="12118" priority="1698" operator="lessThan">
      <formula>0</formula>
    </cfRule>
  </conditionalFormatting>
  <conditionalFormatting sqref="F56">
    <cfRule type="cellIs" dxfId="12117" priority="1700" operator="lessThan">
      <formula>0</formula>
    </cfRule>
  </conditionalFormatting>
  <conditionalFormatting sqref="F56">
    <cfRule type="cellIs" dxfId="12116" priority="1651" operator="lessThan">
      <formula>0</formula>
    </cfRule>
  </conditionalFormatting>
  <conditionalFormatting sqref="F56">
    <cfRule type="cellIs" dxfId="12115" priority="1650" operator="lessThan">
      <formula>0</formula>
    </cfRule>
  </conditionalFormatting>
  <conditionalFormatting sqref="F56">
    <cfRule type="cellIs" dxfId="12114" priority="1649" operator="lessThan">
      <formula>0</formula>
    </cfRule>
  </conditionalFormatting>
  <conditionalFormatting sqref="F56">
    <cfRule type="cellIs" dxfId="12113" priority="1660" operator="lessThan">
      <formula>0</formula>
    </cfRule>
  </conditionalFormatting>
  <conditionalFormatting sqref="F56">
    <cfRule type="cellIs" dxfId="12112" priority="1653" operator="lessThan">
      <formula>0</formula>
    </cfRule>
  </conditionalFormatting>
  <conditionalFormatting sqref="F56">
    <cfRule type="cellIs" dxfId="12111" priority="1657" operator="lessThan">
      <formula>0</formula>
    </cfRule>
  </conditionalFormatting>
  <conditionalFormatting sqref="F56">
    <cfRule type="cellIs" dxfId="12110" priority="1659" operator="lessThan">
      <formula>0</formula>
    </cfRule>
  </conditionalFormatting>
  <conditionalFormatting sqref="F56">
    <cfRule type="cellIs" dxfId="12109" priority="1658" operator="lessThan">
      <formula>0</formula>
    </cfRule>
  </conditionalFormatting>
  <conditionalFormatting sqref="F56">
    <cfRule type="cellIs" dxfId="12108" priority="1656" operator="lessThan">
      <formula>0</formula>
    </cfRule>
  </conditionalFormatting>
  <conditionalFormatting sqref="F56">
    <cfRule type="cellIs" dxfId="12107" priority="1655" operator="lessThan">
      <formula>0</formula>
    </cfRule>
  </conditionalFormatting>
  <conditionalFormatting sqref="F56">
    <cfRule type="cellIs" dxfId="12106" priority="1654" operator="lessThan">
      <formula>0</formula>
    </cfRule>
  </conditionalFormatting>
  <conditionalFormatting sqref="F56">
    <cfRule type="cellIs" dxfId="12105" priority="1652" operator="lessThan">
      <formula>0</formula>
    </cfRule>
  </conditionalFormatting>
  <conditionalFormatting sqref="F56">
    <cfRule type="cellIs" dxfId="12104" priority="1645" operator="lessThan">
      <formula>0</formula>
    </cfRule>
  </conditionalFormatting>
  <conditionalFormatting sqref="F56">
    <cfRule type="cellIs" dxfId="12103" priority="1644" operator="lessThan">
      <formula>0</formula>
    </cfRule>
  </conditionalFormatting>
  <conditionalFormatting sqref="F56">
    <cfRule type="cellIs" dxfId="12102" priority="1697" operator="lessThan">
      <formula>0</formula>
    </cfRule>
  </conditionalFormatting>
  <conditionalFormatting sqref="F56">
    <cfRule type="cellIs" dxfId="12101" priority="1648" operator="lessThan">
      <formula>0</formula>
    </cfRule>
  </conditionalFormatting>
  <conditionalFormatting sqref="F56">
    <cfRule type="cellIs" dxfId="12100" priority="1647" operator="lessThan">
      <formula>0</formula>
    </cfRule>
  </conditionalFormatting>
  <conditionalFormatting sqref="F56">
    <cfRule type="cellIs" dxfId="12099" priority="1701" operator="lessThan">
      <formula>0</formula>
    </cfRule>
  </conditionalFormatting>
  <conditionalFormatting sqref="F56">
    <cfRule type="cellIs" dxfId="12098" priority="1696" operator="lessThan">
      <formula>0</formula>
    </cfRule>
  </conditionalFormatting>
  <conditionalFormatting sqref="F56">
    <cfRule type="cellIs" dxfId="12097" priority="1694" operator="lessThan">
      <formula>0</formula>
    </cfRule>
  </conditionalFormatting>
  <conditionalFormatting sqref="F56">
    <cfRule type="cellIs" dxfId="12096" priority="1695" operator="lessThan">
      <formula>0</formula>
    </cfRule>
  </conditionalFormatting>
  <conditionalFormatting sqref="F56">
    <cfRule type="cellIs" dxfId="12095" priority="1615" operator="lessThan">
      <formula>0</formula>
    </cfRule>
  </conditionalFormatting>
  <conditionalFormatting sqref="F56">
    <cfRule type="cellIs" dxfId="12094" priority="1613" operator="lessThan">
      <formula>0</formula>
    </cfRule>
  </conditionalFormatting>
  <conditionalFormatting sqref="F56">
    <cfRule type="cellIs" dxfId="12093" priority="1614" operator="lessThan">
      <formula>0</formula>
    </cfRule>
  </conditionalFormatting>
  <conditionalFormatting sqref="F56">
    <cfRule type="cellIs" dxfId="12092" priority="1661" operator="lessThan">
      <formula>0</formula>
    </cfRule>
  </conditionalFormatting>
  <conditionalFormatting sqref="F56">
    <cfRule type="cellIs" dxfId="12091" priority="1620" operator="lessThan">
      <formula>0</formula>
    </cfRule>
  </conditionalFormatting>
  <conditionalFormatting sqref="F56">
    <cfRule type="cellIs" dxfId="12090" priority="1621" operator="lessThan">
      <formula>0</formula>
    </cfRule>
  </conditionalFormatting>
  <conditionalFormatting sqref="F56">
    <cfRule type="cellIs" dxfId="12089" priority="1619" operator="lessThan">
      <formula>0</formula>
    </cfRule>
  </conditionalFormatting>
  <conditionalFormatting sqref="F56">
    <cfRule type="cellIs" dxfId="12088" priority="1618" operator="lessThan">
      <formula>0</formula>
    </cfRule>
  </conditionalFormatting>
  <conditionalFormatting sqref="F56">
    <cfRule type="cellIs" dxfId="12087" priority="1616" operator="lessThan">
      <formula>0</formula>
    </cfRule>
  </conditionalFormatting>
  <conditionalFormatting sqref="F56">
    <cfRule type="cellIs" dxfId="12086" priority="1617" operator="lessThan">
      <formula>0</formula>
    </cfRule>
  </conditionalFormatting>
  <conditionalFormatting sqref="F56">
    <cfRule type="cellIs" dxfId="12085" priority="1642" operator="lessThan">
      <formula>0</formula>
    </cfRule>
  </conditionalFormatting>
  <conditionalFormatting sqref="F56">
    <cfRule type="cellIs" dxfId="12084" priority="1643" operator="lessThan">
      <formula>0</formula>
    </cfRule>
  </conditionalFormatting>
  <conditionalFormatting sqref="F56">
    <cfRule type="cellIs" dxfId="12083" priority="1641" operator="lessThan">
      <formula>0</formula>
    </cfRule>
  </conditionalFormatting>
  <conditionalFormatting sqref="F56">
    <cfRule type="cellIs" dxfId="12082" priority="1625" operator="lessThan">
      <formula>0</formula>
    </cfRule>
  </conditionalFormatting>
  <conditionalFormatting sqref="F56">
    <cfRule type="cellIs" dxfId="12081" priority="1624" operator="lessThan">
      <formula>0</formula>
    </cfRule>
  </conditionalFormatting>
  <conditionalFormatting sqref="F56">
    <cfRule type="cellIs" dxfId="12080" priority="1662" operator="lessThan">
      <formula>0</formula>
    </cfRule>
  </conditionalFormatting>
  <conditionalFormatting sqref="F56">
    <cfRule type="cellIs" dxfId="12079" priority="1646" operator="lessThan">
      <formula>0</formula>
    </cfRule>
  </conditionalFormatting>
  <conditionalFormatting sqref="F56">
    <cfRule type="cellIs" dxfId="12078" priority="1639" operator="lessThan">
      <formula>0</formula>
    </cfRule>
  </conditionalFormatting>
  <conditionalFormatting sqref="F56">
    <cfRule type="cellIs" dxfId="12077" priority="1638" operator="lessThan">
      <formula>0</formula>
    </cfRule>
  </conditionalFormatting>
  <conditionalFormatting sqref="F56">
    <cfRule type="cellIs" dxfId="12076" priority="1636" operator="lessThan">
      <formula>0</formula>
    </cfRule>
  </conditionalFormatting>
  <conditionalFormatting sqref="F56">
    <cfRule type="cellIs" dxfId="12075" priority="1637" operator="lessThan">
      <formula>0</formula>
    </cfRule>
  </conditionalFormatting>
  <conditionalFormatting sqref="F56">
    <cfRule type="cellIs" dxfId="12074" priority="1635" operator="lessThan">
      <formula>0</formula>
    </cfRule>
  </conditionalFormatting>
  <conditionalFormatting sqref="F56">
    <cfRule type="cellIs" dxfId="12073" priority="1640" operator="lessThan">
      <formula>0</formula>
    </cfRule>
  </conditionalFormatting>
  <conditionalFormatting sqref="F56">
    <cfRule type="cellIs" dxfId="12072" priority="1634" operator="lessThan">
      <formula>0</formula>
    </cfRule>
  </conditionalFormatting>
  <conditionalFormatting sqref="F56">
    <cfRule type="cellIs" dxfId="12071" priority="1632" operator="lessThan">
      <formula>0</formula>
    </cfRule>
  </conditionalFormatting>
  <conditionalFormatting sqref="F56">
    <cfRule type="cellIs" dxfId="12070" priority="1633" operator="lessThan">
      <formula>0</formula>
    </cfRule>
  </conditionalFormatting>
  <conditionalFormatting sqref="F56">
    <cfRule type="cellIs" dxfId="12069" priority="1631" operator="lessThan">
      <formula>0</formula>
    </cfRule>
  </conditionalFormatting>
  <conditionalFormatting sqref="F56">
    <cfRule type="cellIs" dxfId="12068" priority="1630" operator="lessThan">
      <formula>0</formula>
    </cfRule>
  </conditionalFormatting>
  <conditionalFormatting sqref="F56">
    <cfRule type="cellIs" dxfId="12067" priority="1629" operator="lessThan">
      <formula>0</formula>
    </cfRule>
  </conditionalFormatting>
  <conditionalFormatting sqref="F56">
    <cfRule type="cellIs" dxfId="12066" priority="1627" operator="lessThan">
      <formula>0</formula>
    </cfRule>
  </conditionalFormatting>
  <conditionalFormatting sqref="F56">
    <cfRule type="cellIs" dxfId="12065" priority="1628" operator="lessThan">
      <formula>0</formula>
    </cfRule>
  </conditionalFormatting>
  <conditionalFormatting sqref="F56">
    <cfRule type="cellIs" dxfId="12064" priority="1626" operator="lessThan">
      <formula>0</formula>
    </cfRule>
  </conditionalFormatting>
  <conditionalFormatting sqref="F56">
    <cfRule type="cellIs" dxfId="12063" priority="1623" operator="lessThan">
      <formula>0</formula>
    </cfRule>
  </conditionalFormatting>
  <conditionalFormatting sqref="F56">
    <cfRule type="cellIs" dxfId="12062" priority="1622" operator="lessThan">
      <formula>0</formula>
    </cfRule>
  </conditionalFormatting>
  <conditionalFormatting sqref="F56">
    <cfRule type="cellIs" dxfId="12061" priority="1578" operator="lessThan">
      <formula>0</formula>
    </cfRule>
  </conditionalFormatting>
  <conditionalFormatting sqref="F56">
    <cfRule type="cellIs" dxfId="12060" priority="1577" operator="lessThan">
      <formula>0</formula>
    </cfRule>
  </conditionalFormatting>
  <conditionalFormatting sqref="F56">
    <cfRule type="cellIs" dxfId="12059" priority="1574" operator="lessThan">
      <formula>0</formula>
    </cfRule>
  </conditionalFormatting>
  <conditionalFormatting sqref="F56">
    <cfRule type="cellIs" dxfId="12058" priority="1575" operator="lessThan">
      <formula>0</formula>
    </cfRule>
  </conditionalFormatting>
  <conditionalFormatting sqref="F56">
    <cfRule type="cellIs" dxfId="12057" priority="1580" operator="lessThan">
      <formula>0</formula>
    </cfRule>
  </conditionalFormatting>
  <conditionalFormatting sqref="F56">
    <cfRule type="cellIs" dxfId="12056" priority="1579" operator="lessThan">
      <formula>0</formula>
    </cfRule>
  </conditionalFormatting>
  <conditionalFormatting sqref="F56">
    <cfRule type="cellIs" dxfId="12055" priority="1576" operator="lessThan">
      <formula>0</formula>
    </cfRule>
  </conditionalFormatting>
  <conditionalFormatting sqref="F56">
    <cfRule type="cellIs" dxfId="12054" priority="1555" operator="lessThan">
      <formula>0</formula>
    </cfRule>
  </conditionalFormatting>
  <conditionalFormatting sqref="F56">
    <cfRule type="cellIs" dxfId="12053" priority="1556" operator="lessThan">
      <formula>0</formula>
    </cfRule>
  </conditionalFormatting>
  <conditionalFormatting sqref="F56">
    <cfRule type="cellIs" dxfId="12052" priority="1554" operator="lessThan">
      <formula>0</formula>
    </cfRule>
  </conditionalFormatting>
  <conditionalFormatting sqref="F56">
    <cfRule type="cellIs" dxfId="12051" priority="1552" operator="lessThan">
      <formula>0</formula>
    </cfRule>
  </conditionalFormatting>
  <conditionalFormatting sqref="F56">
    <cfRule type="cellIs" dxfId="12050" priority="1553" operator="lessThan">
      <formula>0</formula>
    </cfRule>
  </conditionalFormatting>
  <conditionalFormatting sqref="F56">
    <cfRule type="cellIs" dxfId="12049" priority="1549" operator="lessThan">
      <formula>0</formula>
    </cfRule>
  </conditionalFormatting>
  <conditionalFormatting sqref="F56">
    <cfRule type="cellIs" dxfId="12048" priority="1547" operator="lessThan">
      <formula>0</formula>
    </cfRule>
  </conditionalFormatting>
  <conditionalFormatting sqref="F56">
    <cfRule type="cellIs" dxfId="12047" priority="1548" operator="lessThan">
      <formula>0</formula>
    </cfRule>
  </conditionalFormatting>
  <conditionalFormatting sqref="F56">
    <cfRule type="cellIs" dxfId="12046" priority="1545" operator="lessThan">
      <formula>0</formula>
    </cfRule>
  </conditionalFormatting>
  <conditionalFormatting sqref="F56">
    <cfRule type="cellIs" dxfId="12045" priority="1546" operator="lessThan">
      <formula>0</formula>
    </cfRule>
  </conditionalFormatting>
  <conditionalFormatting sqref="F56">
    <cfRule type="cellIs" dxfId="12044" priority="1542" operator="lessThan">
      <formula>0</formula>
    </cfRule>
  </conditionalFormatting>
  <conditionalFormatting sqref="F56">
    <cfRule type="cellIs" dxfId="12043" priority="1539" operator="lessThan">
      <formula>0</formula>
    </cfRule>
  </conditionalFormatting>
  <conditionalFormatting sqref="F56">
    <cfRule type="cellIs" dxfId="12042" priority="1573" operator="lessThan">
      <formula>0</formula>
    </cfRule>
  </conditionalFormatting>
  <conditionalFormatting sqref="F56">
    <cfRule type="cellIs" dxfId="12041" priority="1544" operator="lessThan">
      <formula>0</formula>
    </cfRule>
  </conditionalFormatting>
  <conditionalFormatting sqref="F56">
    <cfRule type="cellIs" dxfId="12040" priority="1543" operator="lessThan">
      <formula>0</formula>
    </cfRule>
  </conditionalFormatting>
  <conditionalFormatting sqref="F56">
    <cfRule type="cellIs" dxfId="12039" priority="1540" operator="lessThan">
      <formula>0</formula>
    </cfRule>
  </conditionalFormatting>
  <conditionalFormatting sqref="F56">
    <cfRule type="cellIs" dxfId="12038" priority="1572" operator="lessThan">
      <formula>0</formula>
    </cfRule>
  </conditionalFormatting>
  <conditionalFormatting sqref="F56">
    <cfRule type="cellIs" dxfId="12037" priority="1561" operator="lessThan">
      <formula>0</formula>
    </cfRule>
  </conditionalFormatting>
  <conditionalFormatting sqref="F56">
    <cfRule type="cellIs" dxfId="12036" priority="1560" operator="lessThan">
      <formula>0</formula>
    </cfRule>
  </conditionalFormatting>
  <conditionalFormatting sqref="F56">
    <cfRule type="cellIs" dxfId="12035" priority="1570" operator="lessThan">
      <formula>0</formula>
    </cfRule>
  </conditionalFormatting>
  <conditionalFormatting sqref="F56">
    <cfRule type="cellIs" dxfId="12034" priority="1571" operator="lessThan">
      <formula>0</formula>
    </cfRule>
  </conditionalFormatting>
  <conditionalFormatting sqref="F56">
    <cfRule type="cellIs" dxfId="12033" priority="1569" operator="lessThan">
      <formula>0</formula>
    </cfRule>
  </conditionalFormatting>
  <conditionalFormatting sqref="F56">
    <cfRule type="cellIs" dxfId="12032" priority="1568" operator="lessThan">
      <formula>0</formula>
    </cfRule>
  </conditionalFormatting>
  <conditionalFormatting sqref="F56">
    <cfRule type="cellIs" dxfId="12031" priority="1567" operator="lessThan">
      <formula>0</formula>
    </cfRule>
  </conditionalFormatting>
  <conditionalFormatting sqref="F56">
    <cfRule type="cellIs" dxfId="12030" priority="1566" operator="lessThan">
      <formula>0</formula>
    </cfRule>
  </conditionalFormatting>
  <conditionalFormatting sqref="F56">
    <cfRule type="cellIs" dxfId="12029" priority="1565" operator="lessThan">
      <formula>0</formula>
    </cfRule>
  </conditionalFormatting>
  <conditionalFormatting sqref="F56">
    <cfRule type="cellIs" dxfId="12028" priority="1563" operator="lessThan">
      <formula>0</formula>
    </cfRule>
  </conditionalFormatting>
  <conditionalFormatting sqref="F56">
    <cfRule type="cellIs" dxfId="12027" priority="1562" operator="lessThan">
      <formula>0</formula>
    </cfRule>
  </conditionalFormatting>
  <conditionalFormatting sqref="F56">
    <cfRule type="cellIs" dxfId="12026" priority="1564" operator="lessThan">
      <formula>0</formula>
    </cfRule>
  </conditionalFormatting>
  <conditionalFormatting sqref="F56">
    <cfRule type="cellIs" dxfId="12025" priority="1559" operator="lessThan">
      <formula>0</formula>
    </cfRule>
  </conditionalFormatting>
  <conditionalFormatting sqref="F56">
    <cfRule type="cellIs" dxfId="12024" priority="1557" operator="lessThan">
      <formula>0</formula>
    </cfRule>
  </conditionalFormatting>
  <conditionalFormatting sqref="F56">
    <cfRule type="cellIs" dxfId="12023" priority="1558" operator="lessThan">
      <formula>0</formula>
    </cfRule>
  </conditionalFormatting>
  <conditionalFormatting sqref="F56">
    <cfRule type="cellIs" dxfId="12022" priority="1551" operator="lessThan">
      <formula>0</formula>
    </cfRule>
  </conditionalFormatting>
  <conditionalFormatting sqref="F56">
    <cfRule type="cellIs" dxfId="12021" priority="1550" operator="lessThan">
      <formula>0</formula>
    </cfRule>
  </conditionalFormatting>
  <conditionalFormatting sqref="F56">
    <cfRule type="cellIs" dxfId="12020" priority="1541" operator="lessThan">
      <formula>0</formula>
    </cfRule>
  </conditionalFormatting>
  <conditionalFormatting sqref="F56">
    <cfRule type="cellIs" dxfId="12019" priority="1538" operator="lessThan">
      <formula>0</formula>
    </cfRule>
  </conditionalFormatting>
  <conditionalFormatting sqref="F57">
    <cfRule type="cellIs" dxfId="12018" priority="1474" operator="lessThan">
      <formula>0</formula>
    </cfRule>
  </conditionalFormatting>
  <conditionalFormatting sqref="F57">
    <cfRule type="cellIs" dxfId="12017" priority="1473" operator="lessThan">
      <formula>0</formula>
    </cfRule>
  </conditionalFormatting>
  <conditionalFormatting sqref="F57">
    <cfRule type="cellIs" dxfId="12016" priority="1472" operator="lessThan">
      <formula>0</formula>
    </cfRule>
  </conditionalFormatting>
  <conditionalFormatting sqref="F57">
    <cfRule type="cellIs" dxfId="12015" priority="1493" operator="lessThan">
      <formula>0</formula>
    </cfRule>
  </conditionalFormatting>
  <conditionalFormatting sqref="F57">
    <cfRule type="cellIs" dxfId="12014" priority="1492" operator="lessThan">
      <formula>0</formula>
    </cfRule>
  </conditionalFormatting>
  <conditionalFormatting sqref="F57">
    <cfRule type="cellIs" dxfId="12013" priority="1491" operator="lessThan">
      <formula>0</formula>
    </cfRule>
  </conditionalFormatting>
  <conditionalFormatting sqref="F57">
    <cfRule type="cellIs" dxfId="12012" priority="1490" operator="lessThan">
      <formula>0</formula>
    </cfRule>
  </conditionalFormatting>
  <conditionalFormatting sqref="F57">
    <cfRule type="cellIs" dxfId="12011" priority="1483" operator="lessThan">
      <formula>0</formula>
    </cfRule>
  </conditionalFormatting>
  <conditionalFormatting sqref="F57">
    <cfRule type="cellIs" dxfId="12010" priority="1476" operator="lessThan">
      <formula>0</formula>
    </cfRule>
  </conditionalFormatting>
  <conditionalFormatting sqref="F57">
    <cfRule type="cellIs" dxfId="12009" priority="1480" operator="lessThan">
      <formula>0</formula>
    </cfRule>
  </conditionalFormatting>
  <conditionalFormatting sqref="F57">
    <cfRule type="cellIs" dxfId="12008" priority="1482" operator="lessThan">
      <formula>0</formula>
    </cfRule>
  </conditionalFormatting>
  <conditionalFormatting sqref="F57">
    <cfRule type="cellIs" dxfId="12007" priority="1481" operator="lessThan">
      <formula>0</formula>
    </cfRule>
  </conditionalFormatting>
  <conditionalFormatting sqref="F57">
    <cfRule type="cellIs" dxfId="12006" priority="1479" operator="lessThan">
      <formula>0</formula>
    </cfRule>
  </conditionalFormatting>
  <conditionalFormatting sqref="F57">
    <cfRule type="cellIs" dxfId="12005" priority="1478" operator="lessThan">
      <formula>0</formula>
    </cfRule>
  </conditionalFormatting>
  <conditionalFormatting sqref="F57">
    <cfRule type="cellIs" dxfId="12004" priority="1477" operator="lessThan">
      <formula>0</formula>
    </cfRule>
  </conditionalFormatting>
  <conditionalFormatting sqref="F57">
    <cfRule type="cellIs" dxfId="12003" priority="1475" operator="lessThan">
      <formula>0</formula>
    </cfRule>
  </conditionalFormatting>
  <conditionalFormatting sqref="F57">
    <cfRule type="cellIs" dxfId="12002" priority="1468" operator="lessThan">
      <formula>0</formula>
    </cfRule>
  </conditionalFormatting>
  <conditionalFormatting sqref="F57">
    <cfRule type="cellIs" dxfId="12001" priority="1467" operator="lessThan">
      <formula>0</formula>
    </cfRule>
  </conditionalFormatting>
  <conditionalFormatting sqref="F57">
    <cfRule type="cellIs" dxfId="12000" priority="1497" operator="lessThan">
      <formula>0</formula>
    </cfRule>
  </conditionalFormatting>
  <conditionalFormatting sqref="F57">
    <cfRule type="cellIs" dxfId="11999" priority="1496" operator="lessThan">
      <formula>0</formula>
    </cfRule>
  </conditionalFormatting>
  <conditionalFormatting sqref="F57">
    <cfRule type="cellIs" dxfId="11998" priority="1495" operator="lessThan">
      <formula>0</formula>
    </cfRule>
  </conditionalFormatting>
  <conditionalFormatting sqref="F57">
    <cfRule type="cellIs" dxfId="11997" priority="1494" operator="lessThan">
      <formula>0</formula>
    </cfRule>
  </conditionalFormatting>
  <conditionalFormatting sqref="F57">
    <cfRule type="cellIs" dxfId="11996" priority="1471" operator="lessThan">
      <formula>0</formula>
    </cfRule>
  </conditionalFormatting>
  <conditionalFormatting sqref="F57">
    <cfRule type="cellIs" dxfId="11995" priority="1470" operator="lessThan">
      <formula>0</formula>
    </cfRule>
  </conditionalFormatting>
  <conditionalFormatting sqref="F57">
    <cfRule type="cellIs" dxfId="11994" priority="1507" operator="lessThan">
      <formula>0</formula>
    </cfRule>
  </conditionalFormatting>
  <conditionalFormatting sqref="F57">
    <cfRule type="cellIs" dxfId="11993" priority="1514" operator="lessThan">
      <formula>0</formula>
    </cfRule>
  </conditionalFormatting>
  <conditionalFormatting sqref="F57">
    <cfRule type="cellIs" dxfId="11992" priority="1512" operator="lessThan">
      <formula>0</formula>
    </cfRule>
  </conditionalFormatting>
  <conditionalFormatting sqref="F57">
    <cfRule type="cellIs" dxfId="11991" priority="1513" operator="lessThan">
      <formula>0</formula>
    </cfRule>
  </conditionalFormatting>
  <conditionalFormatting sqref="F57">
    <cfRule type="cellIs" dxfId="11990" priority="1511" operator="lessThan">
      <formula>0</formula>
    </cfRule>
  </conditionalFormatting>
  <conditionalFormatting sqref="F57">
    <cfRule type="cellIs" dxfId="11989" priority="1510" operator="lessThan">
      <formula>0</formula>
    </cfRule>
  </conditionalFormatting>
  <conditionalFormatting sqref="F57">
    <cfRule type="cellIs" dxfId="11988" priority="1508" operator="lessThan">
      <formula>0</formula>
    </cfRule>
  </conditionalFormatting>
  <conditionalFormatting sqref="F57">
    <cfRule type="cellIs" dxfId="11987" priority="1509" operator="lessThan">
      <formula>0</formula>
    </cfRule>
  </conditionalFormatting>
  <conditionalFormatting sqref="F57">
    <cfRule type="cellIs" dxfId="11986" priority="1506" operator="lessThan">
      <formula>0</formula>
    </cfRule>
  </conditionalFormatting>
  <conditionalFormatting sqref="F57">
    <cfRule type="cellIs" dxfId="11985" priority="1504" operator="lessThan">
      <formula>0</formula>
    </cfRule>
  </conditionalFormatting>
  <conditionalFormatting sqref="F57">
    <cfRule type="cellIs" dxfId="11984" priority="1505" operator="lessThan">
      <formula>0</formula>
    </cfRule>
  </conditionalFormatting>
  <conditionalFormatting sqref="F57">
    <cfRule type="cellIs" dxfId="11983" priority="1503" operator="lessThan">
      <formula>0</formula>
    </cfRule>
  </conditionalFormatting>
  <conditionalFormatting sqref="F57">
    <cfRule type="cellIs" dxfId="11982" priority="1502" operator="lessThan">
      <formula>0</formula>
    </cfRule>
  </conditionalFormatting>
  <conditionalFormatting sqref="F57">
    <cfRule type="cellIs" dxfId="11981" priority="1501" operator="lessThan">
      <formula>0</formula>
    </cfRule>
  </conditionalFormatting>
  <conditionalFormatting sqref="F57">
    <cfRule type="cellIs" dxfId="11980" priority="1499" operator="lessThan">
      <formula>0</formula>
    </cfRule>
  </conditionalFormatting>
  <conditionalFormatting sqref="F57">
    <cfRule type="cellIs" dxfId="11979" priority="1500" operator="lessThan">
      <formula>0</formula>
    </cfRule>
  </conditionalFormatting>
  <conditionalFormatting sqref="F57">
    <cfRule type="cellIs" dxfId="11978" priority="1498" operator="lessThan">
      <formula>0</formula>
    </cfRule>
  </conditionalFormatting>
  <conditionalFormatting sqref="F57">
    <cfRule type="cellIs" dxfId="11977" priority="1438" operator="lessThan">
      <formula>0</formula>
    </cfRule>
  </conditionalFormatting>
  <conditionalFormatting sqref="F57">
    <cfRule type="cellIs" dxfId="11976" priority="1436" operator="lessThan">
      <formula>0</formula>
    </cfRule>
  </conditionalFormatting>
  <conditionalFormatting sqref="F57">
    <cfRule type="cellIs" dxfId="11975" priority="1437" operator="lessThan">
      <formula>0</formula>
    </cfRule>
  </conditionalFormatting>
  <conditionalFormatting sqref="F57">
    <cfRule type="cellIs" dxfId="11974" priority="1435" operator="lessThan">
      <formula>0</formula>
    </cfRule>
  </conditionalFormatting>
  <conditionalFormatting sqref="F57">
    <cfRule type="cellIs" dxfId="11973" priority="1484" operator="lessThan">
      <formula>0</formula>
    </cfRule>
  </conditionalFormatting>
  <conditionalFormatting sqref="F57">
    <cfRule type="cellIs" dxfId="11972" priority="1443" operator="lessThan">
      <formula>0</formula>
    </cfRule>
  </conditionalFormatting>
  <conditionalFormatting sqref="F57">
    <cfRule type="cellIs" dxfId="11971" priority="1444" operator="lessThan">
      <formula>0</formula>
    </cfRule>
  </conditionalFormatting>
  <conditionalFormatting sqref="F57">
    <cfRule type="cellIs" dxfId="11970" priority="1442" operator="lessThan">
      <formula>0</formula>
    </cfRule>
  </conditionalFormatting>
  <conditionalFormatting sqref="F57">
    <cfRule type="cellIs" dxfId="11969" priority="1441" operator="lessThan">
      <formula>0</formula>
    </cfRule>
  </conditionalFormatting>
  <conditionalFormatting sqref="F57">
    <cfRule type="cellIs" dxfId="11968" priority="1439" operator="lessThan">
      <formula>0</formula>
    </cfRule>
  </conditionalFormatting>
  <conditionalFormatting sqref="F57">
    <cfRule type="cellIs" dxfId="11967" priority="1440" operator="lessThan">
      <formula>0</formula>
    </cfRule>
  </conditionalFormatting>
  <conditionalFormatting sqref="F57">
    <cfRule type="cellIs" dxfId="11966" priority="1465" operator="lessThan">
      <formula>0</formula>
    </cfRule>
  </conditionalFormatting>
  <conditionalFormatting sqref="F57">
    <cfRule type="cellIs" dxfId="11965" priority="1466" operator="lessThan">
      <formula>0</formula>
    </cfRule>
  </conditionalFormatting>
  <conditionalFormatting sqref="F57">
    <cfRule type="cellIs" dxfId="11964" priority="1464" operator="lessThan">
      <formula>0</formula>
    </cfRule>
  </conditionalFormatting>
  <conditionalFormatting sqref="F57">
    <cfRule type="cellIs" dxfId="11963" priority="1448" operator="lessThan">
      <formula>0</formula>
    </cfRule>
  </conditionalFormatting>
  <conditionalFormatting sqref="F57">
    <cfRule type="cellIs" dxfId="11962" priority="1447" operator="lessThan">
      <formula>0</formula>
    </cfRule>
  </conditionalFormatting>
  <conditionalFormatting sqref="F57">
    <cfRule type="cellIs" dxfId="11961" priority="1424" operator="lessThan">
      <formula>0</formula>
    </cfRule>
  </conditionalFormatting>
  <conditionalFormatting sqref="F57">
    <cfRule type="cellIs" dxfId="11960" priority="1423" operator="lessThan">
      <formula>0</formula>
    </cfRule>
  </conditionalFormatting>
  <conditionalFormatting sqref="F57">
    <cfRule type="cellIs" dxfId="11959" priority="1432" operator="lessThan">
      <formula>0</formula>
    </cfRule>
  </conditionalFormatting>
  <conditionalFormatting sqref="F57">
    <cfRule type="cellIs" dxfId="11958" priority="1431" operator="lessThan">
      <formula>0</formula>
    </cfRule>
  </conditionalFormatting>
  <conditionalFormatting sqref="F57">
    <cfRule type="cellIs" dxfId="11957" priority="1425" operator="lessThan">
      <formula>0</formula>
    </cfRule>
  </conditionalFormatting>
  <conditionalFormatting sqref="F57">
    <cfRule type="cellIs" dxfId="11956" priority="1422" operator="lessThan">
      <formula>0</formula>
    </cfRule>
  </conditionalFormatting>
  <conditionalFormatting sqref="F57">
    <cfRule type="cellIs" dxfId="11955" priority="1421" operator="lessThan">
      <formula>0</formula>
    </cfRule>
  </conditionalFormatting>
  <conditionalFormatting sqref="F57">
    <cfRule type="cellIs" dxfId="11954" priority="1420" operator="lessThan">
      <formula>0</formula>
    </cfRule>
  </conditionalFormatting>
  <conditionalFormatting sqref="F57">
    <cfRule type="cellIs" dxfId="11953" priority="1419" operator="lessThan">
      <formula>0</formula>
    </cfRule>
  </conditionalFormatting>
  <conditionalFormatting sqref="F57">
    <cfRule type="cellIs" dxfId="11952" priority="1418" operator="lessThan">
      <formula>0</formula>
    </cfRule>
  </conditionalFormatting>
  <conditionalFormatting sqref="F57">
    <cfRule type="cellIs" dxfId="11951" priority="1417" operator="lessThan">
      <formula>0</formula>
    </cfRule>
  </conditionalFormatting>
  <conditionalFormatting sqref="F57">
    <cfRule type="cellIs" dxfId="11950" priority="1415" operator="lessThan">
      <formula>0</formula>
    </cfRule>
  </conditionalFormatting>
  <conditionalFormatting sqref="F57">
    <cfRule type="cellIs" dxfId="11949" priority="1413" operator="lessThan">
      <formula>0</formula>
    </cfRule>
  </conditionalFormatting>
  <conditionalFormatting sqref="F57">
    <cfRule type="cellIs" dxfId="11948" priority="1414" operator="lessThan">
      <formula>0</formula>
    </cfRule>
  </conditionalFormatting>
  <conditionalFormatting sqref="F57">
    <cfRule type="cellIs" dxfId="11947" priority="1412" operator="lessThan">
      <formula>0</formula>
    </cfRule>
  </conditionalFormatting>
  <conditionalFormatting sqref="F57">
    <cfRule type="cellIs" dxfId="11946" priority="1489" operator="lessThan">
      <formula>0</formula>
    </cfRule>
  </conditionalFormatting>
  <conditionalFormatting sqref="F57">
    <cfRule type="cellIs" dxfId="11945" priority="1488" operator="lessThan">
      <formula>0</formula>
    </cfRule>
  </conditionalFormatting>
  <conditionalFormatting sqref="F57">
    <cfRule type="cellIs" dxfId="11944" priority="1486" operator="lessThan">
      <formula>0</formula>
    </cfRule>
  </conditionalFormatting>
  <conditionalFormatting sqref="F57">
    <cfRule type="cellIs" dxfId="11943" priority="1487" operator="lessThan">
      <formula>0</formula>
    </cfRule>
  </conditionalFormatting>
  <conditionalFormatting sqref="F57">
    <cfRule type="cellIs" dxfId="11942" priority="1485" operator="lessThan">
      <formula>0</formula>
    </cfRule>
  </conditionalFormatting>
  <conditionalFormatting sqref="F57">
    <cfRule type="cellIs" dxfId="11941" priority="1469" operator="lessThan">
      <formula>0</formula>
    </cfRule>
  </conditionalFormatting>
  <conditionalFormatting sqref="F57">
    <cfRule type="cellIs" dxfId="11940" priority="1462" operator="lessThan">
      <formula>0</formula>
    </cfRule>
  </conditionalFormatting>
  <conditionalFormatting sqref="F57">
    <cfRule type="cellIs" dxfId="11939" priority="1461" operator="lessThan">
      <formula>0</formula>
    </cfRule>
  </conditionalFormatting>
  <conditionalFormatting sqref="F57">
    <cfRule type="cellIs" dxfId="11938" priority="1459" operator="lessThan">
      <formula>0</formula>
    </cfRule>
  </conditionalFormatting>
  <conditionalFormatting sqref="F57">
    <cfRule type="cellIs" dxfId="11937" priority="1460" operator="lessThan">
      <formula>0</formula>
    </cfRule>
  </conditionalFormatting>
  <conditionalFormatting sqref="F57">
    <cfRule type="cellIs" dxfId="11936" priority="1458" operator="lessThan">
      <formula>0</formula>
    </cfRule>
  </conditionalFormatting>
  <conditionalFormatting sqref="F57">
    <cfRule type="cellIs" dxfId="11935" priority="1463" operator="lessThan">
      <formula>0</formula>
    </cfRule>
  </conditionalFormatting>
  <conditionalFormatting sqref="F57">
    <cfRule type="cellIs" dxfId="11934" priority="1457" operator="lessThan">
      <formula>0</formula>
    </cfRule>
  </conditionalFormatting>
  <conditionalFormatting sqref="F57">
    <cfRule type="cellIs" dxfId="11933" priority="1455" operator="lessThan">
      <formula>0</formula>
    </cfRule>
  </conditionalFormatting>
  <conditionalFormatting sqref="F57">
    <cfRule type="cellIs" dxfId="11932" priority="1456" operator="lessThan">
      <formula>0</formula>
    </cfRule>
  </conditionalFormatting>
  <conditionalFormatting sqref="F57">
    <cfRule type="cellIs" dxfId="11931" priority="1454" operator="lessThan">
      <formula>0</formula>
    </cfRule>
  </conditionalFormatting>
  <conditionalFormatting sqref="F57">
    <cfRule type="cellIs" dxfId="11930" priority="1453" operator="lessThan">
      <formula>0</formula>
    </cfRule>
  </conditionalFormatting>
  <conditionalFormatting sqref="F57">
    <cfRule type="cellIs" dxfId="11929" priority="1452" operator="lessThan">
      <formula>0</formula>
    </cfRule>
  </conditionalFormatting>
  <conditionalFormatting sqref="F57">
    <cfRule type="cellIs" dxfId="11928" priority="1450" operator="lessThan">
      <formula>0</formula>
    </cfRule>
  </conditionalFormatting>
  <conditionalFormatting sqref="F57">
    <cfRule type="cellIs" dxfId="11927" priority="1451" operator="lessThan">
      <formula>0</formula>
    </cfRule>
  </conditionalFormatting>
  <conditionalFormatting sqref="F57">
    <cfRule type="cellIs" dxfId="11926" priority="1449" operator="lessThan">
      <formula>0</formula>
    </cfRule>
  </conditionalFormatting>
  <conditionalFormatting sqref="F57">
    <cfRule type="cellIs" dxfId="11925" priority="1446" operator="lessThan">
      <formula>0</formula>
    </cfRule>
  </conditionalFormatting>
  <conditionalFormatting sqref="F57">
    <cfRule type="cellIs" dxfId="11924" priority="1445" operator="lessThan">
      <formula>0</formula>
    </cfRule>
  </conditionalFormatting>
  <conditionalFormatting sqref="F57">
    <cfRule type="cellIs" dxfId="11923" priority="1416" operator="lessThan">
      <formula>0</formula>
    </cfRule>
  </conditionalFormatting>
  <conditionalFormatting sqref="F57">
    <cfRule type="cellIs" dxfId="11922" priority="1434" operator="lessThan">
      <formula>0</formula>
    </cfRule>
  </conditionalFormatting>
  <conditionalFormatting sqref="F57">
    <cfRule type="cellIs" dxfId="11921" priority="1433" operator="lessThan">
      <formula>0</formula>
    </cfRule>
  </conditionalFormatting>
  <conditionalFormatting sqref="F57">
    <cfRule type="cellIs" dxfId="11920" priority="1430" operator="lessThan">
      <formula>0</formula>
    </cfRule>
  </conditionalFormatting>
  <conditionalFormatting sqref="F57">
    <cfRule type="cellIs" dxfId="11919" priority="1429" operator="lessThan">
      <formula>0</formula>
    </cfRule>
  </conditionalFormatting>
  <conditionalFormatting sqref="F57">
    <cfRule type="cellIs" dxfId="11918" priority="1427" operator="lessThan">
      <formula>0</formula>
    </cfRule>
  </conditionalFormatting>
  <conditionalFormatting sqref="F57">
    <cfRule type="cellIs" dxfId="11917" priority="1428" operator="lessThan">
      <formula>0</formula>
    </cfRule>
  </conditionalFormatting>
  <conditionalFormatting sqref="F57">
    <cfRule type="cellIs" dxfId="11916" priority="1426" operator="lessThan">
      <formula>0</formula>
    </cfRule>
  </conditionalFormatting>
  <conditionalFormatting sqref="F57">
    <cfRule type="cellIs" dxfId="11915" priority="1410" operator="lessThan">
      <formula>0</formula>
    </cfRule>
  </conditionalFormatting>
  <conditionalFormatting sqref="F57">
    <cfRule type="cellIs" dxfId="11914" priority="1411" operator="lessThan">
      <formula>0</formula>
    </cfRule>
  </conditionalFormatting>
  <conditionalFormatting sqref="F57">
    <cfRule type="cellIs" dxfId="11913" priority="1409" operator="lessThan">
      <formula>0</formula>
    </cfRule>
  </conditionalFormatting>
  <conditionalFormatting sqref="F57">
    <cfRule type="cellIs" dxfId="11912" priority="1401" operator="lessThan">
      <formula>0</formula>
    </cfRule>
  </conditionalFormatting>
  <conditionalFormatting sqref="F57">
    <cfRule type="cellIs" dxfId="11911" priority="1400" operator="lessThan">
      <formula>0</formula>
    </cfRule>
  </conditionalFormatting>
  <conditionalFormatting sqref="F57">
    <cfRule type="cellIs" dxfId="11910" priority="1397" operator="lessThan">
      <formula>0</formula>
    </cfRule>
  </conditionalFormatting>
  <conditionalFormatting sqref="F57">
    <cfRule type="cellIs" dxfId="11909" priority="1398" operator="lessThan">
      <formula>0</formula>
    </cfRule>
  </conditionalFormatting>
  <conditionalFormatting sqref="F57">
    <cfRule type="cellIs" dxfId="11908" priority="1406" operator="lessThan">
      <formula>0</formula>
    </cfRule>
  </conditionalFormatting>
  <conditionalFormatting sqref="F57">
    <cfRule type="cellIs" dxfId="11907" priority="1405" operator="lessThan">
      <formula>0</formula>
    </cfRule>
  </conditionalFormatting>
  <conditionalFormatting sqref="F57">
    <cfRule type="cellIs" dxfId="11906" priority="1404" operator="lessThan">
      <formula>0</formula>
    </cfRule>
  </conditionalFormatting>
  <conditionalFormatting sqref="F57">
    <cfRule type="cellIs" dxfId="11905" priority="1407" operator="lessThan">
      <formula>0</formula>
    </cfRule>
  </conditionalFormatting>
  <conditionalFormatting sqref="F57">
    <cfRule type="cellIs" dxfId="11904" priority="1408" operator="lessThan">
      <formula>0</formula>
    </cfRule>
  </conditionalFormatting>
  <conditionalFormatting sqref="F57">
    <cfRule type="cellIs" dxfId="11903" priority="1403" operator="lessThan">
      <formula>0</formula>
    </cfRule>
  </conditionalFormatting>
  <conditionalFormatting sqref="F57">
    <cfRule type="cellIs" dxfId="11902" priority="1402" operator="lessThan">
      <formula>0</formula>
    </cfRule>
  </conditionalFormatting>
  <conditionalFormatting sqref="F57">
    <cfRule type="cellIs" dxfId="11901" priority="1399" operator="lessThan">
      <formula>0</formula>
    </cfRule>
  </conditionalFormatting>
  <conditionalFormatting sqref="F57">
    <cfRule type="cellIs" dxfId="11900" priority="1378" operator="lessThan">
      <formula>0</formula>
    </cfRule>
  </conditionalFormatting>
  <conditionalFormatting sqref="F57">
    <cfRule type="cellIs" dxfId="11899" priority="1379" operator="lessThan">
      <formula>0</formula>
    </cfRule>
  </conditionalFormatting>
  <conditionalFormatting sqref="F57">
    <cfRule type="cellIs" dxfId="11898" priority="1377" operator="lessThan">
      <formula>0</formula>
    </cfRule>
  </conditionalFormatting>
  <conditionalFormatting sqref="F57">
    <cfRule type="cellIs" dxfId="11897" priority="1375" operator="lessThan">
      <formula>0</formula>
    </cfRule>
  </conditionalFormatting>
  <conditionalFormatting sqref="F57">
    <cfRule type="cellIs" dxfId="11896" priority="1376" operator="lessThan">
      <formula>0</formula>
    </cfRule>
  </conditionalFormatting>
  <conditionalFormatting sqref="F57">
    <cfRule type="cellIs" dxfId="11895" priority="1372" operator="lessThan">
      <formula>0</formula>
    </cfRule>
  </conditionalFormatting>
  <conditionalFormatting sqref="F57">
    <cfRule type="cellIs" dxfId="11894" priority="1370" operator="lessThan">
      <formula>0</formula>
    </cfRule>
  </conditionalFormatting>
  <conditionalFormatting sqref="F57">
    <cfRule type="cellIs" dxfId="11893" priority="1371" operator="lessThan">
      <formula>0</formula>
    </cfRule>
  </conditionalFormatting>
  <conditionalFormatting sqref="F57">
    <cfRule type="cellIs" dxfId="11892" priority="1368" operator="lessThan">
      <formula>0</formula>
    </cfRule>
  </conditionalFormatting>
  <conditionalFormatting sqref="F57">
    <cfRule type="cellIs" dxfId="11891" priority="1369" operator="lessThan">
      <formula>0</formula>
    </cfRule>
  </conditionalFormatting>
  <conditionalFormatting sqref="F57">
    <cfRule type="cellIs" dxfId="11890" priority="1365" operator="lessThan">
      <formula>0</formula>
    </cfRule>
  </conditionalFormatting>
  <conditionalFormatting sqref="F57">
    <cfRule type="cellIs" dxfId="11889" priority="1362" operator="lessThan">
      <formula>0</formula>
    </cfRule>
  </conditionalFormatting>
  <conditionalFormatting sqref="F57">
    <cfRule type="cellIs" dxfId="11888" priority="1396" operator="lessThan">
      <formula>0</formula>
    </cfRule>
  </conditionalFormatting>
  <conditionalFormatting sqref="F57">
    <cfRule type="cellIs" dxfId="11887" priority="1367" operator="lessThan">
      <formula>0</formula>
    </cfRule>
  </conditionalFormatting>
  <conditionalFormatting sqref="F57">
    <cfRule type="cellIs" dxfId="11886" priority="1366" operator="lessThan">
      <formula>0</formula>
    </cfRule>
  </conditionalFormatting>
  <conditionalFormatting sqref="F57">
    <cfRule type="cellIs" dxfId="11885" priority="1363" operator="lessThan">
      <formula>0</formula>
    </cfRule>
  </conditionalFormatting>
  <conditionalFormatting sqref="F57">
    <cfRule type="cellIs" dxfId="11884" priority="1395" operator="lessThan">
      <formula>0</formula>
    </cfRule>
  </conditionalFormatting>
  <conditionalFormatting sqref="F57">
    <cfRule type="cellIs" dxfId="11883" priority="1384" operator="lessThan">
      <formula>0</formula>
    </cfRule>
  </conditionalFormatting>
  <conditionalFormatting sqref="F57">
    <cfRule type="cellIs" dxfId="11882" priority="1383" operator="lessThan">
      <formula>0</formula>
    </cfRule>
  </conditionalFormatting>
  <conditionalFormatting sqref="F57">
    <cfRule type="cellIs" dxfId="11881" priority="1393" operator="lessThan">
      <formula>0</formula>
    </cfRule>
  </conditionalFormatting>
  <conditionalFormatting sqref="F57">
    <cfRule type="cellIs" dxfId="11880" priority="1394" operator="lessThan">
      <formula>0</formula>
    </cfRule>
  </conditionalFormatting>
  <conditionalFormatting sqref="F57">
    <cfRule type="cellIs" dxfId="11879" priority="1392" operator="lessThan">
      <formula>0</formula>
    </cfRule>
  </conditionalFormatting>
  <conditionalFormatting sqref="F57">
    <cfRule type="cellIs" dxfId="11878" priority="1391" operator="lessThan">
      <formula>0</formula>
    </cfRule>
  </conditionalFormatting>
  <conditionalFormatting sqref="F57">
    <cfRule type="cellIs" dxfId="11877" priority="1390" operator="lessThan">
      <formula>0</formula>
    </cfRule>
  </conditionalFormatting>
  <conditionalFormatting sqref="F57">
    <cfRule type="cellIs" dxfId="11876" priority="1389" operator="lessThan">
      <formula>0</formula>
    </cfRule>
  </conditionalFormatting>
  <conditionalFormatting sqref="F57">
    <cfRule type="cellIs" dxfId="11875" priority="1388" operator="lessThan">
      <formula>0</formula>
    </cfRule>
  </conditionalFormatting>
  <conditionalFormatting sqref="F57">
    <cfRule type="cellIs" dxfId="11874" priority="1386" operator="lessThan">
      <formula>0</formula>
    </cfRule>
  </conditionalFormatting>
  <conditionalFormatting sqref="F57">
    <cfRule type="cellIs" dxfId="11873" priority="1385" operator="lessThan">
      <formula>0</formula>
    </cfRule>
  </conditionalFormatting>
  <conditionalFormatting sqref="F57">
    <cfRule type="cellIs" dxfId="11872" priority="1387" operator="lessThan">
      <formula>0</formula>
    </cfRule>
  </conditionalFormatting>
  <conditionalFormatting sqref="F57">
    <cfRule type="cellIs" dxfId="11871" priority="1382" operator="lessThan">
      <formula>0</formula>
    </cfRule>
  </conditionalFormatting>
  <conditionalFormatting sqref="F57">
    <cfRule type="cellIs" dxfId="11870" priority="1380" operator="lessThan">
      <formula>0</formula>
    </cfRule>
  </conditionalFormatting>
  <conditionalFormatting sqref="F57">
    <cfRule type="cellIs" dxfId="11869" priority="1381" operator="lessThan">
      <formula>0</formula>
    </cfRule>
  </conditionalFormatting>
  <conditionalFormatting sqref="F57">
    <cfRule type="cellIs" dxfId="11868" priority="1374" operator="lessThan">
      <formula>0</formula>
    </cfRule>
  </conditionalFormatting>
  <conditionalFormatting sqref="F57">
    <cfRule type="cellIs" dxfId="11867" priority="1373" operator="lessThan">
      <formula>0</formula>
    </cfRule>
  </conditionalFormatting>
  <conditionalFormatting sqref="F57">
    <cfRule type="cellIs" dxfId="11866" priority="1364" operator="lessThan">
      <formula>0</formula>
    </cfRule>
  </conditionalFormatting>
  <conditionalFormatting sqref="F57">
    <cfRule type="cellIs" dxfId="11865" priority="1360" operator="lessThan">
      <formula>0</formula>
    </cfRule>
  </conditionalFormatting>
  <conditionalFormatting sqref="F57">
    <cfRule type="cellIs" dxfId="11864" priority="1361" operator="lessThan">
      <formula>0</formula>
    </cfRule>
  </conditionalFormatting>
  <conditionalFormatting sqref="F57">
    <cfRule type="cellIs" dxfId="11863" priority="1358" operator="lessThan">
      <formula>0</formula>
    </cfRule>
  </conditionalFormatting>
  <conditionalFormatting sqref="F57">
    <cfRule type="cellIs" dxfId="11862" priority="1357" operator="lessThan">
      <formula>0</formula>
    </cfRule>
  </conditionalFormatting>
  <conditionalFormatting sqref="F57">
    <cfRule type="cellIs" dxfId="11861" priority="1359" operator="lessThan">
      <formula>0</formula>
    </cfRule>
  </conditionalFormatting>
  <conditionalFormatting sqref="F57">
    <cfRule type="cellIs" dxfId="11860" priority="1356" operator="lessThan">
      <formula>0</formula>
    </cfRule>
  </conditionalFormatting>
  <conditionalFormatting sqref="F57">
    <cfRule type="cellIs" dxfId="11859" priority="1354" operator="lessThan">
      <formula>0</formula>
    </cfRule>
  </conditionalFormatting>
  <conditionalFormatting sqref="F57">
    <cfRule type="cellIs" dxfId="11858" priority="1355" operator="lessThan">
      <formula>0</formula>
    </cfRule>
  </conditionalFormatting>
  <conditionalFormatting sqref="F57">
    <cfRule type="cellIs" dxfId="11857" priority="1352" operator="lessThan">
      <formula>0</formula>
    </cfRule>
  </conditionalFormatting>
  <conditionalFormatting sqref="F57">
    <cfRule type="cellIs" dxfId="11856" priority="1353" operator="lessThan">
      <formula>0</formula>
    </cfRule>
  </conditionalFormatting>
  <conditionalFormatting sqref="F57">
    <cfRule type="cellIs" dxfId="11855" priority="1349" operator="lessThan">
      <formula>0</formula>
    </cfRule>
  </conditionalFormatting>
  <conditionalFormatting sqref="F57">
    <cfRule type="cellIs" dxfId="11854" priority="1350" operator="lessThan">
      <formula>0</formula>
    </cfRule>
  </conditionalFormatting>
  <conditionalFormatting sqref="F57">
    <cfRule type="cellIs" dxfId="11853" priority="1351" operator="lessThan">
      <formula>0</formula>
    </cfRule>
  </conditionalFormatting>
  <conditionalFormatting sqref="G58">
    <cfRule type="cellIs" dxfId="11852" priority="1348" operator="lessThan">
      <formula>0</formula>
    </cfRule>
  </conditionalFormatting>
  <conditionalFormatting sqref="F58">
    <cfRule type="cellIs" dxfId="11851" priority="1339" operator="lessThan">
      <formula>0</formula>
    </cfRule>
  </conditionalFormatting>
  <conditionalFormatting sqref="F58">
    <cfRule type="cellIs" dxfId="11850" priority="1345" operator="lessThan">
      <formula>0</formula>
    </cfRule>
  </conditionalFormatting>
  <conditionalFormatting sqref="F58">
    <cfRule type="cellIs" dxfId="11849" priority="1344" operator="lessThan">
      <formula>0</formula>
    </cfRule>
  </conditionalFormatting>
  <conditionalFormatting sqref="F58">
    <cfRule type="cellIs" dxfId="11848" priority="1346" operator="lessThan">
      <formula>0</formula>
    </cfRule>
  </conditionalFormatting>
  <conditionalFormatting sqref="F58">
    <cfRule type="cellIs" dxfId="11847" priority="1297" operator="lessThan">
      <formula>0</formula>
    </cfRule>
  </conditionalFormatting>
  <conditionalFormatting sqref="F58">
    <cfRule type="cellIs" dxfId="11846" priority="1296" operator="lessThan">
      <formula>0</formula>
    </cfRule>
  </conditionalFormatting>
  <conditionalFormatting sqref="F58">
    <cfRule type="cellIs" dxfId="11845" priority="1295" operator="lessThan">
      <formula>0</formula>
    </cfRule>
  </conditionalFormatting>
  <conditionalFormatting sqref="F58">
    <cfRule type="cellIs" dxfId="11844" priority="1316" operator="lessThan">
      <formula>0</formula>
    </cfRule>
  </conditionalFormatting>
  <conditionalFormatting sqref="F58">
    <cfRule type="cellIs" dxfId="11843" priority="1315" operator="lessThan">
      <formula>0</formula>
    </cfRule>
  </conditionalFormatting>
  <conditionalFormatting sqref="F58">
    <cfRule type="cellIs" dxfId="11842" priority="1314" operator="lessThan">
      <formula>0</formula>
    </cfRule>
  </conditionalFormatting>
  <conditionalFormatting sqref="F58">
    <cfRule type="cellIs" dxfId="11841" priority="1313" operator="lessThan">
      <formula>0</formula>
    </cfRule>
  </conditionalFormatting>
  <conditionalFormatting sqref="F58">
    <cfRule type="cellIs" dxfId="11840" priority="1306" operator="lessThan">
      <formula>0</formula>
    </cfRule>
  </conditionalFormatting>
  <conditionalFormatting sqref="F58">
    <cfRule type="cellIs" dxfId="11839" priority="1299" operator="lessThan">
      <formula>0</formula>
    </cfRule>
  </conditionalFormatting>
  <conditionalFormatting sqref="F58">
    <cfRule type="cellIs" dxfId="11838" priority="1303" operator="lessThan">
      <formula>0</formula>
    </cfRule>
  </conditionalFormatting>
  <conditionalFormatting sqref="F58">
    <cfRule type="cellIs" dxfId="11837" priority="1305" operator="lessThan">
      <formula>0</formula>
    </cfRule>
  </conditionalFormatting>
  <conditionalFormatting sqref="F58">
    <cfRule type="cellIs" dxfId="11836" priority="1304" operator="lessThan">
      <formula>0</formula>
    </cfRule>
  </conditionalFormatting>
  <conditionalFormatting sqref="F58">
    <cfRule type="cellIs" dxfId="11835" priority="1302" operator="lessThan">
      <formula>0</formula>
    </cfRule>
  </conditionalFormatting>
  <conditionalFormatting sqref="F58">
    <cfRule type="cellIs" dxfId="11834" priority="1301" operator="lessThan">
      <formula>0</formula>
    </cfRule>
  </conditionalFormatting>
  <conditionalFormatting sqref="F58">
    <cfRule type="cellIs" dxfId="11833" priority="1300" operator="lessThan">
      <formula>0</formula>
    </cfRule>
  </conditionalFormatting>
  <conditionalFormatting sqref="F58">
    <cfRule type="cellIs" dxfId="11832" priority="1298" operator="lessThan">
      <formula>0</formula>
    </cfRule>
  </conditionalFormatting>
  <conditionalFormatting sqref="F58">
    <cfRule type="cellIs" dxfId="11831" priority="1291" operator="lessThan">
      <formula>0</formula>
    </cfRule>
  </conditionalFormatting>
  <conditionalFormatting sqref="F58">
    <cfRule type="cellIs" dxfId="11830" priority="1290" operator="lessThan">
      <formula>0</formula>
    </cfRule>
  </conditionalFormatting>
  <conditionalFormatting sqref="F58">
    <cfRule type="cellIs" dxfId="11829" priority="1320" operator="lessThan">
      <formula>0</formula>
    </cfRule>
  </conditionalFormatting>
  <conditionalFormatting sqref="F58">
    <cfRule type="cellIs" dxfId="11828" priority="1319" operator="lessThan">
      <formula>0</formula>
    </cfRule>
  </conditionalFormatting>
  <conditionalFormatting sqref="F58">
    <cfRule type="cellIs" dxfId="11827" priority="1318" operator="lessThan">
      <formula>0</formula>
    </cfRule>
  </conditionalFormatting>
  <conditionalFormatting sqref="F58">
    <cfRule type="cellIs" dxfId="11826" priority="1317" operator="lessThan">
      <formula>0</formula>
    </cfRule>
  </conditionalFormatting>
  <conditionalFormatting sqref="F58">
    <cfRule type="cellIs" dxfId="11825" priority="1343" operator="lessThan">
      <formula>0</formula>
    </cfRule>
  </conditionalFormatting>
  <conditionalFormatting sqref="F58">
    <cfRule type="cellIs" dxfId="11824" priority="1294" operator="lessThan">
      <formula>0</formula>
    </cfRule>
  </conditionalFormatting>
  <conditionalFormatting sqref="F58">
    <cfRule type="cellIs" dxfId="11823" priority="1293" operator="lessThan">
      <formula>0</formula>
    </cfRule>
  </conditionalFormatting>
  <conditionalFormatting sqref="F58">
    <cfRule type="cellIs" dxfId="11822" priority="1330" operator="lessThan">
      <formula>0</formula>
    </cfRule>
  </conditionalFormatting>
  <conditionalFormatting sqref="F58">
    <cfRule type="cellIs" dxfId="11821" priority="1347" operator="lessThan">
      <formula>0</formula>
    </cfRule>
  </conditionalFormatting>
  <conditionalFormatting sqref="F58">
    <cfRule type="cellIs" dxfId="11820" priority="1342" operator="lessThan">
      <formula>0</formula>
    </cfRule>
  </conditionalFormatting>
  <conditionalFormatting sqref="F58">
    <cfRule type="cellIs" dxfId="11819" priority="1340" operator="lessThan">
      <formula>0</formula>
    </cfRule>
  </conditionalFormatting>
  <conditionalFormatting sqref="F58">
    <cfRule type="cellIs" dxfId="11818" priority="1341" operator="lessThan">
      <formula>0</formula>
    </cfRule>
  </conditionalFormatting>
  <conditionalFormatting sqref="F58">
    <cfRule type="cellIs" dxfId="11817" priority="1338" operator="lessThan">
      <formula>0</formula>
    </cfRule>
  </conditionalFormatting>
  <conditionalFormatting sqref="F58">
    <cfRule type="cellIs" dxfId="11816" priority="1337" operator="lessThan">
      <formula>0</formula>
    </cfRule>
  </conditionalFormatting>
  <conditionalFormatting sqref="F58">
    <cfRule type="cellIs" dxfId="11815" priority="1335" operator="lessThan">
      <formula>0</formula>
    </cfRule>
  </conditionalFormatting>
  <conditionalFormatting sqref="F58">
    <cfRule type="cellIs" dxfId="11814" priority="1336" operator="lessThan">
      <formula>0</formula>
    </cfRule>
  </conditionalFormatting>
  <conditionalFormatting sqref="F58">
    <cfRule type="cellIs" dxfId="11813" priority="1334" operator="lessThan">
      <formula>0</formula>
    </cfRule>
  </conditionalFormatting>
  <conditionalFormatting sqref="F58">
    <cfRule type="cellIs" dxfId="11812" priority="1333" operator="lessThan">
      <formula>0</formula>
    </cfRule>
  </conditionalFormatting>
  <conditionalFormatting sqref="F58">
    <cfRule type="cellIs" dxfId="11811" priority="1331" operator="lessThan">
      <formula>0</formula>
    </cfRule>
  </conditionalFormatting>
  <conditionalFormatting sqref="F58">
    <cfRule type="cellIs" dxfId="11810" priority="1332" operator="lessThan">
      <formula>0</formula>
    </cfRule>
  </conditionalFormatting>
  <conditionalFormatting sqref="F58">
    <cfRule type="cellIs" dxfId="11809" priority="1329" operator="lessThan">
      <formula>0</formula>
    </cfRule>
  </conditionalFormatting>
  <conditionalFormatting sqref="F58">
    <cfRule type="cellIs" dxfId="11808" priority="1327" operator="lessThan">
      <formula>0</formula>
    </cfRule>
  </conditionalFormatting>
  <conditionalFormatting sqref="F58">
    <cfRule type="cellIs" dxfId="11807" priority="1328" operator="lessThan">
      <formula>0</formula>
    </cfRule>
  </conditionalFormatting>
  <conditionalFormatting sqref="F58">
    <cfRule type="cellIs" dxfId="11806" priority="1326" operator="lessThan">
      <formula>0</formula>
    </cfRule>
  </conditionalFormatting>
  <conditionalFormatting sqref="F58">
    <cfRule type="cellIs" dxfId="11805" priority="1325" operator="lessThan">
      <formula>0</formula>
    </cfRule>
  </conditionalFormatting>
  <conditionalFormatting sqref="F58">
    <cfRule type="cellIs" dxfId="11804" priority="1324" operator="lessThan">
      <formula>0</formula>
    </cfRule>
  </conditionalFormatting>
  <conditionalFormatting sqref="F58">
    <cfRule type="cellIs" dxfId="11803" priority="1322" operator="lessThan">
      <formula>0</formula>
    </cfRule>
  </conditionalFormatting>
  <conditionalFormatting sqref="F58">
    <cfRule type="cellIs" dxfId="11802" priority="1323" operator="lessThan">
      <formula>0</formula>
    </cfRule>
  </conditionalFormatting>
  <conditionalFormatting sqref="F58">
    <cfRule type="cellIs" dxfId="11801" priority="1321" operator="lessThan">
      <formula>0</formula>
    </cfRule>
  </conditionalFormatting>
  <conditionalFormatting sqref="F58">
    <cfRule type="cellIs" dxfId="11800" priority="1261" operator="lessThan">
      <formula>0</formula>
    </cfRule>
  </conditionalFormatting>
  <conditionalFormatting sqref="F58">
    <cfRule type="cellIs" dxfId="11799" priority="1259" operator="lessThan">
      <formula>0</formula>
    </cfRule>
  </conditionalFormatting>
  <conditionalFormatting sqref="F58">
    <cfRule type="cellIs" dxfId="11798" priority="1260" operator="lessThan">
      <formula>0</formula>
    </cfRule>
  </conditionalFormatting>
  <conditionalFormatting sqref="F58">
    <cfRule type="cellIs" dxfId="11797" priority="1258" operator="lessThan">
      <formula>0</formula>
    </cfRule>
  </conditionalFormatting>
  <conditionalFormatting sqref="F58">
    <cfRule type="cellIs" dxfId="11796" priority="1307" operator="lessThan">
      <formula>0</formula>
    </cfRule>
  </conditionalFormatting>
  <conditionalFormatting sqref="F58">
    <cfRule type="cellIs" dxfId="11795" priority="1266" operator="lessThan">
      <formula>0</formula>
    </cfRule>
  </conditionalFormatting>
  <conditionalFormatting sqref="F58">
    <cfRule type="cellIs" dxfId="11794" priority="1267" operator="lessThan">
      <formula>0</formula>
    </cfRule>
  </conditionalFormatting>
  <conditionalFormatting sqref="F58">
    <cfRule type="cellIs" dxfId="11793" priority="1265" operator="lessThan">
      <formula>0</formula>
    </cfRule>
  </conditionalFormatting>
  <conditionalFormatting sqref="F58">
    <cfRule type="cellIs" dxfId="11792" priority="1264" operator="lessThan">
      <formula>0</formula>
    </cfRule>
  </conditionalFormatting>
  <conditionalFormatting sqref="F58">
    <cfRule type="cellIs" dxfId="11791" priority="1262" operator="lessThan">
      <formula>0</formula>
    </cfRule>
  </conditionalFormatting>
  <conditionalFormatting sqref="F58">
    <cfRule type="cellIs" dxfId="11790" priority="1263" operator="lessThan">
      <formula>0</formula>
    </cfRule>
  </conditionalFormatting>
  <conditionalFormatting sqref="F58">
    <cfRule type="cellIs" dxfId="11789" priority="1288" operator="lessThan">
      <formula>0</formula>
    </cfRule>
  </conditionalFormatting>
  <conditionalFormatting sqref="F58">
    <cfRule type="cellIs" dxfId="11788" priority="1289" operator="lessThan">
      <formula>0</formula>
    </cfRule>
  </conditionalFormatting>
  <conditionalFormatting sqref="F58">
    <cfRule type="cellIs" dxfId="11787" priority="1287" operator="lessThan">
      <formula>0</formula>
    </cfRule>
  </conditionalFormatting>
  <conditionalFormatting sqref="F58">
    <cfRule type="cellIs" dxfId="11786" priority="1271" operator="lessThan">
      <formula>0</formula>
    </cfRule>
  </conditionalFormatting>
  <conditionalFormatting sqref="F58">
    <cfRule type="cellIs" dxfId="11785" priority="1270" operator="lessThan">
      <formula>0</formula>
    </cfRule>
  </conditionalFormatting>
  <conditionalFormatting sqref="F58">
    <cfRule type="cellIs" dxfId="11784" priority="1247" operator="lessThan">
      <formula>0</formula>
    </cfRule>
  </conditionalFormatting>
  <conditionalFormatting sqref="F58">
    <cfRule type="cellIs" dxfId="11783" priority="1246" operator="lessThan">
      <formula>0</formula>
    </cfRule>
  </conditionalFormatting>
  <conditionalFormatting sqref="F58">
    <cfRule type="cellIs" dxfId="11782" priority="1255" operator="lessThan">
      <formula>0</formula>
    </cfRule>
  </conditionalFormatting>
  <conditionalFormatting sqref="F58">
    <cfRule type="cellIs" dxfId="11781" priority="1254" operator="lessThan">
      <formula>0</formula>
    </cfRule>
  </conditionalFormatting>
  <conditionalFormatting sqref="F58">
    <cfRule type="cellIs" dxfId="11780" priority="1248" operator="lessThan">
      <formula>0</formula>
    </cfRule>
  </conditionalFormatting>
  <conditionalFormatting sqref="F58">
    <cfRule type="cellIs" dxfId="11779" priority="1245" operator="lessThan">
      <formula>0</formula>
    </cfRule>
  </conditionalFormatting>
  <conditionalFormatting sqref="F58">
    <cfRule type="cellIs" dxfId="11778" priority="1244" operator="lessThan">
      <formula>0</formula>
    </cfRule>
  </conditionalFormatting>
  <conditionalFormatting sqref="F58">
    <cfRule type="cellIs" dxfId="11777" priority="1243" operator="lessThan">
      <formula>0</formula>
    </cfRule>
  </conditionalFormatting>
  <conditionalFormatting sqref="F58">
    <cfRule type="cellIs" dxfId="11776" priority="1242" operator="lessThan">
      <formula>0</formula>
    </cfRule>
  </conditionalFormatting>
  <conditionalFormatting sqref="F58">
    <cfRule type="cellIs" dxfId="11775" priority="1241" operator="lessThan">
      <formula>0</formula>
    </cfRule>
  </conditionalFormatting>
  <conditionalFormatting sqref="F58">
    <cfRule type="cellIs" dxfId="11774" priority="1240" operator="lessThan">
      <formula>0</formula>
    </cfRule>
  </conditionalFormatting>
  <conditionalFormatting sqref="F58">
    <cfRule type="cellIs" dxfId="11773" priority="1238" operator="lessThan">
      <formula>0</formula>
    </cfRule>
  </conditionalFormatting>
  <conditionalFormatting sqref="F58">
    <cfRule type="cellIs" dxfId="11772" priority="1236" operator="lessThan">
      <formula>0</formula>
    </cfRule>
  </conditionalFormatting>
  <conditionalFormatting sqref="F58">
    <cfRule type="cellIs" dxfId="11771" priority="1237" operator="lessThan">
      <formula>0</formula>
    </cfRule>
  </conditionalFormatting>
  <conditionalFormatting sqref="F58">
    <cfRule type="cellIs" dxfId="11770" priority="1235" operator="lessThan">
      <formula>0</formula>
    </cfRule>
  </conditionalFormatting>
  <conditionalFormatting sqref="F58">
    <cfRule type="cellIs" dxfId="11769" priority="1312" operator="lessThan">
      <formula>0</formula>
    </cfRule>
  </conditionalFormatting>
  <conditionalFormatting sqref="F58">
    <cfRule type="cellIs" dxfId="11768" priority="1311" operator="lessThan">
      <formula>0</formula>
    </cfRule>
  </conditionalFormatting>
  <conditionalFormatting sqref="F58">
    <cfRule type="cellIs" dxfId="11767" priority="1309" operator="lessThan">
      <formula>0</formula>
    </cfRule>
  </conditionalFormatting>
  <conditionalFormatting sqref="F58">
    <cfRule type="cellIs" dxfId="11766" priority="1310" operator="lessThan">
      <formula>0</formula>
    </cfRule>
  </conditionalFormatting>
  <conditionalFormatting sqref="F58">
    <cfRule type="cellIs" dxfId="11765" priority="1308" operator="lessThan">
      <formula>0</formula>
    </cfRule>
  </conditionalFormatting>
  <conditionalFormatting sqref="F58">
    <cfRule type="cellIs" dxfId="11764" priority="1292" operator="lessThan">
      <formula>0</formula>
    </cfRule>
  </conditionalFormatting>
  <conditionalFormatting sqref="F58">
    <cfRule type="cellIs" dxfId="11763" priority="1285" operator="lessThan">
      <formula>0</formula>
    </cfRule>
  </conditionalFormatting>
  <conditionalFormatting sqref="F58">
    <cfRule type="cellIs" dxfId="11762" priority="1284" operator="lessThan">
      <formula>0</formula>
    </cfRule>
  </conditionalFormatting>
  <conditionalFormatting sqref="F58">
    <cfRule type="cellIs" dxfId="11761" priority="1282" operator="lessThan">
      <formula>0</formula>
    </cfRule>
  </conditionalFormatting>
  <conditionalFormatting sqref="F58">
    <cfRule type="cellIs" dxfId="11760" priority="1283" operator="lessThan">
      <formula>0</formula>
    </cfRule>
  </conditionalFormatting>
  <conditionalFormatting sqref="F58">
    <cfRule type="cellIs" dxfId="11759" priority="1281" operator="lessThan">
      <formula>0</formula>
    </cfRule>
  </conditionalFormatting>
  <conditionalFormatting sqref="F58">
    <cfRule type="cellIs" dxfId="11758" priority="1286" operator="lessThan">
      <formula>0</formula>
    </cfRule>
  </conditionalFormatting>
  <conditionalFormatting sqref="F58">
    <cfRule type="cellIs" dxfId="11757" priority="1280" operator="lessThan">
      <formula>0</formula>
    </cfRule>
  </conditionalFormatting>
  <conditionalFormatting sqref="F58">
    <cfRule type="cellIs" dxfId="11756" priority="1278" operator="lessThan">
      <formula>0</formula>
    </cfRule>
  </conditionalFormatting>
  <conditionalFormatting sqref="F58">
    <cfRule type="cellIs" dxfId="11755" priority="1279" operator="lessThan">
      <formula>0</formula>
    </cfRule>
  </conditionalFormatting>
  <conditionalFormatting sqref="F58">
    <cfRule type="cellIs" dxfId="11754" priority="1277" operator="lessThan">
      <formula>0</formula>
    </cfRule>
  </conditionalFormatting>
  <conditionalFormatting sqref="F58">
    <cfRule type="cellIs" dxfId="11753" priority="1276" operator="lessThan">
      <formula>0</formula>
    </cfRule>
  </conditionalFormatting>
  <conditionalFormatting sqref="F58">
    <cfRule type="cellIs" dxfId="11752" priority="1275" operator="lessThan">
      <formula>0</formula>
    </cfRule>
  </conditionalFormatting>
  <conditionalFormatting sqref="F58">
    <cfRule type="cellIs" dxfId="11751" priority="1273" operator="lessThan">
      <formula>0</formula>
    </cfRule>
  </conditionalFormatting>
  <conditionalFormatting sqref="F58">
    <cfRule type="cellIs" dxfId="11750" priority="1274" operator="lessThan">
      <formula>0</formula>
    </cfRule>
  </conditionalFormatting>
  <conditionalFormatting sqref="F58">
    <cfRule type="cellIs" dxfId="11749" priority="1272" operator="lessThan">
      <formula>0</formula>
    </cfRule>
  </conditionalFormatting>
  <conditionalFormatting sqref="F58">
    <cfRule type="cellIs" dxfId="11748" priority="1269" operator="lessThan">
      <formula>0</formula>
    </cfRule>
  </conditionalFormatting>
  <conditionalFormatting sqref="F58">
    <cfRule type="cellIs" dxfId="11747" priority="1268" operator="lessThan">
      <formula>0</formula>
    </cfRule>
  </conditionalFormatting>
  <conditionalFormatting sqref="F58">
    <cfRule type="cellIs" dxfId="11746" priority="1239" operator="lessThan">
      <formula>0</formula>
    </cfRule>
  </conditionalFormatting>
  <conditionalFormatting sqref="F58">
    <cfRule type="cellIs" dxfId="11745" priority="1257" operator="lessThan">
      <formula>0</formula>
    </cfRule>
  </conditionalFormatting>
  <conditionalFormatting sqref="F58">
    <cfRule type="cellIs" dxfId="11744" priority="1256" operator="lessThan">
      <formula>0</formula>
    </cfRule>
  </conditionalFormatting>
  <conditionalFormatting sqref="F58">
    <cfRule type="cellIs" dxfId="11743" priority="1253" operator="lessThan">
      <formula>0</formula>
    </cfRule>
  </conditionalFormatting>
  <conditionalFormatting sqref="F58">
    <cfRule type="cellIs" dxfId="11742" priority="1252" operator="lessThan">
      <formula>0</formula>
    </cfRule>
  </conditionalFormatting>
  <conditionalFormatting sqref="F58">
    <cfRule type="cellIs" dxfId="11741" priority="1250" operator="lessThan">
      <formula>0</formula>
    </cfRule>
  </conditionalFormatting>
  <conditionalFormatting sqref="F58">
    <cfRule type="cellIs" dxfId="11740" priority="1251" operator="lessThan">
      <formula>0</formula>
    </cfRule>
  </conditionalFormatting>
  <conditionalFormatting sqref="F58">
    <cfRule type="cellIs" dxfId="11739" priority="1249" operator="lessThan">
      <formula>0</formula>
    </cfRule>
  </conditionalFormatting>
  <conditionalFormatting sqref="F58">
    <cfRule type="cellIs" dxfId="11738" priority="1233" operator="lessThan">
      <formula>0</formula>
    </cfRule>
  </conditionalFormatting>
  <conditionalFormatting sqref="F58">
    <cfRule type="cellIs" dxfId="11737" priority="1234" operator="lessThan">
      <formula>0</formula>
    </cfRule>
  </conditionalFormatting>
  <conditionalFormatting sqref="F58">
    <cfRule type="cellIs" dxfId="11736" priority="1232" operator="lessThan">
      <formula>0</formula>
    </cfRule>
  </conditionalFormatting>
  <conditionalFormatting sqref="F58">
    <cfRule type="cellIs" dxfId="11735" priority="1224" operator="lessThan">
      <formula>0</formula>
    </cfRule>
  </conditionalFormatting>
  <conditionalFormatting sqref="F58">
    <cfRule type="cellIs" dxfId="11734" priority="1223" operator="lessThan">
      <formula>0</formula>
    </cfRule>
  </conditionalFormatting>
  <conditionalFormatting sqref="F58">
    <cfRule type="cellIs" dxfId="11733" priority="1220" operator="lessThan">
      <formula>0</formula>
    </cfRule>
  </conditionalFormatting>
  <conditionalFormatting sqref="F58">
    <cfRule type="cellIs" dxfId="11732" priority="1221" operator="lessThan">
      <formula>0</formula>
    </cfRule>
  </conditionalFormatting>
  <conditionalFormatting sqref="F58">
    <cfRule type="cellIs" dxfId="11731" priority="1229" operator="lessThan">
      <formula>0</formula>
    </cfRule>
  </conditionalFormatting>
  <conditionalFormatting sqref="F58">
    <cfRule type="cellIs" dxfId="11730" priority="1228" operator="lessThan">
      <formula>0</formula>
    </cfRule>
  </conditionalFormatting>
  <conditionalFormatting sqref="F58">
    <cfRule type="cellIs" dxfId="11729" priority="1227" operator="lessThan">
      <formula>0</formula>
    </cfRule>
  </conditionalFormatting>
  <conditionalFormatting sqref="F58">
    <cfRule type="cellIs" dxfId="11728" priority="1230" operator="lessThan">
      <formula>0</formula>
    </cfRule>
  </conditionalFormatting>
  <conditionalFormatting sqref="F58">
    <cfRule type="cellIs" dxfId="11727" priority="1231" operator="lessThan">
      <formula>0</formula>
    </cfRule>
  </conditionalFormatting>
  <conditionalFormatting sqref="F58">
    <cfRule type="cellIs" dxfId="11726" priority="1226" operator="lessThan">
      <formula>0</formula>
    </cfRule>
  </conditionalFormatting>
  <conditionalFormatting sqref="F58">
    <cfRule type="cellIs" dxfId="11725" priority="1225" operator="lessThan">
      <formula>0</formula>
    </cfRule>
  </conditionalFormatting>
  <conditionalFormatting sqref="F58">
    <cfRule type="cellIs" dxfId="11724" priority="1222" operator="lessThan">
      <formula>0</formula>
    </cfRule>
  </conditionalFormatting>
  <conditionalFormatting sqref="F58">
    <cfRule type="cellIs" dxfId="11723" priority="1201" operator="lessThan">
      <formula>0</formula>
    </cfRule>
  </conditionalFormatting>
  <conditionalFormatting sqref="F58">
    <cfRule type="cellIs" dxfId="11722" priority="1202" operator="lessThan">
      <formula>0</formula>
    </cfRule>
  </conditionalFormatting>
  <conditionalFormatting sqref="F58">
    <cfRule type="cellIs" dxfId="11721" priority="1200" operator="lessThan">
      <formula>0</formula>
    </cfRule>
  </conditionalFormatting>
  <conditionalFormatting sqref="F58">
    <cfRule type="cellIs" dxfId="11720" priority="1198" operator="lessThan">
      <formula>0</formula>
    </cfRule>
  </conditionalFormatting>
  <conditionalFormatting sqref="F58">
    <cfRule type="cellIs" dxfId="11719" priority="1199" operator="lessThan">
      <formula>0</formula>
    </cfRule>
  </conditionalFormatting>
  <conditionalFormatting sqref="F58">
    <cfRule type="cellIs" dxfId="11718" priority="1195" operator="lessThan">
      <formula>0</formula>
    </cfRule>
  </conditionalFormatting>
  <conditionalFormatting sqref="F58">
    <cfRule type="cellIs" dxfId="11717" priority="1193" operator="lessThan">
      <formula>0</formula>
    </cfRule>
  </conditionalFormatting>
  <conditionalFormatting sqref="F58">
    <cfRule type="cellIs" dxfId="11716" priority="1194" operator="lessThan">
      <formula>0</formula>
    </cfRule>
  </conditionalFormatting>
  <conditionalFormatting sqref="F58">
    <cfRule type="cellIs" dxfId="11715" priority="1191" operator="lessThan">
      <formula>0</formula>
    </cfRule>
  </conditionalFormatting>
  <conditionalFormatting sqref="F58">
    <cfRule type="cellIs" dxfId="11714" priority="1192" operator="lessThan">
      <formula>0</formula>
    </cfRule>
  </conditionalFormatting>
  <conditionalFormatting sqref="F58">
    <cfRule type="cellIs" dxfId="11713" priority="1188" operator="lessThan">
      <formula>0</formula>
    </cfRule>
  </conditionalFormatting>
  <conditionalFormatting sqref="F58">
    <cfRule type="cellIs" dxfId="11712" priority="1185" operator="lessThan">
      <formula>0</formula>
    </cfRule>
  </conditionalFormatting>
  <conditionalFormatting sqref="F58">
    <cfRule type="cellIs" dxfId="11711" priority="1219" operator="lessThan">
      <formula>0</formula>
    </cfRule>
  </conditionalFormatting>
  <conditionalFormatting sqref="F58">
    <cfRule type="cellIs" dxfId="11710" priority="1190" operator="lessThan">
      <formula>0</formula>
    </cfRule>
  </conditionalFormatting>
  <conditionalFormatting sqref="F58">
    <cfRule type="cellIs" dxfId="11709" priority="1189" operator="lessThan">
      <formula>0</formula>
    </cfRule>
  </conditionalFormatting>
  <conditionalFormatting sqref="F58">
    <cfRule type="cellIs" dxfId="11708" priority="1186" operator="lessThan">
      <formula>0</formula>
    </cfRule>
  </conditionalFormatting>
  <conditionalFormatting sqref="F58">
    <cfRule type="cellIs" dxfId="11707" priority="1218" operator="lessThan">
      <formula>0</formula>
    </cfRule>
  </conditionalFormatting>
  <conditionalFormatting sqref="F58">
    <cfRule type="cellIs" dxfId="11706" priority="1207" operator="lessThan">
      <formula>0</formula>
    </cfRule>
  </conditionalFormatting>
  <conditionalFormatting sqref="F58">
    <cfRule type="cellIs" dxfId="11705" priority="1206" operator="lessThan">
      <formula>0</formula>
    </cfRule>
  </conditionalFormatting>
  <conditionalFormatting sqref="F58">
    <cfRule type="cellIs" dxfId="11704" priority="1216" operator="lessThan">
      <formula>0</formula>
    </cfRule>
  </conditionalFormatting>
  <conditionalFormatting sqref="F58">
    <cfRule type="cellIs" dxfId="11703" priority="1217" operator="lessThan">
      <formula>0</formula>
    </cfRule>
  </conditionalFormatting>
  <conditionalFormatting sqref="F58">
    <cfRule type="cellIs" dxfId="11702" priority="1215" operator="lessThan">
      <formula>0</formula>
    </cfRule>
  </conditionalFormatting>
  <conditionalFormatting sqref="F58">
    <cfRule type="cellIs" dxfId="11701" priority="1214" operator="lessThan">
      <formula>0</formula>
    </cfRule>
  </conditionalFormatting>
  <conditionalFormatting sqref="F58">
    <cfRule type="cellIs" dxfId="11700" priority="1213" operator="lessThan">
      <formula>0</formula>
    </cfRule>
  </conditionalFormatting>
  <conditionalFormatting sqref="F58">
    <cfRule type="cellIs" dxfId="11699" priority="1212" operator="lessThan">
      <formula>0</formula>
    </cfRule>
  </conditionalFormatting>
  <conditionalFormatting sqref="F58">
    <cfRule type="cellIs" dxfId="11698" priority="1211" operator="lessThan">
      <formula>0</formula>
    </cfRule>
  </conditionalFormatting>
  <conditionalFormatting sqref="F58">
    <cfRule type="cellIs" dxfId="11697" priority="1209" operator="lessThan">
      <formula>0</formula>
    </cfRule>
  </conditionalFormatting>
  <conditionalFormatting sqref="F58">
    <cfRule type="cellIs" dxfId="11696" priority="1208" operator="lessThan">
      <formula>0</formula>
    </cfRule>
  </conditionalFormatting>
  <conditionalFormatting sqref="F58">
    <cfRule type="cellIs" dxfId="11695" priority="1210" operator="lessThan">
      <formula>0</formula>
    </cfRule>
  </conditionalFormatting>
  <conditionalFormatting sqref="F58">
    <cfRule type="cellIs" dxfId="11694" priority="1205" operator="lessThan">
      <formula>0</formula>
    </cfRule>
  </conditionalFormatting>
  <conditionalFormatting sqref="F58">
    <cfRule type="cellIs" dxfId="11693" priority="1203" operator="lessThan">
      <formula>0</formula>
    </cfRule>
  </conditionalFormatting>
  <conditionalFormatting sqref="F58">
    <cfRule type="cellIs" dxfId="11692" priority="1204" operator="lessThan">
      <formula>0</formula>
    </cfRule>
  </conditionalFormatting>
  <conditionalFormatting sqref="F58">
    <cfRule type="cellIs" dxfId="11691" priority="1197" operator="lessThan">
      <formula>0</formula>
    </cfRule>
  </conditionalFormatting>
  <conditionalFormatting sqref="F58">
    <cfRule type="cellIs" dxfId="11690" priority="1196" operator="lessThan">
      <formula>0</formula>
    </cfRule>
  </conditionalFormatting>
  <conditionalFormatting sqref="F58">
    <cfRule type="cellIs" dxfId="11689" priority="1187" operator="lessThan">
      <formula>0</formula>
    </cfRule>
  </conditionalFormatting>
  <conditionalFormatting sqref="F58">
    <cfRule type="cellIs" dxfId="11688" priority="1183" operator="lessThan">
      <formula>0</formula>
    </cfRule>
  </conditionalFormatting>
  <conditionalFormatting sqref="F58">
    <cfRule type="cellIs" dxfId="11687" priority="1184" operator="lessThan">
      <formula>0</formula>
    </cfRule>
  </conditionalFormatting>
  <conditionalFormatting sqref="F58">
    <cfRule type="cellIs" dxfId="11686" priority="1181" operator="lessThan">
      <formula>0</formula>
    </cfRule>
  </conditionalFormatting>
  <conditionalFormatting sqref="F58">
    <cfRule type="cellIs" dxfId="11685" priority="1180" operator="lessThan">
      <formula>0</formula>
    </cfRule>
  </conditionalFormatting>
  <conditionalFormatting sqref="F58">
    <cfRule type="cellIs" dxfId="11684" priority="1182" operator="lessThan">
      <formula>0</formula>
    </cfRule>
  </conditionalFormatting>
  <conditionalFormatting sqref="F58">
    <cfRule type="cellIs" dxfId="11683" priority="1179" operator="lessThan">
      <formula>0</formula>
    </cfRule>
  </conditionalFormatting>
  <conditionalFormatting sqref="F58">
    <cfRule type="cellIs" dxfId="11682" priority="1177" operator="lessThan">
      <formula>0</formula>
    </cfRule>
  </conditionalFormatting>
  <conditionalFormatting sqref="F58">
    <cfRule type="cellIs" dxfId="11681" priority="1178" operator="lessThan">
      <formula>0</formula>
    </cfRule>
  </conditionalFormatting>
  <conditionalFormatting sqref="F58">
    <cfRule type="cellIs" dxfId="11680" priority="1175" operator="lessThan">
      <formula>0</formula>
    </cfRule>
  </conditionalFormatting>
  <conditionalFormatting sqref="F58">
    <cfRule type="cellIs" dxfId="11679" priority="1176" operator="lessThan">
      <formula>0</formula>
    </cfRule>
  </conditionalFormatting>
  <conditionalFormatting sqref="F58">
    <cfRule type="cellIs" dxfId="11678" priority="1172" operator="lessThan">
      <formula>0</formula>
    </cfRule>
  </conditionalFormatting>
  <conditionalFormatting sqref="F58">
    <cfRule type="cellIs" dxfId="11677" priority="1173" operator="lessThan">
      <formula>0</formula>
    </cfRule>
  </conditionalFormatting>
  <conditionalFormatting sqref="F58">
    <cfRule type="cellIs" dxfId="11676" priority="1174" operator="lessThan">
      <formula>0</formula>
    </cfRule>
  </conditionalFormatting>
  <conditionalFormatting sqref="G59">
    <cfRule type="cellIs" dxfId="11675" priority="1171" operator="lessThan">
      <formula>0</formula>
    </cfRule>
  </conditionalFormatting>
  <conditionalFormatting sqref="F59">
    <cfRule type="cellIs" dxfId="11674" priority="1162" operator="lessThan">
      <formula>0</formula>
    </cfRule>
  </conditionalFormatting>
  <conditionalFormatting sqref="F59">
    <cfRule type="cellIs" dxfId="11673" priority="1168" operator="lessThan">
      <formula>0</formula>
    </cfRule>
  </conditionalFormatting>
  <conditionalFormatting sqref="F59">
    <cfRule type="cellIs" dxfId="11672" priority="1167" operator="lessThan">
      <formula>0</formula>
    </cfRule>
  </conditionalFormatting>
  <conditionalFormatting sqref="F59">
    <cfRule type="cellIs" dxfId="11671" priority="1169" operator="lessThan">
      <formula>0</formula>
    </cfRule>
  </conditionalFormatting>
  <conditionalFormatting sqref="F59">
    <cfRule type="cellIs" dxfId="11670" priority="1120" operator="lessThan">
      <formula>0</formula>
    </cfRule>
  </conditionalFormatting>
  <conditionalFormatting sqref="F59">
    <cfRule type="cellIs" dxfId="11669" priority="1119" operator="lessThan">
      <formula>0</formula>
    </cfRule>
  </conditionalFormatting>
  <conditionalFormatting sqref="F59">
    <cfRule type="cellIs" dxfId="11668" priority="1118" operator="lessThan">
      <formula>0</formula>
    </cfRule>
  </conditionalFormatting>
  <conditionalFormatting sqref="F59">
    <cfRule type="cellIs" dxfId="11667" priority="1139" operator="lessThan">
      <formula>0</formula>
    </cfRule>
  </conditionalFormatting>
  <conditionalFormatting sqref="F59">
    <cfRule type="cellIs" dxfId="11666" priority="1138" operator="lessThan">
      <formula>0</formula>
    </cfRule>
  </conditionalFormatting>
  <conditionalFormatting sqref="F59">
    <cfRule type="cellIs" dxfId="11665" priority="1137" operator="lessThan">
      <formula>0</formula>
    </cfRule>
  </conditionalFormatting>
  <conditionalFormatting sqref="F59">
    <cfRule type="cellIs" dxfId="11664" priority="1136" operator="lessThan">
      <formula>0</formula>
    </cfRule>
  </conditionalFormatting>
  <conditionalFormatting sqref="F59">
    <cfRule type="cellIs" dxfId="11663" priority="1129" operator="lessThan">
      <formula>0</formula>
    </cfRule>
  </conditionalFormatting>
  <conditionalFormatting sqref="F59">
    <cfRule type="cellIs" dxfId="11662" priority="1122" operator="lessThan">
      <formula>0</formula>
    </cfRule>
  </conditionalFormatting>
  <conditionalFormatting sqref="F59">
    <cfRule type="cellIs" dxfId="11661" priority="1126" operator="lessThan">
      <formula>0</formula>
    </cfRule>
  </conditionalFormatting>
  <conditionalFormatting sqref="F59">
    <cfRule type="cellIs" dxfId="11660" priority="1128" operator="lessThan">
      <formula>0</formula>
    </cfRule>
  </conditionalFormatting>
  <conditionalFormatting sqref="F59">
    <cfRule type="cellIs" dxfId="11659" priority="1127" operator="lessThan">
      <formula>0</formula>
    </cfRule>
  </conditionalFormatting>
  <conditionalFormatting sqref="F59">
    <cfRule type="cellIs" dxfId="11658" priority="1125" operator="lessThan">
      <formula>0</formula>
    </cfRule>
  </conditionalFormatting>
  <conditionalFormatting sqref="F59">
    <cfRule type="cellIs" dxfId="11657" priority="1124" operator="lessThan">
      <formula>0</formula>
    </cfRule>
  </conditionalFormatting>
  <conditionalFormatting sqref="F59">
    <cfRule type="cellIs" dxfId="11656" priority="1123" operator="lessThan">
      <formula>0</formula>
    </cfRule>
  </conditionalFormatting>
  <conditionalFormatting sqref="F59">
    <cfRule type="cellIs" dxfId="11655" priority="1121" operator="lessThan">
      <formula>0</formula>
    </cfRule>
  </conditionalFormatting>
  <conditionalFormatting sqref="F59">
    <cfRule type="cellIs" dxfId="11654" priority="1114" operator="lessThan">
      <formula>0</formula>
    </cfRule>
  </conditionalFormatting>
  <conditionalFormatting sqref="F59">
    <cfRule type="cellIs" dxfId="11653" priority="1113" operator="lessThan">
      <formula>0</formula>
    </cfRule>
  </conditionalFormatting>
  <conditionalFormatting sqref="F59">
    <cfRule type="cellIs" dxfId="11652" priority="1143" operator="lessThan">
      <formula>0</formula>
    </cfRule>
  </conditionalFormatting>
  <conditionalFormatting sqref="F59">
    <cfRule type="cellIs" dxfId="11651" priority="1142" operator="lessThan">
      <formula>0</formula>
    </cfRule>
  </conditionalFormatting>
  <conditionalFormatting sqref="F59">
    <cfRule type="cellIs" dxfId="11650" priority="1141" operator="lessThan">
      <formula>0</formula>
    </cfRule>
  </conditionalFormatting>
  <conditionalFormatting sqref="F59">
    <cfRule type="cellIs" dxfId="11649" priority="1140" operator="lessThan">
      <formula>0</formula>
    </cfRule>
  </conditionalFormatting>
  <conditionalFormatting sqref="F59">
    <cfRule type="cellIs" dxfId="11648" priority="1166" operator="lessThan">
      <formula>0</formula>
    </cfRule>
  </conditionalFormatting>
  <conditionalFormatting sqref="F59">
    <cfRule type="cellIs" dxfId="11647" priority="1117" operator="lessThan">
      <formula>0</formula>
    </cfRule>
  </conditionalFormatting>
  <conditionalFormatting sqref="F59">
    <cfRule type="cellIs" dxfId="11646" priority="1116" operator="lessThan">
      <formula>0</formula>
    </cfRule>
  </conditionalFormatting>
  <conditionalFormatting sqref="F59">
    <cfRule type="cellIs" dxfId="11645" priority="1153" operator="lessThan">
      <formula>0</formula>
    </cfRule>
  </conditionalFormatting>
  <conditionalFormatting sqref="F59">
    <cfRule type="cellIs" dxfId="11644" priority="1170" operator="lessThan">
      <formula>0</formula>
    </cfRule>
  </conditionalFormatting>
  <conditionalFormatting sqref="F59">
    <cfRule type="cellIs" dxfId="11643" priority="1165" operator="lessThan">
      <formula>0</formula>
    </cfRule>
  </conditionalFormatting>
  <conditionalFormatting sqref="F59">
    <cfRule type="cellIs" dxfId="11642" priority="1163" operator="lessThan">
      <formula>0</formula>
    </cfRule>
  </conditionalFormatting>
  <conditionalFormatting sqref="F59">
    <cfRule type="cellIs" dxfId="11641" priority="1164" operator="lessThan">
      <formula>0</formula>
    </cfRule>
  </conditionalFormatting>
  <conditionalFormatting sqref="F59">
    <cfRule type="cellIs" dxfId="11640" priority="1161" operator="lessThan">
      <formula>0</formula>
    </cfRule>
  </conditionalFormatting>
  <conditionalFormatting sqref="F59">
    <cfRule type="cellIs" dxfId="11639" priority="1160" operator="lessThan">
      <formula>0</formula>
    </cfRule>
  </conditionalFormatting>
  <conditionalFormatting sqref="F59">
    <cfRule type="cellIs" dxfId="11638" priority="1158" operator="lessThan">
      <formula>0</formula>
    </cfRule>
  </conditionalFormatting>
  <conditionalFormatting sqref="F59">
    <cfRule type="cellIs" dxfId="11637" priority="1159" operator="lessThan">
      <formula>0</formula>
    </cfRule>
  </conditionalFormatting>
  <conditionalFormatting sqref="F59">
    <cfRule type="cellIs" dxfId="11636" priority="1157" operator="lessThan">
      <formula>0</formula>
    </cfRule>
  </conditionalFormatting>
  <conditionalFormatting sqref="F59">
    <cfRule type="cellIs" dxfId="11635" priority="1156" operator="lessThan">
      <formula>0</formula>
    </cfRule>
  </conditionalFormatting>
  <conditionalFormatting sqref="F59">
    <cfRule type="cellIs" dxfId="11634" priority="1154" operator="lessThan">
      <formula>0</formula>
    </cfRule>
  </conditionalFormatting>
  <conditionalFormatting sqref="F59">
    <cfRule type="cellIs" dxfId="11633" priority="1155" operator="lessThan">
      <formula>0</formula>
    </cfRule>
  </conditionalFormatting>
  <conditionalFormatting sqref="F59">
    <cfRule type="cellIs" dxfId="11632" priority="1152" operator="lessThan">
      <formula>0</formula>
    </cfRule>
  </conditionalFormatting>
  <conditionalFormatting sqref="F59">
    <cfRule type="cellIs" dxfId="11631" priority="1150" operator="lessThan">
      <formula>0</formula>
    </cfRule>
  </conditionalFormatting>
  <conditionalFormatting sqref="F59">
    <cfRule type="cellIs" dxfId="11630" priority="1151" operator="lessThan">
      <formula>0</formula>
    </cfRule>
  </conditionalFormatting>
  <conditionalFormatting sqref="F59">
    <cfRule type="cellIs" dxfId="11629" priority="1149" operator="lessThan">
      <formula>0</formula>
    </cfRule>
  </conditionalFormatting>
  <conditionalFormatting sqref="F59">
    <cfRule type="cellIs" dxfId="11628" priority="1148" operator="lessThan">
      <formula>0</formula>
    </cfRule>
  </conditionalFormatting>
  <conditionalFormatting sqref="F59">
    <cfRule type="cellIs" dxfId="11627" priority="1147" operator="lessThan">
      <formula>0</formula>
    </cfRule>
  </conditionalFormatting>
  <conditionalFormatting sqref="F59">
    <cfRule type="cellIs" dxfId="11626" priority="1145" operator="lessThan">
      <formula>0</formula>
    </cfRule>
  </conditionalFormatting>
  <conditionalFormatting sqref="F59">
    <cfRule type="cellIs" dxfId="11625" priority="1146" operator="lessThan">
      <formula>0</formula>
    </cfRule>
  </conditionalFormatting>
  <conditionalFormatting sqref="F59">
    <cfRule type="cellIs" dxfId="11624" priority="1144" operator="lessThan">
      <formula>0</formula>
    </cfRule>
  </conditionalFormatting>
  <conditionalFormatting sqref="F59">
    <cfRule type="cellIs" dxfId="11623" priority="1084" operator="lessThan">
      <formula>0</formula>
    </cfRule>
  </conditionalFormatting>
  <conditionalFormatting sqref="F59">
    <cfRule type="cellIs" dxfId="11622" priority="1082" operator="lessThan">
      <formula>0</formula>
    </cfRule>
  </conditionalFormatting>
  <conditionalFormatting sqref="F59">
    <cfRule type="cellIs" dxfId="11621" priority="1083" operator="lessThan">
      <formula>0</formula>
    </cfRule>
  </conditionalFormatting>
  <conditionalFormatting sqref="F59">
    <cfRule type="cellIs" dxfId="11620" priority="1081" operator="lessThan">
      <formula>0</formula>
    </cfRule>
  </conditionalFormatting>
  <conditionalFormatting sqref="F59">
    <cfRule type="cellIs" dxfId="11619" priority="1130" operator="lessThan">
      <formula>0</formula>
    </cfRule>
  </conditionalFormatting>
  <conditionalFormatting sqref="F59">
    <cfRule type="cellIs" dxfId="11618" priority="1089" operator="lessThan">
      <formula>0</formula>
    </cfRule>
  </conditionalFormatting>
  <conditionalFormatting sqref="F59">
    <cfRule type="cellIs" dxfId="11617" priority="1090" operator="lessThan">
      <formula>0</formula>
    </cfRule>
  </conditionalFormatting>
  <conditionalFormatting sqref="F59">
    <cfRule type="cellIs" dxfId="11616" priority="1088" operator="lessThan">
      <formula>0</formula>
    </cfRule>
  </conditionalFormatting>
  <conditionalFormatting sqref="F59">
    <cfRule type="cellIs" dxfId="11615" priority="1087" operator="lessThan">
      <formula>0</formula>
    </cfRule>
  </conditionalFormatting>
  <conditionalFormatting sqref="F59">
    <cfRule type="cellIs" dxfId="11614" priority="1085" operator="lessThan">
      <formula>0</formula>
    </cfRule>
  </conditionalFormatting>
  <conditionalFormatting sqref="F59">
    <cfRule type="cellIs" dxfId="11613" priority="1086" operator="lessThan">
      <formula>0</formula>
    </cfRule>
  </conditionalFormatting>
  <conditionalFormatting sqref="F59">
    <cfRule type="cellIs" dxfId="11612" priority="1111" operator="lessThan">
      <formula>0</formula>
    </cfRule>
  </conditionalFormatting>
  <conditionalFormatting sqref="F59">
    <cfRule type="cellIs" dxfId="11611" priority="1112" operator="lessThan">
      <formula>0</formula>
    </cfRule>
  </conditionalFormatting>
  <conditionalFormatting sqref="F59">
    <cfRule type="cellIs" dxfId="11610" priority="1110" operator="lessThan">
      <formula>0</formula>
    </cfRule>
  </conditionalFormatting>
  <conditionalFormatting sqref="F59">
    <cfRule type="cellIs" dxfId="11609" priority="1094" operator="lessThan">
      <formula>0</formula>
    </cfRule>
  </conditionalFormatting>
  <conditionalFormatting sqref="F59">
    <cfRule type="cellIs" dxfId="11608" priority="1093" operator="lessThan">
      <formula>0</formula>
    </cfRule>
  </conditionalFormatting>
  <conditionalFormatting sqref="F59">
    <cfRule type="cellIs" dxfId="11607" priority="1070" operator="lessThan">
      <formula>0</formula>
    </cfRule>
  </conditionalFormatting>
  <conditionalFormatting sqref="F59">
    <cfRule type="cellIs" dxfId="11606" priority="1069" operator="lessThan">
      <formula>0</formula>
    </cfRule>
  </conditionalFormatting>
  <conditionalFormatting sqref="F59">
    <cfRule type="cellIs" dxfId="11605" priority="1078" operator="lessThan">
      <formula>0</formula>
    </cfRule>
  </conditionalFormatting>
  <conditionalFormatting sqref="F59">
    <cfRule type="cellIs" dxfId="11604" priority="1077" operator="lessThan">
      <formula>0</formula>
    </cfRule>
  </conditionalFormatting>
  <conditionalFormatting sqref="F59">
    <cfRule type="cellIs" dxfId="11603" priority="1071" operator="lessThan">
      <formula>0</formula>
    </cfRule>
  </conditionalFormatting>
  <conditionalFormatting sqref="F59">
    <cfRule type="cellIs" dxfId="11602" priority="1068" operator="lessThan">
      <formula>0</formula>
    </cfRule>
  </conditionalFormatting>
  <conditionalFormatting sqref="F59">
    <cfRule type="cellIs" dxfId="11601" priority="1067" operator="lessThan">
      <formula>0</formula>
    </cfRule>
  </conditionalFormatting>
  <conditionalFormatting sqref="F59">
    <cfRule type="cellIs" dxfId="11600" priority="1066" operator="lessThan">
      <formula>0</formula>
    </cfRule>
  </conditionalFormatting>
  <conditionalFormatting sqref="F59">
    <cfRule type="cellIs" dxfId="11599" priority="1065" operator="lessThan">
      <formula>0</formula>
    </cfRule>
  </conditionalFormatting>
  <conditionalFormatting sqref="F59">
    <cfRule type="cellIs" dxfId="11598" priority="1064" operator="lessThan">
      <formula>0</formula>
    </cfRule>
  </conditionalFormatting>
  <conditionalFormatting sqref="F59">
    <cfRule type="cellIs" dxfId="11597" priority="1063" operator="lessThan">
      <formula>0</formula>
    </cfRule>
  </conditionalFormatting>
  <conditionalFormatting sqref="F59">
    <cfRule type="cellIs" dxfId="11596" priority="1061" operator="lessThan">
      <formula>0</formula>
    </cfRule>
  </conditionalFormatting>
  <conditionalFormatting sqref="F59">
    <cfRule type="cellIs" dxfId="11595" priority="1059" operator="lessThan">
      <formula>0</formula>
    </cfRule>
  </conditionalFormatting>
  <conditionalFormatting sqref="F59">
    <cfRule type="cellIs" dxfId="11594" priority="1060" operator="lessThan">
      <formula>0</formula>
    </cfRule>
  </conditionalFormatting>
  <conditionalFormatting sqref="F59">
    <cfRule type="cellIs" dxfId="11593" priority="1058" operator="lessThan">
      <formula>0</formula>
    </cfRule>
  </conditionalFormatting>
  <conditionalFormatting sqref="F59">
    <cfRule type="cellIs" dxfId="11592" priority="1135" operator="lessThan">
      <formula>0</formula>
    </cfRule>
  </conditionalFormatting>
  <conditionalFormatting sqref="F59">
    <cfRule type="cellIs" dxfId="11591" priority="1134" operator="lessThan">
      <formula>0</formula>
    </cfRule>
  </conditionalFormatting>
  <conditionalFormatting sqref="F59">
    <cfRule type="cellIs" dxfId="11590" priority="1132" operator="lessThan">
      <formula>0</formula>
    </cfRule>
  </conditionalFormatting>
  <conditionalFormatting sqref="F59">
    <cfRule type="cellIs" dxfId="11589" priority="1133" operator="lessThan">
      <formula>0</formula>
    </cfRule>
  </conditionalFormatting>
  <conditionalFormatting sqref="F59">
    <cfRule type="cellIs" dxfId="11588" priority="1131" operator="lessThan">
      <formula>0</formula>
    </cfRule>
  </conditionalFormatting>
  <conditionalFormatting sqref="F59">
    <cfRule type="cellIs" dxfId="11587" priority="1115" operator="lessThan">
      <formula>0</formula>
    </cfRule>
  </conditionalFormatting>
  <conditionalFormatting sqref="F59">
    <cfRule type="cellIs" dxfId="11586" priority="1108" operator="lessThan">
      <formula>0</formula>
    </cfRule>
  </conditionalFormatting>
  <conditionalFormatting sqref="F59">
    <cfRule type="cellIs" dxfId="11585" priority="1107" operator="lessThan">
      <formula>0</formula>
    </cfRule>
  </conditionalFormatting>
  <conditionalFormatting sqref="F59">
    <cfRule type="cellIs" dxfId="11584" priority="1105" operator="lessThan">
      <formula>0</formula>
    </cfRule>
  </conditionalFormatting>
  <conditionalFormatting sqref="F59">
    <cfRule type="cellIs" dxfId="11583" priority="1106" operator="lessThan">
      <formula>0</formula>
    </cfRule>
  </conditionalFormatting>
  <conditionalFormatting sqref="F59">
    <cfRule type="cellIs" dxfId="11582" priority="1104" operator="lessThan">
      <formula>0</formula>
    </cfRule>
  </conditionalFormatting>
  <conditionalFormatting sqref="F59">
    <cfRule type="cellIs" dxfId="11581" priority="1109" operator="lessThan">
      <formula>0</formula>
    </cfRule>
  </conditionalFormatting>
  <conditionalFormatting sqref="F59">
    <cfRule type="cellIs" dxfId="11580" priority="1103" operator="lessThan">
      <formula>0</formula>
    </cfRule>
  </conditionalFormatting>
  <conditionalFormatting sqref="F59">
    <cfRule type="cellIs" dxfId="11579" priority="1101" operator="lessThan">
      <formula>0</formula>
    </cfRule>
  </conditionalFormatting>
  <conditionalFormatting sqref="F59">
    <cfRule type="cellIs" dxfId="11578" priority="1102" operator="lessThan">
      <formula>0</formula>
    </cfRule>
  </conditionalFormatting>
  <conditionalFormatting sqref="F59">
    <cfRule type="cellIs" dxfId="11577" priority="1100" operator="lessThan">
      <formula>0</formula>
    </cfRule>
  </conditionalFormatting>
  <conditionalFormatting sqref="F59">
    <cfRule type="cellIs" dxfId="11576" priority="1099" operator="lessThan">
      <formula>0</formula>
    </cfRule>
  </conditionalFormatting>
  <conditionalFormatting sqref="F59">
    <cfRule type="cellIs" dxfId="11575" priority="1098" operator="lessThan">
      <formula>0</formula>
    </cfRule>
  </conditionalFormatting>
  <conditionalFormatting sqref="F59">
    <cfRule type="cellIs" dxfId="11574" priority="1096" operator="lessThan">
      <formula>0</formula>
    </cfRule>
  </conditionalFormatting>
  <conditionalFormatting sqref="F59">
    <cfRule type="cellIs" dxfId="11573" priority="1097" operator="lessThan">
      <formula>0</formula>
    </cfRule>
  </conditionalFormatting>
  <conditionalFormatting sqref="F59">
    <cfRule type="cellIs" dxfId="11572" priority="1095" operator="lessThan">
      <formula>0</formula>
    </cfRule>
  </conditionalFormatting>
  <conditionalFormatting sqref="F59">
    <cfRule type="cellIs" dxfId="11571" priority="1092" operator="lessThan">
      <formula>0</formula>
    </cfRule>
  </conditionalFormatting>
  <conditionalFormatting sqref="F59">
    <cfRule type="cellIs" dxfId="11570" priority="1091" operator="lessThan">
      <formula>0</formula>
    </cfRule>
  </conditionalFormatting>
  <conditionalFormatting sqref="F59">
    <cfRule type="cellIs" dxfId="11569" priority="1062" operator="lessThan">
      <formula>0</formula>
    </cfRule>
  </conditionalFormatting>
  <conditionalFormatting sqref="F59">
    <cfRule type="cellIs" dxfId="11568" priority="1080" operator="lessThan">
      <formula>0</formula>
    </cfRule>
  </conditionalFormatting>
  <conditionalFormatting sqref="F59">
    <cfRule type="cellIs" dxfId="11567" priority="1079" operator="lessThan">
      <formula>0</formula>
    </cfRule>
  </conditionalFormatting>
  <conditionalFormatting sqref="F59">
    <cfRule type="cellIs" dxfId="11566" priority="1076" operator="lessThan">
      <formula>0</formula>
    </cfRule>
  </conditionalFormatting>
  <conditionalFormatting sqref="F59">
    <cfRule type="cellIs" dxfId="11565" priority="1075" operator="lessThan">
      <formula>0</formula>
    </cfRule>
  </conditionalFormatting>
  <conditionalFormatting sqref="F59">
    <cfRule type="cellIs" dxfId="11564" priority="1073" operator="lessThan">
      <formula>0</formula>
    </cfRule>
  </conditionalFormatting>
  <conditionalFormatting sqref="F59">
    <cfRule type="cellIs" dxfId="11563" priority="1074" operator="lessThan">
      <formula>0</formula>
    </cfRule>
  </conditionalFormatting>
  <conditionalFormatting sqref="F59">
    <cfRule type="cellIs" dxfId="11562" priority="1072" operator="lessThan">
      <formula>0</formula>
    </cfRule>
  </conditionalFormatting>
  <conditionalFormatting sqref="F59">
    <cfRule type="cellIs" dxfId="11561" priority="1056" operator="lessThan">
      <formula>0</formula>
    </cfRule>
  </conditionalFormatting>
  <conditionalFormatting sqref="F59">
    <cfRule type="cellIs" dxfId="11560" priority="1057" operator="lessThan">
      <formula>0</formula>
    </cfRule>
  </conditionalFormatting>
  <conditionalFormatting sqref="F59">
    <cfRule type="cellIs" dxfId="11559" priority="1055" operator="lessThan">
      <formula>0</formula>
    </cfRule>
  </conditionalFormatting>
  <conditionalFormatting sqref="F59">
    <cfRule type="cellIs" dxfId="11558" priority="1047" operator="lessThan">
      <formula>0</formula>
    </cfRule>
  </conditionalFormatting>
  <conditionalFormatting sqref="F59">
    <cfRule type="cellIs" dxfId="11557" priority="1046" operator="lessThan">
      <formula>0</formula>
    </cfRule>
  </conditionalFormatting>
  <conditionalFormatting sqref="F59">
    <cfRule type="cellIs" dxfId="11556" priority="1043" operator="lessThan">
      <formula>0</formula>
    </cfRule>
  </conditionalFormatting>
  <conditionalFormatting sqref="F59">
    <cfRule type="cellIs" dxfId="11555" priority="1044" operator="lessThan">
      <formula>0</formula>
    </cfRule>
  </conditionalFormatting>
  <conditionalFormatting sqref="F59">
    <cfRule type="cellIs" dxfId="11554" priority="1052" operator="lessThan">
      <formula>0</formula>
    </cfRule>
  </conditionalFormatting>
  <conditionalFormatting sqref="F59">
    <cfRule type="cellIs" dxfId="11553" priority="1051" operator="lessThan">
      <formula>0</formula>
    </cfRule>
  </conditionalFormatting>
  <conditionalFormatting sqref="F59">
    <cfRule type="cellIs" dxfId="11552" priority="1050" operator="lessThan">
      <formula>0</formula>
    </cfRule>
  </conditionalFormatting>
  <conditionalFormatting sqref="F59">
    <cfRule type="cellIs" dxfId="11551" priority="1053" operator="lessThan">
      <formula>0</formula>
    </cfRule>
  </conditionalFormatting>
  <conditionalFormatting sqref="F59">
    <cfRule type="cellIs" dxfId="11550" priority="1054" operator="lessThan">
      <formula>0</formula>
    </cfRule>
  </conditionalFormatting>
  <conditionalFormatting sqref="F59">
    <cfRule type="cellIs" dxfId="11549" priority="1049" operator="lessThan">
      <formula>0</formula>
    </cfRule>
  </conditionalFormatting>
  <conditionalFormatting sqref="F59">
    <cfRule type="cellIs" dxfId="11548" priority="1048" operator="lessThan">
      <formula>0</formula>
    </cfRule>
  </conditionalFormatting>
  <conditionalFormatting sqref="F59">
    <cfRule type="cellIs" dxfId="11547" priority="1045" operator="lessThan">
      <formula>0</formula>
    </cfRule>
  </conditionalFormatting>
  <conditionalFormatting sqref="F59">
    <cfRule type="cellIs" dxfId="11546" priority="1024" operator="lessThan">
      <formula>0</formula>
    </cfRule>
  </conditionalFormatting>
  <conditionalFormatting sqref="F59">
    <cfRule type="cellIs" dxfId="11545" priority="1025" operator="lessThan">
      <formula>0</formula>
    </cfRule>
  </conditionalFormatting>
  <conditionalFormatting sqref="F59">
    <cfRule type="cellIs" dxfId="11544" priority="1023" operator="lessThan">
      <formula>0</formula>
    </cfRule>
  </conditionalFormatting>
  <conditionalFormatting sqref="F59">
    <cfRule type="cellIs" dxfId="11543" priority="1021" operator="lessThan">
      <formula>0</formula>
    </cfRule>
  </conditionalFormatting>
  <conditionalFormatting sqref="F59">
    <cfRule type="cellIs" dxfId="11542" priority="1022" operator="lessThan">
      <formula>0</formula>
    </cfRule>
  </conditionalFormatting>
  <conditionalFormatting sqref="F59">
    <cfRule type="cellIs" dxfId="11541" priority="1018" operator="lessThan">
      <formula>0</formula>
    </cfRule>
  </conditionalFormatting>
  <conditionalFormatting sqref="F59">
    <cfRule type="cellIs" dxfId="11540" priority="1016" operator="lessThan">
      <formula>0</formula>
    </cfRule>
  </conditionalFormatting>
  <conditionalFormatting sqref="F59">
    <cfRule type="cellIs" dxfId="11539" priority="1017" operator="lessThan">
      <formula>0</formula>
    </cfRule>
  </conditionalFormatting>
  <conditionalFormatting sqref="F59">
    <cfRule type="cellIs" dxfId="11538" priority="1014" operator="lessThan">
      <formula>0</formula>
    </cfRule>
  </conditionalFormatting>
  <conditionalFormatting sqref="F59">
    <cfRule type="cellIs" dxfId="11537" priority="1015" operator="lessThan">
      <formula>0</formula>
    </cfRule>
  </conditionalFormatting>
  <conditionalFormatting sqref="F59">
    <cfRule type="cellIs" dxfId="11536" priority="1011" operator="lessThan">
      <formula>0</formula>
    </cfRule>
  </conditionalFormatting>
  <conditionalFormatting sqref="F59">
    <cfRule type="cellIs" dxfId="11535" priority="1008" operator="lessThan">
      <formula>0</formula>
    </cfRule>
  </conditionalFormatting>
  <conditionalFormatting sqref="F59">
    <cfRule type="cellIs" dxfId="11534" priority="1042" operator="lessThan">
      <formula>0</formula>
    </cfRule>
  </conditionalFormatting>
  <conditionalFormatting sqref="F59">
    <cfRule type="cellIs" dxfId="11533" priority="1013" operator="lessThan">
      <formula>0</formula>
    </cfRule>
  </conditionalFormatting>
  <conditionalFormatting sqref="F59">
    <cfRule type="cellIs" dxfId="11532" priority="1012" operator="lessThan">
      <formula>0</formula>
    </cfRule>
  </conditionalFormatting>
  <conditionalFormatting sqref="F59">
    <cfRule type="cellIs" dxfId="11531" priority="1009" operator="lessThan">
      <formula>0</formula>
    </cfRule>
  </conditionalFormatting>
  <conditionalFormatting sqref="F59">
    <cfRule type="cellIs" dxfId="11530" priority="1041" operator="lessThan">
      <formula>0</formula>
    </cfRule>
  </conditionalFormatting>
  <conditionalFormatting sqref="F59">
    <cfRule type="cellIs" dxfId="11529" priority="1030" operator="lessThan">
      <formula>0</formula>
    </cfRule>
  </conditionalFormatting>
  <conditionalFormatting sqref="F59">
    <cfRule type="cellIs" dxfId="11528" priority="1029" operator="lessThan">
      <formula>0</formula>
    </cfRule>
  </conditionalFormatting>
  <conditionalFormatting sqref="F59">
    <cfRule type="cellIs" dxfId="11527" priority="1039" operator="lessThan">
      <formula>0</formula>
    </cfRule>
  </conditionalFormatting>
  <conditionalFormatting sqref="F59">
    <cfRule type="cellIs" dxfId="11526" priority="1040" operator="lessThan">
      <formula>0</formula>
    </cfRule>
  </conditionalFormatting>
  <conditionalFormatting sqref="F59">
    <cfRule type="cellIs" dxfId="11525" priority="1038" operator="lessThan">
      <formula>0</formula>
    </cfRule>
  </conditionalFormatting>
  <conditionalFormatting sqref="F59">
    <cfRule type="cellIs" dxfId="11524" priority="1037" operator="lessThan">
      <formula>0</formula>
    </cfRule>
  </conditionalFormatting>
  <conditionalFormatting sqref="F59">
    <cfRule type="cellIs" dxfId="11523" priority="1036" operator="lessThan">
      <formula>0</formula>
    </cfRule>
  </conditionalFormatting>
  <conditionalFormatting sqref="F59">
    <cfRule type="cellIs" dxfId="11522" priority="1035" operator="lessThan">
      <formula>0</formula>
    </cfRule>
  </conditionalFormatting>
  <conditionalFormatting sqref="F59">
    <cfRule type="cellIs" dxfId="11521" priority="1034" operator="lessThan">
      <formula>0</formula>
    </cfRule>
  </conditionalFormatting>
  <conditionalFormatting sqref="F59">
    <cfRule type="cellIs" dxfId="11520" priority="1032" operator="lessThan">
      <formula>0</formula>
    </cfRule>
  </conditionalFormatting>
  <conditionalFormatting sqref="F59">
    <cfRule type="cellIs" dxfId="11519" priority="1031" operator="lessThan">
      <formula>0</formula>
    </cfRule>
  </conditionalFormatting>
  <conditionalFormatting sqref="F59">
    <cfRule type="cellIs" dxfId="11518" priority="1033" operator="lessThan">
      <formula>0</formula>
    </cfRule>
  </conditionalFormatting>
  <conditionalFormatting sqref="F59">
    <cfRule type="cellIs" dxfId="11517" priority="1028" operator="lessThan">
      <formula>0</formula>
    </cfRule>
  </conditionalFormatting>
  <conditionalFormatting sqref="F59">
    <cfRule type="cellIs" dxfId="11516" priority="1026" operator="lessThan">
      <formula>0</formula>
    </cfRule>
  </conditionalFormatting>
  <conditionalFormatting sqref="F59">
    <cfRule type="cellIs" dxfId="11515" priority="1027" operator="lessThan">
      <formula>0</formula>
    </cfRule>
  </conditionalFormatting>
  <conditionalFormatting sqref="F59">
    <cfRule type="cellIs" dxfId="11514" priority="1020" operator="lessThan">
      <formula>0</formula>
    </cfRule>
  </conditionalFormatting>
  <conditionalFormatting sqref="F59">
    <cfRule type="cellIs" dxfId="11513" priority="1019" operator="lessThan">
      <formula>0</formula>
    </cfRule>
  </conditionalFormatting>
  <conditionalFormatting sqref="F59">
    <cfRule type="cellIs" dxfId="11512" priority="1010" operator="lessThan">
      <formula>0</formula>
    </cfRule>
  </conditionalFormatting>
  <conditionalFormatting sqref="F59">
    <cfRule type="cellIs" dxfId="11511" priority="1006" operator="lessThan">
      <formula>0</formula>
    </cfRule>
  </conditionalFormatting>
  <conditionalFormatting sqref="F59">
    <cfRule type="cellIs" dxfId="11510" priority="1007" operator="lessThan">
      <formula>0</formula>
    </cfRule>
  </conditionalFormatting>
  <conditionalFormatting sqref="F59">
    <cfRule type="cellIs" dxfId="11509" priority="1004" operator="lessThan">
      <formula>0</formula>
    </cfRule>
  </conditionalFormatting>
  <conditionalFormatting sqref="F59">
    <cfRule type="cellIs" dxfId="11508" priority="1003" operator="lessThan">
      <formula>0</formula>
    </cfRule>
  </conditionalFormatting>
  <conditionalFormatting sqref="F59">
    <cfRule type="cellIs" dxfId="11507" priority="1005" operator="lessThan">
      <formula>0</formula>
    </cfRule>
  </conditionalFormatting>
  <conditionalFormatting sqref="F59">
    <cfRule type="cellIs" dxfId="11506" priority="1002" operator="lessThan">
      <formula>0</formula>
    </cfRule>
  </conditionalFormatting>
  <conditionalFormatting sqref="F59">
    <cfRule type="cellIs" dxfId="11505" priority="1000" operator="lessThan">
      <formula>0</formula>
    </cfRule>
  </conditionalFormatting>
  <conditionalFormatting sqref="F59">
    <cfRule type="cellIs" dxfId="11504" priority="1001" operator="lessThan">
      <formula>0</formula>
    </cfRule>
  </conditionalFormatting>
  <conditionalFormatting sqref="F59">
    <cfRule type="cellIs" dxfId="11503" priority="998" operator="lessThan">
      <formula>0</formula>
    </cfRule>
  </conditionalFormatting>
  <conditionalFormatting sqref="F59">
    <cfRule type="cellIs" dxfId="11502" priority="999" operator="lessThan">
      <formula>0</formula>
    </cfRule>
  </conditionalFormatting>
  <conditionalFormatting sqref="F59">
    <cfRule type="cellIs" dxfId="11501" priority="995" operator="lessThan">
      <formula>0</formula>
    </cfRule>
  </conditionalFormatting>
  <conditionalFormatting sqref="F59">
    <cfRule type="cellIs" dxfId="11500" priority="996" operator="lessThan">
      <formula>0</formula>
    </cfRule>
  </conditionalFormatting>
  <conditionalFormatting sqref="F59">
    <cfRule type="cellIs" dxfId="11499" priority="997" operator="lessThan">
      <formula>0</formula>
    </cfRule>
  </conditionalFormatting>
  <conditionalFormatting sqref="G60">
    <cfRule type="cellIs" dxfId="11498" priority="994" operator="lessThan">
      <formula>0</formula>
    </cfRule>
  </conditionalFormatting>
  <conditionalFormatting sqref="F60">
    <cfRule type="cellIs" dxfId="11497" priority="985" operator="lessThan">
      <formula>0</formula>
    </cfRule>
  </conditionalFormatting>
  <conditionalFormatting sqref="F60">
    <cfRule type="cellIs" dxfId="11496" priority="991" operator="lessThan">
      <formula>0</formula>
    </cfRule>
  </conditionalFormatting>
  <conditionalFormatting sqref="F60">
    <cfRule type="cellIs" dxfId="11495" priority="990" operator="lessThan">
      <formula>0</formula>
    </cfRule>
  </conditionalFormatting>
  <conditionalFormatting sqref="F60">
    <cfRule type="cellIs" dxfId="11494" priority="992" operator="lessThan">
      <formula>0</formula>
    </cfRule>
  </conditionalFormatting>
  <conditionalFormatting sqref="F60">
    <cfRule type="cellIs" dxfId="11493" priority="943" operator="lessThan">
      <formula>0</formula>
    </cfRule>
  </conditionalFormatting>
  <conditionalFormatting sqref="F60">
    <cfRule type="cellIs" dxfId="11492" priority="942" operator="lessThan">
      <formula>0</formula>
    </cfRule>
  </conditionalFormatting>
  <conditionalFormatting sqref="F60">
    <cfRule type="cellIs" dxfId="11491" priority="941" operator="lessThan">
      <formula>0</formula>
    </cfRule>
  </conditionalFormatting>
  <conditionalFormatting sqref="F60">
    <cfRule type="cellIs" dxfId="11490" priority="962" operator="lessThan">
      <formula>0</formula>
    </cfRule>
  </conditionalFormatting>
  <conditionalFormatting sqref="F60">
    <cfRule type="cellIs" dxfId="11489" priority="961" operator="lessThan">
      <formula>0</formula>
    </cfRule>
  </conditionalFormatting>
  <conditionalFormatting sqref="F60">
    <cfRule type="cellIs" dxfId="11488" priority="960" operator="lessThan">
      <formula>0</formula>
    </cfRule>
  </conditionalFormatting>
  <conditionalFormatting sqref="F60">
    <cfRule type="cellIs" dxfId="11487" priority="959" operator="lessThan">
      <formula>0</formula>
    </cfRule>
  </conditionalFormatting>
  <conditionalFormatting sqref="F60">
    <cfRule type="cellIs" dxfId="11486" priority="952" operator="lessThan">
      <formula>0</formula>
    </cfRule>
  </conditionalFormatting>
  <conditionalFormatting sqref="F60">
    <cfRule type="cellIs" dxfId="11485" priority="945" operator="lessThan">
      <formula>0</formula>
    </cfRule>
  </conditionalFormatting>
  <conditionalFormatting sqref="F60">
    <cfRule type="cellIs" dxfId="11484" priority="949" operator="lessThan">
      <formula>0</formula>
    </cfRule>
  </conditionalFormatting>
  <conditionalFormatting sqref="F60">
    <cfRule type="cellIs" dxfId="11483" priority="951" operator="lessThan">
      <formula>0</formula>
    </cfRule>
  </conditionalFormatting>
  <conditionalFormatting sqref="F60">
    <cfRule type="cellIs" dxfId="11482" priority="950" operator="lessThan">
      <formula>0</formula>
    </cfRule>
  </conditionalFormatting>
  <conditionalFormatting sqref="F60">
    <cfRule type="cellIs" dxfId="11481" priority="948" operator="lessThan">
      <formula>0</formula>
    </cfRule>
  </conditionalFormatting>
  <conditionalFormatting sqref="F60">
    <cfRule type="cellIs" dxfId="11480" priority="947" operator="lessThan">
      <formula>0</formula>
    </cfRule>
  </conditionalFormatting>
  <conditionalFormatting sqref="F60">
    <cfRule type="cellIs" dxfId="11479" priority="946" operator="lessThan">
      <formula>0</formula>
    </cfRule>
  </conditionalFormatting>
  <conditionalFormatting sqref="F60">
    <cfRule type="cellIs" dxfId="11478" priority="944" operator="lessThan">
      <formula>0</formula>
    </cfRule>
  </conditionalFormatting>
  <conditionalFormatting sqref="F60">
    <cfRule type="cellIs" dxfId="11477" priority="937" operator="lessThan">
      <formula>0</formula>
    </cfRule>
  </conditionalFormatting>
  <conditionalFormatting sqref="F60">
    <cfRule type="cellIs" dxfId="11476" priority="936" operator="lessThan">
      <formula>0</formula>
    </cfRule>
  </conditionalFormatting>
  <conditionalFormatting sqref="F60">
    <cfRule type="cellIs" dxfId="11475" priority="966" operator="lessThan">
      <formula>0</formula>
    </cfRule>
  </conditionalFormatting>
  <conditionalFormatting sqref="F60">
    <cfRule type="cellIs" dxfId="11474" priority="965" operator="lessThan">
      <formula>0</formula>
    </cfRule>
  </conditionalFormatting>
  <conditionalFormatting sqref="F60">
    <cfRule type="cellIs" dxfId="11473" priority="964" operator="lessThan">
      <formula>0</formula>
    </cfRule>
  </conditionalFormatting>
  <conditionalFormatting sqref="F60">
    <cfRule type="cellIs" dxfId="11472" priority="963" operator="lessThan">
      <formula>0</formula>
    </cfRule>
  </conditionalFormatting>
  <conditionalFormatting sqref="F60">
    <cfRule type="cellIs" dxfId="11471" priority="989" operator="lessThan">
      <formula>0</formula>
    </cfRule>
  </conditionalFormatting>
  <conditionalFormatting sqref="F60">
    <cfRule type="cellIs" dxfId="11470" priority="940" operator="lessThan">
      <formula>0</formula>
    </cfRule>
  </conditionalFormatting>
  <conditionalFormatting sqref="F60">
    <cfRule type="cellIs" dxfId="11469" priority="939" operator="lessThan">
      <formula>0</formula>
    </cfRule>
  </conditionalFormatting>
  <conditionalFormatting sqref="F60">
    <cfRule type="cellIs" dxfId="11468" priority="976" operator="lessThan">
      <formula>0</formula>
    </cfRule>
  </conditionalFormatting>
  <conditionalFormatting sqref="F60">
    <cfRule type="cellIs" dxfId="11467" priority="993" operator="lessThan">
      <formula>0</formula>
    </cfRule>
  </conditionalFormatting>
  <conditionalFormatting sqref="F60">
    <cfRule type="cellIs" dxfId="11466" priority="988" operator="lessThan">
      <formula>0</formula>
    </cfRule>
  </conditionalFormatting>
  <conditionalFormatting sqref="F60">
    <cfRule type="cellIs" dxfId="11465" priority="986" operator="lessThan">
      <formula>0</formula>
    </cfRule>
  </conditionalFormatting>
  <conditionalFormatting sqref="F60">
    <cfRule type="cellIs" dxfId="11464" priority="987" operator="lessThan">
      <formula>0</formula>
    </cfRule>
  </conditionalFormatting>
  <conditionalFormatting sqref="F60">
    <cfRule type="cellIs" dxfId="11463" priority="984" operator="lessThan">
      <formula>0</formula>
    </cfRule>
  </conditionalFormatting>
  <conditionalFormatting sqref="F60">
    <cfRule type="cellIs" dxfId="11462" priority="983" operator="lessThan">
      <formula>0</formula>
    </cfRule>
  </conditionalFormatting>
  <conditionalFormatting sqref="F60">
    <cfRule type="cellIs" dxfId="11461" priority="981" operator="lessThan">
      <formula>0</formula>
    </cfRule>
  </conditionalFormatting>
  <conditionalFormatting sqref="F60">
    <cfRule type="cellIs" dxfId="11460" priority="982" operator="lessThan">
      <formula>0</formula>
    </cfRule>
  </conditionalFormatting>
  <conditionalFormatting sqref="F60">
    <cfRule type="cellIs" dxfId="11459" priority="980" operator="lessThan">
      <formula>0</formula>
    </cfRule>
  </conditionalFormatting>
  <conditionalFormatting sqref="F60">
    <cfRule type="cellIs" dxfId="11458" priority="979" operator="lessThan">
      <formula>0</formula>
    </cfRule>
  </conditionalFormatting>
  <conditionalFormatting sqref="F60">
    <cfRule type="cellIs" dxfId="11457" priority="977" operator="lessThan">
      <formula>0</formula>
    </cfRule>
  </conditionalFormatting>
  <conditionalFormatting sqref="F60">
    <cfRule type="cellIs" dxfId="11456" priority="978" operator="lessThan">
      <formula>0</formula>
    </cfRule>
  </conditionalFormatting>
  <conditionalFormatting sqref="F60">
    <cfRule type="cellIs" dxfId="11455" priority="975" operator="lessThan">
      <formula>0</formula>
    </cfRule>
  </conditionalFormatting>
  <conditionalFormatting sqref="F60">
    <cfRule type="cellIs" dxfId="11454" priority="973" operator="lessThan">
      <formula>0</formula>
    </cfRule>
  </conditionalFormatting>
  <conditionalFormatting sqref="F60">
    <cfRule type="cellIs" dxfId="11453" priority="974" operator="lessThan">
      <formula>0</formula>
    </cfRule>
  </conditionalFormatting>
  <conditionalFormatting sqref="F60">
    <cfRule type="cellIs" dxfId="11452" priority="972" operator="lessThan">
      <formula>0</formula>
    </cfRule>
  </conditionalFormatting>
  <conditionalFormatting sqref="F60">
    <cfRule type="cellIs" dxfId="11451" priority="971" operator="lessThan">
      <formula>0</formula>
    </cfRule>
  </conditionalFormatting>
  <conditionalFormatting sqref="F60">
    <cfRule type="cellIs" dxfId="11450" priority="970" operator="lessThan">
      <formula>0</formula>
    </cfRule>
  </conditionalFormatting>
  <conditionalFormatting sqref="F60">
    <cfRule type="cellIs" dxfId="11449" priority="968" operator="lessThan">
      <formula>0</formula>
    </cfRule>
  </conditionalFormatting>
  <conditionalFormatting sqref="F60">
    <cfRule type="cellIs" dxfId="11448" priority="969" operator="lessThan">
      <formula>0</formula>
    </cfRule>
  </conditionalFormatting>
  <conditionalFormatting sqref="F60">
    <cfRule type="cellIs" dxfId="11447" priority="967" operator="lessThan">
      <formula>0</formula>
    </cfRule>
  </conditionalFormatting>
  <conditionalFormatting sqref="F60">
    <cfRule type="cellIs" dxfId="11446" priority="907" operator="lessThan">
      <formula>0</formula>
    </cfRule>
  </conditionalFormatting>
  <conditionalFormatting sqref="F60">
    <cfRule type="cellIs" dxfId="11445" priority="905" operator="lessThan">
      <formula>0</formula>
    </cfRule>
  </conditionalFormatting>
  <conditionalFormatting sqref="F60">
    <cfRule type="cellIs" dxfId="11444" priority="906" operator="lessThan">
      <formula>0</formula>
    </cfRule>
  </conditionalFormatting>
  <conditionalFormatting sqref="F60">
    <cfRule type="cellIs" dxfId="11443" priority="904" operator="lessThan">
      <formula>0</formula>
    </cfRule>
  </conditionalFormatting>
  <conditionalFormatting sqref="F60">
    <cfRule type="cellIs" dxfId="11442" priority="953" operator="lessThan">
      <formula>0</formula>
    </cfRule>
  </conditionalFormatting>
  <conditionalFormatting sqref="F60">
    <cfRule type="cellIs" dxfId="11441" priority="912" operator="lessThan">
      <formula>0</formula>
    </cfRule>
  </conditionalFormatting>
  <conditionalFormatting sqref="F60">
    <cfRule type="cellIs" dxfId="11440" priority="913" operator="lessThan">
      <formula>0</formula>
    </cfRule>
  </conditionalFormatting>
  <conditionalFormatting sqref="F60">
    <cfRule type="cellIs" dxfId="11439" priority="911" operator="lessThan">
      <formula>0</formula>
    </cfRule>
  </conditionalFormatting>
  <conditionalFormatting sqref="F60">
    <cfRule type="cellIs" dxfId="11438" priority="910" operator="lessThan">
      <formula>0</formula>
    </cfRule>
  </conditionalFormatting>
  <conditionalFormatting sqref="F60">
    <cfRule type="cellIs" dxfId="11437" priority="908" operator="lessThan">
      <formula>0</formula>
    </cfRule>
  </conditionalFormatting>
  <conditionalFormatting sqref="F60">
    <cfRule type="cellIs" dxfId="11436" priority="909" operator="lessThan">
      <formula>0</formula>
    </cfRule>
  </conditionalFormatting>
  <conditionalFormatting sqref="F60">
    <cfRule type="cellIs" dxfId="11435" priority="934" operator="lessThan">
      <formula>0</formula>
    </cfRule>
  </conditionalFormatting>
  <conditionalFormatting sqref="F60">
    <cfRule type="cellIs" dxfId="11434" priority="935" operator="lessThan">
      <formula>0</formula>
    </cfRule>
  </conditionalFormatting>
  <conditionalFormatting sqref="F60">
    <cfRule type="cellIs" dxfId="11433" priority="933" operator="lessThan">
      <formula>0</formula>
    </cfRule>
  </conditionalFormatting>
  <conditionalFormatting sqref="F60">
    <cfRule type="cellIs" dxfId="11432" priority="917" operator="lessThan">
      <formula>0</formula>
    </cfRule>
  </conditionalFormatting>
  <conditionalFormatting sqref="F60">
    <cfRule type="cellIs" dxfId="11431" priority="916" operator="lessThan">
      <formula>0</formula>
    </cfRule>
  </conditionalFormatting>
  <conditionalFormatting sqref="F60">
    <cfRule type="cellIs" dxfId="11430" priority="893" operator="lessThan">
      <formula>0</formula>
    </cfRule>
  </conditionalFormatting>
  <conditionalFormatting sqref="F60">
    <cfRule type="cellIs" dxfId="11429" priority="892" operator="lessThan">
      <formula>0</formula>
    </cfRule>
  </conditionalFormatting>
  <conditionalFormatting sqref="F60">
    <cfRule type="cellIs" dxfId="11428" priority="901" operator="lessThan">
      <formula>0</formula>
    </cfRule>
  </conditionalFormatting>
  <conditionalFormatting sqref="F60">
    <cfRule type="cellIs" dxfId="11427" priority="900" operator="lessThan">
      <formula>0</formula>
    </cfRule>
  </conditionalFormatting>
  <conditionalFormatting sqref="F60">
    <cfRule type="cellIs" dxfId="11426" priority="894" operator="lessThan">
      <formula>0</formula>
    </cfRule>
  </conditionalFormatting>
  <conditionalFormatting sqref="F60">
    <cfRule type="cellIs" dxfId="11425" priority="891" operator="lessThan">
      <formula>0</formula>
    </cfRule>
  </conditionalFormatting>
  <conditionalFormatting sqref="F60">
    <cfRule type="cellIs" dxfId="11424" priority="890" operator="lessThan">
      <formula>0</formula>
    </cfRule>
  </conditionalFormatting>
  <conditionalFormatting sqref="F60">
    <cfRule type="cellIs" dxfId="11423" priority="889" operator="lessThan">
      <formula>0</formula>
    </cfRule>
  </conditionalFormatting>
  <conditionalFormatting sqref="F60">
    <cfRule type="cellIs" dxfId="11422" priority="888" operator="lessThan">
      <formula>0</formula>
    </cfRule>
  </conditionalFormatting>
  <conditionalFormatting sqref="F60">
    <cfRule type="cellIs" dxfId="11421" priority="887" operator="lessThan">
      <formula>0</formula>
    </cfRule>
  </conditionalFormatting>
  <conditionalFormatting sqref="F60">
    <cfRule type="cellIs" dxfId="11420" priority="886" operator="lessThan">
      <formula>0</formula>
    </cfRule>
  </conditionalFormatting>
  <conditionalFormatting sqref="F60">
    <cfRule type="cellIs" dxfId="11419" priority="884" operator="lessThan">
      <formula>0</formula>
    </cfRule>
  </conditionalFormatting>
  <conditionalFormatting sqref="F60">
    <cfRule type="cellIs" dxfId="11418" priority="882" operator="lessThan">
      <formula>0</formula>
    </cfRule>
  </conditionalFormatting>
  <conditionalFormatting sqref="F60">
    <cfRule type="cellIs" dxfId="11417" priority="883" operator="lessThan">
      <formula>0</formula>
    </cfRule>
  </conditionalFormatting>
  <conditionalFormatting sqref="F60">
    <cfRule type="cellIs" dxfId="11416" priority="881" operator="lessThan">
      <formula>0</formula>
    </cfRule>
  </conditionalFormatting>
  <conditionalFormatting sqref="F60">
    <cfRule type="cellIs" dxfId="11415" priority="958" operator="lessThan">
      <formula>0</formula>
    </cfRule>
  </conditionalFormatting>
  <conditionalFormatting sqref="F60">
    <cfRule type="cellIs" dxfId="11414" priority="957" operator="lessThan">
      <formula>0</formula>
    </cfRule>
  </conditionalFormatting>
  <conditionalFormatting sqref="F60">
    <cfRule type="cellIs" dxfId="11413" priority="955" operator="lessThan">
      <formula>0</formula>
    </cfRule>
  </conditionalFormatting>
  <conditionalFormatting sqref="F60">
    <cfRule type="cellIs" dxfId="11412" priority="956" operator="lessThan">
      <formula>0</formula>
    </cfRule>
  </conditionalFormatting>
  <conditionalFormatting sqref="F60">
    <cfRule type="cellIs" dxfId="11411" priority="954" operator="lessThan">
      <formula>0</formula>
    </cfRule>
  </conditionalFormatting>
  <conditionalFormatting sqref="F60">
    <cfRule type="cellIs" dxfId="11410" priority="938" operator="lessThan">
      <formula>0</formula>
    </cfRule>
  </conditionalFormatting>
  <conditionalFormatting sqref="F60">
    <cfRule type="cellIs" dxfId="11409" priority="931" operator="lessThan">
      <formula>0</formula>
    </cfRule>
  </conditionalFormatting>
  <conditionalFormatting sqref="F60">
    <cfRule type="cellIs" dxfId="11408" priority="930" operator="lessThan">
      <formula>0</formula>
    </cfRule>
  </conditionalFormatting>
  <conditionalFormatting sqref="F60">
    <cfRule type="cellIs" dxfId="11407" priority="928" operator="lessThan">
      <formula>0</formula>
    </cfRule>
  </conditionalFormatting>
  <conditionalFormatting sqref="F60">
    <cfRule type="cellIs" dxfId="11406" priority="929" operator="lessThan">
      <formula>0</formula>
    </cfRule>
  </conditionalFormatting>
  <conditionalFormatting sqref="F60">
    <cfRule type="cellIs" dxfId="11405" priority="927" operator="lessThan">
      <formula>0</formula>
    </cfRule>
  </conditionalFormatting>
  <conditionalFormatting sqref="F60">
    <cfRule type="cellIs" dxfId="11404" priority="932" operator="lessThan">
      <formula>0</formula>
    </cfRule>
  </conditionalFormatting>
  <conditionalFormatting sqref="F60">
    <cfRule type="cellIs" dxfId="11403" priority="926" operator="lessThan">
      <formula>0</formula>
    </cfRule>
  </conditionalFormatting>
  <conditionalFormatting sqref="F60">
    <cfRule type="cellIs" dxfId="11402" priority="924" operator="lessThan">
      <formula>0</formula>
    </cfRule>
  </conditionalFormatting>
  <conditionalFormatting sqref="F60">
    <cfRule type="cellIs" dxfId="11401" priority="925" operator="lessThan">
      <formula>0</formula>
    </cfRule>
  </conditionalFormatting>
  <conditionalFormatting sqref="F60">
    <cfRule type="cellIs" dxfId="11400" priority="923" operator="lessThan">
      <formula>0</formula>
    </cfRule>
  </conditionalFormatting>
  <conditionalFormatting sqref="F60">
    <cfRule type="cellIs" dxfId="11399" priority="922" operator="lessThan">
      <formula>0</formula>
    </cfRule>
  </conditionalFormatting>
  <conditionalFormatting sqref="F60">
    <cfRule type="cellIs" dxfId="11398" priority="921" operator="lessThan">
      <formula>0</formula>
    </cfRule>
  </conditionalFormatting>
  <conditionalFormatting sqref="F60">
    <cfRule type="cellIs" dxfId="11397" priority="919" operator="lessThan">
      <formula>0</formula>
    </cfRule>
  </conditionalFormatting>
  <conditionalFormatting sqref="F60">
    <cfRule type="cellIs" dxfId="11396" priority="920" operator="lessThan">
      <formula>0</formula>
    </cfRule>
  </conditionalFormatting>
  <conditionalFormatting sqref="F60">
    <cfRule type="cellIs" dxfId="11395" priority="918" operator="lessThan">
      <formula>0</formula>
    </cfRule>
  </conditionalFormatting>
  <conditionalFormatting sqref="F60">
    <cfRule type="cellIs" dxfId="11394" priority="915" operator="lessThan">
      <formula>0</formula>
    </cfRule>
  </conditionalFormatting>
  <conditionalFormatting sqref="F60">
    <cfRule type="cellIs" dxfId="11393" priority="914" operator="lessThan">
      <formula>0</formula>
    </cfRule>
  </conditionalFormatting>
  <conditionalFormatting sqref="F60">
    <cfRule type="cellIs" dxfId="11392" priority="885" operator="lessThan">
      <formula>0</formula>
    </cfRule>
  </conditionalFormatting>
  <conditionalFormatting sqref="F60">
    <cfRule type="cellIs" dxfId="11391" priority="903" operator="lessThan">
      <formula>0</formula>
    </cfRule>
  </conditionalFormatting>
  <conditionalFormatting sqref="F60">
    <cfRule type="cellIs" dxfId="11390" priority="902" operator="lessThan">
      <formula>0</formula>
    </cfRule>
  </conditionalFormatting>
  <conditionalFormatting sqref="F60">
    <cfRule type="cellIs" dxfId="11389" priority="899" operator="lessThan">
      <formula>0</formula>
    </cfRule>
  </conditionalFormatting>
  <conditionalFormatting sqref="F60">
    <cfRule type="cellIs" dxfId="11388" priority="898" operator="lessThan">
      <formula>0</formula>
    </cfRule>
  </conditionalFormatting>
  <conditionalFormatting sqref="F60">
    <cfRule type="cellIs" dxfId="11387" priority="896" operator="lessThan">
      <formula>0</formula>
    </cfRule>
  </conditionalFormatting>
  <conditionalFormatting sqref="F60">
    <cfRule type="cellIs" dxfId="11386" priority="897" operator="lessThan">
      <formula>0</formula>
    </cfRule>
  </conditionalFormatting>
  <conditionalFormatting sqref="F60">
    <cfRule type="cellIs" dxfId="11385" priority="895" operator="lessThan">
      <formula>0</formula>
    </cfRule>
  </conditionalFormatting>
  <conditionalFormatting sqref="F60">
    <cfRule type="cellIs" dxfId="11384" priority="879" operator="lessThan">
      <formula>0</formula>
    </cfRule>
  </conditionalFormatting>
  <conditionalFormatting sqref="F60">
    <cfRule type="cellIs" dxfId="11383" priority="880" operator="lessThan">
      <formula>0</formula>
    </cfRule>
  </conditionalFormatting>
  <conditionalFormatting sqref="F60">
    <cfRule type="cellIs" dxfId="11382" priority="878" operator="lessThan">
      <formula>0</formula>
    </cfRule>
  </conditionalFormatting>
  <conditionalFormatting sqref="F60">
    <cfRule type="cellIs" dxfId="11381" priority="870" operator="lessThan">
      <formula>0</formula>
    </cfRule>
  </conditionalFormatting>
  <conditionalFormatting sqref="F60">
    <cfRule type="cellIs" dxfId="11380" priority="869" operator="lessThan">
      <formula>0</formula>
    </cfRule>
  </conditionalFormatting>
  <conditionalFormatting sqref="F60">
    <cfRule type="cellIs" dxfId="11379" priority="866" operator="lessThan">
      <formula>0</formula>
    </cfRule>
  </conditionalFormatting>
  <conditionalFormatting sqref="F60">
    <cfRule type="cellIs" dxfId="11378" priority="867" operator="lessThan">
      <formula>0</formula>
    </cfRule>
  </conditionalFormatting>
  <conditionalFormatting sqref="F60">
    <cfRule type="cellIs" dxfId="11377" priority="875" operator="lessThan">
      <formula>0</formula>
    </cfRule>
  </conditionalFormatting>
  <conditionalFormatting sqref="F60">
    <cfRule type="cellIs" dxfId="11376" priority="874" operator="lessThan">
      <formula>0</formula>
    </cfRule>
  </conditionalFormatting>
  <conditionalFormatting sqref="F60">
    <cfRule type="cellIs" dxfId="11375" priority="873" operator="lessThan">
      <formula>0</formula>
    </cfRule>
  </conditionalFormatting>
  <conditionalFormatting sqref="F60">
    <cfRule type="cellIs" dxfId="11374" priority="876" operator="lessThan">
      <formula>0</formula>
    </cfRule>
  </conditionalFormatting>
  <conditionalFormatting sqref="F60">
    <cfRule type="cellIs" dxfId="11373" priority="877" operator="lessThan">
      <formula>0</formula>
    </cfRule>
  </conditionalFormatting>
  <conditionalFormatting sqref="F60">
    <cfRule type="cellIs" dxfId="11372" priority="872" operator="lessThan">
      <formula>0</formula>
    </cfRule>
  </conditionalFormatting>
  <conditionalFormatting sqref="F60">
    <cfRule type="cellIs" dxfId="11371" priority="871" operator="lessThan">
      <formula>0</formula>
    </cfRule>
  </conditionalFormatting>
  <conditionalFormatting sqref="F60">
    <cfRule type="cellIs" dxfId="11370" priority="868" operator="lessThan">
      <formula>0</formula>
    </cfRule>
  </conditionalFormatting>
  <conditionalFormatting sqref="F60">
    <cfRule type="cellIs" dxfId="11369" priority="847" operator="lessThan">
      <formula>0</formula>
    </cfRule>
  </conditionalFormatting>
  <conditionalFormatting sqref="F60">
    <cfRule type="cellIs" dxfId="11368" priority="848" operator="lessThan">
      <formula>0</formula>
    </cfRule>
  </conditionalFormatting>
  <conditionalFormatting sqref="F60">
    <cfRule type="cellIs" dxfId="11367" priority="846" operator="lessThan">
      <formula>0</formula>
    </cfRule>
  </conditionalFormatting>
  <conditionalFormatting sqref="F60">
    <cfRule type="cellIs" dxfId="11366" priority="844" operator="lessThan">
      <formula>0</formula>
    </cfRule>
  </conditionalFormatting>
  <conditionalFormatting sqref="F60">
    <cfRule type="cellIs" dxfId="11365" priority="845" operator="lessThan">
      <formula>0</formula>
    </cfRule>
  </conditionalFormatting>
  <conditionalFormatting sqref="F60">
    <cfRule type="cellIs" dxfId="11364" priority="841" operator="lessThan">
      <formula>0</formula>
    </cfRule>
  </conditionalFormatting>
  <conditionalFormatting sqref="F60">
    <cfRule type="cellIs" dxfId="11363" priority="839" operator="lessThan">
      <formula>0</formula>
    </cfRule>
  </conditionalFormatting>
  <conditionalFormatting sqref="F60">
    <cfRule type="cellIs" dxfId="11362" priority="840" operator="lessThan">
      <formula>0</formula>
    </cfRule>
  </conditionalFormatting>
  <conditionalFormatting sqref="F60">
    <cfRule type="cellIs" dxfId="11361" priority="837" operator="lessThan">
      <formula>0</formula>
    </cfRule>
  </conditionalFormatting>
  <conditionalFormatting sqref="F60">
    <cfRule type="cellIs" dxfId="11360" priority="838" operator="lessThan">
      <formula>0</formula>
    </cfRule>
  </conditionalFormatting>
  <conditionalFormatting sqref="F60">
    <cfRule type="cellIs" dxfId="11359" priority="834" operator="lessThan">
      <formula>0</formula>
    </cfRule>
  </conditionalFormatting>
  <conditionalFormatting sqref="F60">
    <cfRule type="cellIs" dxfId="11358" priority="831" operator="lessThan">
      <formula>0</formula>
    </cfRule>
  </conditionalFormatting>
  <conditionalFormatting sqref="F60">
    <cfRule type="cellIs" dxfId="11357" priority="865" operator="lessThan">
      <formula>0</formula>
    </cfRule>
  </conditionalFormatting>
  <conditionalFormatting sqref="F60">
    <cfRule type="cellIs" dxfId="11356" priority="836" operator="lessThan">
      <formula>0</formula>
    </cfRule>
  </conditionalFormatting>
  <conditionalFormatting sqref="F60">
    <cfRule type="cellIs" dxfId="11355" priority="835" operator="lessThan">
      <formula>0</formula>
    </cfRule>
  </conditionalFormatting>
  <conditionalFormatting sqref="F60">
    <cfRule type="cellIs" dxfId="11354" priority="832" operator="lessThan">
      <formula>0</formula>
    </cfRule>
  </conditionalFormatting>
  <conditionalFormatting sqref="F60">
    <cfRule type="cellIs" dxfId="11353" priority="864" operator="lessThan">
      <formula>0</formula>
    </cfRule>
  </conditionalFormatting>
  <conditionalFormatting sqref="F60">
    <cfRule type="cellIs" dxfId="11352" priority="853" operator="lessThan">
      <formula>0</formula>
    </cfRule>
  </conditionalFormatting>
  <conditionalFormatting sqref="F60">
    <cfRule type="cellIs" dxfId="11351" priority="852" operator="lessThan">
      <formula>0</formula>
    </cfRule>
  </conditionalFormatting>
  <conditionalFormatting sqref="F60">
    <cfRule type="cellIs" dxfId="11350" priority="862" operator="lessThan">
      <formula>0</formula>
    </cfRule>
  </conditionalFormatting>
  <conditionalFormatting sqref="F60">
    <cfRule type="cellIs" dxfId="11349" priority="863" operator="lessThan">
      <formula>0</formula>
    </cfRule>
  </conditionalFormatting>
  <conditionalFormatting sqref="F60">
    <cfRule type="cellIs" dxfId="11348" priority="861" operator="lessThan">
      <formula>0</formula>
    </cfRule>
  </conditionalFormatting>
  <conditionalFormatting sqref="F60">
    <cfRule type="cellIs" dxfId="11347" priority="860" operator="lessThan">
      <formula>0</formula>
    </cfRule>
  </conditionalFormatting>
  <conditionalFormatting sqref="F60">
    <cfRule type="cellIs" dxfId="11346" priority="859" operator="lessThan">
      <formula>0</formula>
    </cfRule>
  </conditionalFormatting>
  <conditionalFormatting sqref="F60">
    <cfRule type="cellIs" dxfId="11345" priority="858" operator="lessThan">
      <formula>0</formula>
    </cfRule>
  </conditionalFormatting>
  <conditionalFormatting sqref="F60">
    <cfRule type="cellIs" dxfId="11344" priority="857" operator="lessThan">
      <formula>0</formula>
    </cfRule>
  </conditionalFormatting>
  <conditionalFormatting sqref="F60">
    <cfRule type="cellIs" dxfId="11343" priority="855" operator="lessThan">
      <formula>0</formula>
    </cfRule>
  </conditionalFormatting>
  <conditionalFormatting sqref="F60">
    <cfRule type="cellIs" dxfId="11342" priority="854" operator="lessThan">
      <formula>0</formula>
    </cfRule>
  </conditionalFormatting>
  <conditionalFormatting sqref="F60">
    <cfRule type="cellIs" dxfId="11341" priority="856" operator="lessThan">
      <formula>0</formula>
    </cfRule>
  </conditionalFormatting>
  <conditionalFormatting sqref="F60">
    <cfRule type="cellIs" dxfId="11340" priority="851" operator="lessThan">
      <formula>0</formula>
    </cfRule>
  </conditionalFormatting>
  <conditionalFormatting sqref="F60">
    <cfRule type="cellIs" dxfId="11339" priority="849" operator="lessThan">
      <formula>0</formula>
    </cfRule>
  </conditionalFormatting>
  <conditionalFormatting sqref="F60">
    <cfRule type="cellIs" dxfId="11338" priority="850" operator="lessThan">
      <formula>0</formula>
    </cfRule>
  </conditionalFormatting>
  <conditionalFormatting sqref="F60">
    <cfRule type="cellIs" dxfId="11337" priority="843" operator="lessThan">
      <formula>0</formula>
    </cfRule>
  </conditionalFormatting>
  <conditionalFormatting sqref="F60">
    <cfRule type="cellIs" dxfId="11336" priority="842" operator="lessThan">
      <formula>0</formula>
    </cfRule>
  </conditionalFormatting>
  <conditionalFormatting sqref="F60">
    <cfRule type="cellIs" dxfId="11335" priority="833" operator="lessThan">
      <formula>0</formula>
    </cfRule>
  </conditionalFormatting>
  <conditionalFormatting sqref="F60">
    <cfRule type="cellIs" dxfId="11334" priority="829" operator="lessThan">
      <formula>0</formula>
    </cfRule>
  </conditionalFormatting>
  <conditionalFormatting sqref="F60">
    <cfRule type="cellIs" dxfId="11333" priority="830" operator="lessThan">
      <formula>0</formula>
    </cfRule>
  </conditionalFormatting>
  <conditionalFormatting sqref="F60">
    <cfRule type="cellIs" dxfId="11332" priority="827" operator="lessThan">
      <formula>0</formula>
    </cfRule>
  </conditionalFormatting>
  <conditionalFormatting sqref="F60">
    <cfRule type="cellIs" dxfId="11331" priority="826" operator="lessThan">
      <formula>0</formula>
    </cfRule>
  </conditionalFormatting>
  <conditionalFormatting sqref="F60">
    <cfRule type="cellIs" dxfId="11330" priority="828" operator="lessThan">
      <formula>0</formula>
    </cfRule>
  </conditionalFormatting>
  <conditionalFormatting sqref="F60">
    <cfRule type="cellIs" dxfId="11329" priority="825" operator="lessThan">
      <formula>0</formula>
    </cfRule>
  </conditionalFormatting>
  <conditionalFormatting sqref="F60">
    <cfRule type="cellIs" dxfId="11328" priority="823" operator="lessThan">
      <formula>0</formula>
    </cfRule>
  </conditionalFormatting>
  <conditionalFormatting sqref="F60">
    <cfRule type="cellIs" dxfId="11327" priority="824" operator="lessThan">
      <formula>0</formula>
    </cfRule>
  </conditionalFormatting>
  <conditionalFormatting sqref="F60">
    <cfRule type="cellIs" dxfId="11326" priority="821" operator="lessThan">
      <formula>0</formula>
    </cfRule>
  </conditionalFormatting>
  <conditionalFormatting sqref="F60">
    <cfRule type="cellIs" dxfId="11325" priority="822" operator="lessThan">
      <formula>0</formula>
    </cfRule>
  </conditionalFormatting>
  <conditionalFormatting sqref="F60">
    <cfRule type="cellIs" dxfId="11324" priority="818" operator="lessThan">
      <formula>0</formula>
    </cfRule>
  </conditionalFormatting>
  <conditionalFormatting sqref="F60">
    <cfRule type="cellIs" dxfId="11323" priority="819" operator="lessThan">
      <formula>0</formula>
    </cfRule>
  </conditionalFormatting>
  <conditionalFormatting sqref="F60">
    <cfRule type="cellIs" dxfId="11322" priority="820" operator="lessThan">
      <formula>0</formula>
    </cfRule>
  </conditionalFormatting>
  <conditionalFormatting sqref="G61">
    <cfRule type="cellIs" dxfId="11321" priority="817" operator="lessThan">
      <formula>0</formula>
    </cfRule>
  </conditionalFormatting>
  <conditionalFormatting sqref="G50">
    <cfRule type="cellIs" dxfId="11320" priority="626" operator="lessThan">
      <formula>0</formula>
    </cfRule>
  </conditionalFormatting>
  <conditionalFormatting sqref="F50">
    <cfRule type="cellIs" dxfId="11319" priority="617" operator="lessThan">
      <formula>0</formula>
    </cfRule>
  </conditionalFormatting>
  <conditionalFormatting sqref="F50">
    <cfRule type="cellIs" dxfId="11318" priority="623" operator="lessThan">
      <formula>0</formula>
    </cfRule>
  </conditionalFormatting>
  <conditionalFormatting sqref="F50">
    <cfRule type="cellIs" dxfId="11317" priority="622" operator="lessThan">
      <formula>0</formula>
    </cfRule>
  </conditionalFormatting>
  <conditionalFormatting sqref="F50">
    <cfRule type="cellIs" dxfId="11316" priority="624" operator="lessThan">
      <formula>0</formula>
    </cfRule>
  </conditionalFormatting>
  <conditionalFormatting sqref="F50">
    <cfRule type="cellIs" dxfId="11315" priority="575" operator="lessThan">
      <formula>0</formula>
    </cfRule>
  </conditionalFormatting>
  <conditionalFormatting sqref="F50">
    <cfRule type="cellIs" dxfId="11314" priority="574" operator="lessThan">
      <formula>0</formula>
    </cfRule>
  </conditionalFormatting>
  <conditionalFormatting sqref="F50">
    <cfRule type="cellIs" dxfId="11313" priority="573" operator="lessThan">
      <formula>0</formula>
    </cfRule>
  </conditionalFormatting>
  <conditionalFormatting sqref="F50">
    <cfRule type="cellIs" dxfId="11312" priority="527" operator="lessThan">
      <formula>0</formula>
    </cfRule>
  </conditionalFormatting>
  <conditionalFormatting sqref="F50">
    <cfRule type="cellIs" dxfId="11311" priority="528" operator="lessThan">
      <formula>0</formula>
    </cfRule>
  </conditionalFormatting>
  <conditionalFormatting sqref="F50">
    <cfRule type="cellIs" dxfId="11310" priority="526" operator="lessThan">
      <formula>0</formula>
    </cfRule>
  </conditionalFormatting>
  <conditionalFormatting sqref="F50">
    <cfRule type="cellIs" dxfId="11309" priority="593" operator="lessThan">
      <formula>0</formula>
    </cfRule>
  </conditionalFormatting>
  <conditionalFormatting sqref="F50">
    <cfRule type="cellIs" dxfId="11308" priority="592" operator="lessThan">
      <formula>0</formula>
    </cfRule>
  </conditionalFormatting>
  <conditionalFormatting sqref="F50">
    <cfRule type="cellIs" dxfId="11307" priority="591" operator="lessThan">
      <formula>0</formula>
    </cfRule>
  </conditionalFormatting>
  <conditionalFormatting sqref="F50">
    <cfRule type="cellIs" dxfId="11306" priority="584" operator="lessThan">
      <formula>0</formula>
    </cfRule>
  </conditionalFormatting>
  <conditionalFormatting sqref="F50">
    <cfRule type="cellIs" dxfId="11305" priority="582" operator="lessThan">
      <formula>0</formula>
    </cfRule>
  </conditionalFormatting>
  <conditionalFormatting sqref="F50">
    <cfRule type="cellIs" dxfId="11304" priority="583" operator="lessThan">
      <formula>0</formula>
    </cfRule>
  </conditionalFormatting>
  <conditionalFormatting sqref="F50">
    <cfRule type="cellIs" dxfId="11303" priority="594" operator="lessThan">
      <formula>0</formula>
    </cfRule>
  </conditionalFormatting>
  <conditionalFormatting sqref="F50">
    <cfRule type="cellIs" dxfId="11302" priority="577" operator="lessThan">
      <formula>0</formula>
    </cfRule>
  </conditionalFormatting>
  <conditionalFormatting sqref="F50">
    <cfRule type="cellIs" dxfId="11301" priority="581" operator="lessThan">
      <formula>0</formula>
    </cfRule>
  </conditionalFormatting>
  <conditionalFormatting sqref="F50">
    <cfRule type="cellIs" dxfId="11300" priority="580" operator="lessThan">
      <formula>0</formula>
    </cfRule>
  </conditionalFormatting>
  <conditionalFormatting sqref="F50">
    <cfRule type="cellIs" dxfId="11299" priority="579" operator="lessThan">
      <formula>0</formula>
    </cfRule>
  </conditionalFormatting>
  <conditionalFormatting sqref="F50">
    <cfRule type="cellIs" dxfId="11298" priority="578" operator="lessThan">
      <formula>0</formula>
    </cfRule>
  </conditionalFormatting>
  <conditionalFormatting sqref="F50">
    <cfRule type="cellIs" dxfId="11297" priority="576" operator="lessThan">
      <formula>0</formula>
    </cfRule>
  </conditionalFormatting>
  <conditionalFormatting sqref="F50">
    <cfRule type="cellIs" dxfId="11296" priority="569" operator="lessThan">
      <formula>0</formula>
    </cfRule>
  </conditionalFormatting>
  <conditionalFormatting sqref="F50">
    <cfRule type="cellIs" dxfId="11295" priority="568" operator="lessThan">
      <formula>0</formula>
    </cfRule>
  </conditionalFormatting>
  <conditionalFormatting sqref="F50">
    <cfRule type="cellIs" dxfId="11294" priority="598" operator="lessThan">
      <formula>0</formula>
    </cfRule>
  </conditionalFormatting>
  <conditionalFormatting sqref="F50">
    <cfRule type="cellIs" dxfId="11293" priority="597" operator="lessThan">
      <formula>0</formula>
    </cfRule>
  </conditionalFormatting>
  <conditionalFormatting sqref="F50">
    <cfRule type="cellIs" dxfId="11292" priority="596" operator="lessThan">
      <formula>0</formula>
    </cfRule>
  </conditionalFormatting>
  <conditionalFormatting sqref="F50">
    <cfRule type="cellIs" dxfId="11291" priority="595" operator="lessThan">
      <formula>0</formula>
    </cfRule>
  </conditionalFormatting>
  <conditionalFormatting sqref="F50">
    <cfRule type="cellIs" dxfId="11290" priority="621" operator="lessThan">
      <formula>0</formula>
    </cfRule>
  </conditionalFormatting>
  <conditionalFormatting sqref="F50">
    <cfRule type="cellIs" dxfId="11289" priority="572" operator="lessThan">
      <formula>0</formula>
    </cfRule>
  </conditionalFormatting>
  <conditionalFormatting sqref="F50">
    <cfRule type="cellIs" dxfId="11288" priority="571" operator="lessThan">
      <formula>0</formula>
    </cfRule>
  </conditionalFormatting>
  <conditionalFormatting sqref="F50">
    <cfRule type="cellIs" dxfId="11287" priority="608" operator="lessThan">
      <formula>0</formula>
    </cfRule>
  </conditionalFormatting>
  <conditionalFormatting sqref="F50">
    <cfRule type="cellIs" dxfId="11286" priority="625" operator="lessThan">
      <formula>0</formula>
    </cfRule>
  </conditionalFormatting>
  <conditionalFormatting sqref="F50">
    <cfRule type="cellIs" dxfId="11285" priority="620" operator="lessThan">
      <formula>0</formula>
    </cfRule>
  </conditionalFormatting>
  <conditionalFormatting sqref="F50">
    <cfRule type="cellIs" dxfId="11284" priority="618" operator="lessThan">
      <formula>0</formula>
    </cfRule>
  </conditionalFormatting>
  <conditionalFormatting sqref="F50">
    <cfRule type="cellIs" dxfId="11283" priority="619" operator="lessThan">
      <formula>0</formula>
    </cfRule>
  </conditionalFormatting>
  <conditionalFormatting sqref="F50">
    <cfRule type="cellIs" dxfId="11282" priority="616" operator="lessThan">
      <formula>0</formula>
    </cfRule>
  </conditionalFormatting>
  <conditionalFormatting sqref="F50">
    <cfRule type="cellIs" dxfId="11281" priority="615" operator="lessThan">
      <formula>0</formula>
    </cfRule>
  </conditionalFormatting>
  <conditionalFormatting sqref="F50">
    <cfRule type="cellIs" dxfId="11280" priority="613" operator="lessThan">
      <formula>0</formula>
    </cfRule>
  </conditionalFormatting>
  <conditionalFormatting sqref="F50">
    <cfRule type="cellIs" dxfId="11279" priority="614" operator="lessThan">
      <formula>0</formula>
    </cfRule>
  </conditionalFormatting>
  <conditionalFormatting sqref="F50">
    <cfRule type="cellIs" dxfId="11278" priority="612" operator="lessThan">
      <formula>0</formula>
    </cfRule>
  </conditionalFormatting>
  <conditionalFormatting sqref="F50">
    <cfRule type="cellIs" dxfId="11277" priority="611" operator="lessThan">
      <formula>0</formula>
    </cfRule>
  </conditionalFormatting>
  <conditionalFormatting sqref="F50">
    <cfRule type="cellIs" dxfId="11276" priority="609" operator="lessThan">
      <formula>0</formula>
    </cfRule>
  </conditionalFormatting>
  <conditionalFormatting sqref="F50">
    <cfRule type="cellIs" dxfId="11275" priority="610" operator="lessThan">
      <formula>0</formula>
    </cfRule>
  </conditionalFormatting>
  <conditionalFormatting sqref="F50">
    <cfRule type="cellIs" dxfId="11274" priority="607" operator="lessThan">
      <formula>0</formula>
    </cfRule>
  </conditionalFormatting>
  <conditionalFormatting sqref="F50">
    <cfRule type="cellIs" dxfId="11273" priority="605" operator="lessThan">
      <formula>0</formula>
    </cfRule>
  </conditionalFormatting>
  <conditionalFormatting sqref="F50">
    <cfRule type="cellIs" dxfId="11272" priority="606" operator="lessThan">
      <formula>0</formula>
    </cfRule>
  </conditionalFormatting>
  <conditionalFormatting sqref="F50">
    <cfRule type="cellIs" dxfId="11271" priority="604" operator="lessThan">
      <formula>0</formula>
    </cfRule>
  </conditionalFormatting>
  <conditionalFormatting sqref="F50">
    <cfRule type="cellIs" dxfId="11270" priority="603" operator="lessThan">
      <formula>0</formula>
    </cfRule>
  </conditionalFormatting>
  <conditionalFormatting sqref="F50">
    <cfRule type="cellIs" dxfId="11269" priority="602" operator="lessThan">
      <formula>0</formula>
    </cfRule>
  </conditionalFormatting>
  <conditionalFormatting sqref="F50">
    <cfRule type="cellIs" dxfId="11268" priority="600" operator="lessThan">
      <formula>0</formula>
    </cfRule>
  </conditionalFormatting>
  <conditionalFormatting sqref="F50">
    <cfRule type="cellIs" dxfId="11267" priority="601" operator="lessThan">
      <formula>0</formula>
    </cfRule>
  </conditionalFormatting>
  <conditionalFormatting sqref="F50">
    <cfRule type="cellIs" dxfId="11266" priority="599" operator="lessThan">
      <formula>0</formula>
    </cfRule>
  </conditionalFormatting>
  <conditionalFormatting sqref="F50">
    <cfRule type="cellIs" dxfId="11265" priority="539" operator="lessThan">
      <formula>0</formula>
    </cfRule>
  </conditionalFormatting>
  <conditionalFormatting sqref="F50">
    <cfRule type="cellIs" dxfId="11264" priority="537" operator="lessThan">
      <formula>0</formula>
    </cfRule>
  </conditionalFormatting>
  <conditionalFormatting sqref="F50">
    <cfRule type="cellIs" dxfId="11263" priority="538" operator="lessThan">
      <formula>0</formula>
    </cfRule>
  </conditionalFormatting>
  <conditionalFormatting sqref="F50">
    <cfRule type="cellIs" dxfId="11262" priority="536" operator="lessThan">
      <formula>0</formula>
    </cfRule>
  </conditionalFormatting>
  <conditionalFormatting sqref="F50">
    <cfRule type="cellIs" dxfId="11261" priority="535" operator="lessThan">
      <formula>0</formula>
    </cfRule>
  </conditionalFormatting>
  <conditionalFormatting sqref="F50">
    <cfRule type="cellIs" dxfId="11260" priority="534" operator="lessThan">
      <formula>0</formula>
    </cfRule>
  </conditionalFormatting>
  <conditionalFormatting sqref="F50">
    <cfRule type="cellIs" dxfId="11259" priority="533" operator="lessThan">
      <formula>0</formula>
    </cfRule>
  </conditionalFormatting>
  <conditionalFormatting sqref="F50">
    <cfRule type="cellIs" dxfId="11258" priority="524" operator="lessThan">
      <formula>0</formula>
    </cfRule>
  </conditionalFormatting>
  <conditionalFormatting sqref="F50">
    <cfRule type="cellIs" dxfId="11257" priority="525" operator="lessThan">
      <formula>0</formula>
    </cfRule>
  </conditionalFormatting>
  <conditionalFormatting sqref="F50">
    <cfRule type="cellIs" dxfId="11256" priority="558" operator="lessThan">
      <formula>0</formula>
    </cfRule>
  </conditionalFormatting>
  <conditionalFormatting sqref="F50">
    <cfRule type="cellIs" dxfId="11255" priority="557" operator="lessThan">
      <formula>0</formula>
    </cfRule>
  </conditionalFormatting>
  <conditionalFormatting sqref="F50">
    <cfRule type="cellIs" dxfId="11254" priority="585" operator="lessThan">
      <formula>0</formula>
    </cfRule>
  </conditionalFormatting>
  <conditionalFormatting sqref="F50">
    <cfRule type="cellIs" dxfId="11253" priority="532" operator="lessThan">
      <formula>0</formula>
    </cfRule>
  </conditionalFormatting>
  <conditionalFormatting sqref="F50">
    <cfRule type="cellIs" dxfId="11252" priority="544" operator="lessThan">
      <formula>0</formula>
    </cfRule>
  </conditionalFormatting>
  <conditionalFormatting sqref="F50">
    <cfRule type="cellIs" dxfId="11251" priority="545" operator="lessThan">
      <formula>0</formula>
    </cfRule>
  </conditionalFormatting>
  <conditionalFormatting sqref="F50">
    <cfRule type="cellIs" dxfId="11250" priority="543" operator="lessThan">
      <formula>0</formula>
    </cfRule>
  </conditionalFormatting>
  <conditionalFormatting sqref="F50">
    <cfRule type="cellIs" dxfId="11249" priority="542" operator="lessThan">
      <formula>0</formula>
    </cfRule>
  </conditionalFormatting>
  <conditionalFormatting sqref="F50">
    <cfRule type="cellIs" dxfId="11248" priority="540" operator="lessThan">
      <formula>0</formula>
    </cfRule>
  </conditionalFormatting>
  <conditionalFormatting sqref="F50">
    <cfRule type="cellIs" dxfId="11247" priority="541" operator="lessThan">
      <formula>0</formula>
    </cfRule>
  </conditionalFormatting>
  <conditionalFormatting sqref="F50">
    <cfRule type="cellIs" dxfId="11246" priority="566" operator="lessThan">
      <formula>0</formula>
    </cfRule>
  </conditionalFormatting>
  <conditionalFormatting sqref="F50">
    <cfRule type="cellIs" dxfId="11245" priority="567" operator="lessThan">
      <formula>0</formula>
    </cfRule>
  </conditionalFormatting>
  <conditionalFormatting sqref="F50">
    <cfRule type="cellIs" dxfId="11244" priority="565" operator="lessThan">
      <formula>0</formula>
    </cfRule>
  </conditionalFormatting>
  <conditionalFormatting sqref="F50">
    <cfRule type="cellIs" dxfId="11243" priority="549" operator="lessThan">
      <formula>0</formula>
    </cfRule>
  </conditionalFormatting>
  <conditionalFormatting sqref="F50">
    <cfRule type="cellIs" dxfId="11242" priority="548" operator="lessThan">
      <formula>0</formula>
    </cfRule>
  </conditionalFormatting>
  <conditionalFormatting sqref="F50">
    <cfRule type="cellIs" dxfId="11241" priority="523" operator="lessThan">
      <formula>0</formula>
    </cfRule>
  </conditionalFormatting>
  <conditionalFormatting sqref="F50">
    <cfRule type="cellIs" dxfId="11240" priority="522" operator="lessThan">
      <formula>0</formula>
    </cfRule>
  </conditionalFormatting>
  <conditionalFormatting sqref="F50">
    <cfRule type="cellIs" dxfId="11239" priority="521" operator="lessThan">
      <formula>0</formula>
    </cfRule>
  </conditionalFormatting>
  <conditionalFormatting sqref="F50">
    <cfRule type="cellIs" dxfId="11238" priority="520" operator="lessThan">
      <formula>0</formula>
    </cfRule>
  </conditionalFormatting>
  <conditionalFormatting sqref="F50">
    <cfRule type="cellIs" dxfId="11237" priority="519" operator="lessThan">
      <formula>0</formula>
    </cfRule>
  </conditionalFormatting>
  <conditionalFormatting sqref="F50">
    <cfRule type="cellIs" dxfId="11236" priority="518" operator="lessThan">
      <formula>0</formula>
    </cfRule>
  </conditionalFormatting>
  <conditionalFormatting sqref="F50">
    <cfRule type="cellIs" dxfId="11235" priority="516" operator="lessThan">
      <formula>0</formula>
    </cfRule>
  </conditionalFormatting>
  <conditionalFormatting sqref="F50">
    <cfRule type="cellIs" dxfId="11234" priority="514" operator="lessThan">
      <formula>0</formula>
    </cfRule>
  </conditionalFormatting>
  <conditionalFormatting sqref="F50">
    <cfRule type="cellIs" dxfId="11233" priority="515" operator="lessThan">
      <formula>0</formula>
    </cfRule>
  </conditionalFormatting>
  <conditionalFormatting sqref="F50">
    <cfRule type="cellIs" dxfId="11232" priority="513" operator="lessThan">
      <formula>0</formula>
    </cfRule>
  </conditionalFormatting>
  <conditionalFormatting sqref="F50">
    <cfRule type="cellIs" dxfId="11231" priority="590" operator="lessThan">
      <formula>0</formula>
    </cfRule>
  </conditionalFormatting>
  <conditionalFormatting sqref="F50">
    <cfRule type="cellIs" dxfId="11230" priority="589" operator="lessThan">
      <formula>0</formula>
    </cfRule>
  </conditionalFormatting>
  <conditionalFormatting sqref="F50">
    <cfRule type="cellIs" dxfId="11229" priority="587" operator="lessThan">
      <formula>0</formula>
    </cfRule>
  </conditionalFormatting>
  <conditionalFormatting sqref="F50">
    <cfRule type="cellIs" dxfId="11228" priority="588" operator="lessThan">
      <formula>0</formula>
    </cfRule>
  </conditionalFormatting>
  <conditionalFormatting sqref="F50">
    <cfRule type="cellIs" dxfId="11227" priority="586" operator="lessThan">
      <formula>0</formula>
    </cfRule>
  </conditionalFormatting>
  <conditionalFormatting sqref="F50">
    <cfRule type="cellIs" dxfId="11226" priority="570" operator="lessThan">
      <formula>0</formula>
    </cfRule>
  </conditionalFormatting>
  <conditionalFormatting sqref="F50">
    <cfRule type="cellIs" dxfId="11225" priority="563" operator="lessThan">
      <formula>0</formula>
    </cfRule>
  </conditionalFormatting>
  <conditionalFormatting sqref="F50">
    <cfRule type="cellIs" dxfId="11224" priority="562" operator="lessThan">
      <formula>0</formula>
    </cfRule>
  </conditionalFormatting>
  <conditionalFormatting sqref="F50">
    <cfRule type="cellIs" dxfId="11223" priority="560" operator="lessThan">
      <formula>0</formula>
    </cfRule>
  </conditionalFormatting>
  <conditionalFormatting sqref="F50">
    <cfRule type="cellIs" dxfId="11222" priority="561" operator="lessThan">
      <formula>0</formula>
    </cfRule>
  </conditionalFormatting>
  <conditionalFormatting sqref="F50">
    <cfRule type="cellIs" dxfId="11221" priority="559" operator="lessThan">
      <formula>0</formula>
    </cfRule>
  </conditionalFormatting>
  <conditionalFormatting sqref="F50">
    <cfRule type="cellIs" dxfId="11220" priority="564" operator="lessThan">
      <formula>0</formula>
    </cfRule>
  </conditionalFormatting>
  <conditionalFormatting sqref="F50">
    <cfRule type="cellIs" dxfId="11219" priority="556" operator="lessThan">
      <formula>0</formula>
    </cfRule>
  </conditionalFormatting>
  <conditionalFormatting sqref="F50">
    <cfRule type="cellIs" dxfId="11218" priority="555" operator="lessThan">
      <formula>0</formula>
    </cfRule>
  </conditionalFormatting>
  <conditionalFormatting sqref="F50">
    <cfRule type="cellIs" dxfId="11217" priority="554" operator="lessThan">
      <formula>0</formula>
    </cfRule>
  </conditionalFormatting>
  <conditionalFormatting sqref="F50">
    <cfRule type="cellIs" dxfId="11216" priority="553" operator="lessThan">
      <formula>0</formula>
    </cfRule>
  </conditionalFormatting>
  <conditionalFormatting sqref="F50">
    <cfRule type="cellIs" dxfId="11215" priority="551" operator="lessThan">
      <formula>0</formula>
    </cfRule>
  </conditionalFormatting>
  <conditionalFormatting sqref="F50">
    <cfRule type="cellIs" dxfId="11214" priority="552" operator="lessThan">
      <formula>0</formula>
    </cfRule>
  </conditionalFormatting>
  <conditionalFormatting sqref="F50">
    <cfRule type="cellIs" dxfId="11213" priority="550" operator="lessThan">
      <formula>0</formula>
    </cfRule>
  </conditionalFormatting>
  <conditionalFormatting sqref="F50">
    <cfRule type="cellIs" dxfId="11212" priority="547" operator="lessThan">
      <formula>0</formula>
    </cfRule>
  </conditionalFormatting>
  <conditionalFormatting sqref="F50">
    <cfRule type="cellIs" dxfId="11211" priority="546" operator="lessThan">
      <formula>0</formula>
    </cfRule>
  </conditionalFormatting>
  <conditionalFormatting sqref="F50">
    <cfRule type="cellIs" dxfId="11210" priority="517" operator="lessThan">
      <formula>0</formula>
    </cfRule>
  </conditionalFormatting>
  <conditionalFormatting sqref="F50">
    <cfRule type="cellIs" dxfId="11209" priority="531" operator="lessThan">
      <formula>0</formula>
    </cfRule>
  </conditionalFormatting>
  <conditionalFormatting sqref="F50">
    <cfRule type="cellIs" dxfId="11208" priority="530" operator="lessThan">
      <formula>0</formula>
    </cfRule>
  </conditionalFormatting>
  <conditionalFormatting sqref="F50">
    <cfRule type="cellIs" dxfId="11207" priority="529" operator="lessThan">
      <formula>0</formula>
    </cfRule>
  </conditionalFormatting>
  <conditionalFormatting sqref="F50">
    <cfRule type="cellIs" dxfId="11206" priority="511" operator="lessThan">
      <formula>0</formula>
    </cfRule>
  </conditionalFormatting>
  <conditionalFormatting sqref="F50">
    <cfRule type="cellIs" dxfId="11205" priority="512" operator="lessThan">
      <formula>0</formula>
    </cfRule>
  </conditionalFormatting>
  <conditionalFormatting sqref="F50">
    <cfRule type="cellIs" dxfId="11204" priority="510" operator="lessThan">
      <formula>0</formula>
    </cfRule>
  </conditionalFormatting>
  <conditionalFormatting sqref="F50">
    <cfRule type="cellIs" dxfId="11203" priority="502" operator="lessThan">
      <formula>0</formula>
    </cfRule>
  </conditionalFormatting>
  <conditionalFormatting sqref="F50">
    <cfRule type="cellIs" dxfId="11202" priority="501" operator="lessThan">
      <formula>0</formula>
    </cfRule>
  </conditionalFormatting>
  <conditionalFormatting sqref="F50">
    <cfRule type="cellIs" dxfId="11201" priority="498" operator="lessThan">
      <formula>0</formula>
    </cfRule>
  </conditionalFormatting>
  <conditionalFormatting sqref="F50">
    <cfRule type="cellIs" dxfId="11200" priority="499" operator="lessThan">
      <formula>0</formula>
    </cfRule>
  </conditionalFormatting>
  <conditionalFormatting sqref="F50">
    <cfRule type="cellIs" dxfId="11199" priority="507" operator="lessThan">
      <formula>0</formula>
    </cfRule>
  </conditionalFormatting>
  <conditionalFormatting sqref="F50">
    <cfRule type="cellIs" dxfId="11198" priority="506" operator="lessThan">
      <formula>0</formula>
    </cfRule>
  </conditionalFormatting>
  <conditionalFormatting sqref="F50">
    <cfRule type="cellIs" dxfId="11197" priority="505" operator="lessThan">
      <formula>0</formula>
    </cfRule>
  </conditionalFormatting>
  <conditionalFormatting sqref="F50">
    <cfRule type="cellIs" dxfId="11196" priority="508" operator="lessThan">
      <formula>0</formula>
    </cfRule>
  </conditionalFormatting>
  <conditionalFormatting sqref="F50">
    <cfRule type="cellIs" dxfId="11195" priority="509" operator="lessThan">
      <formula>0</formula>
    </cfRule>
  </conditionalFormatting>
  <conditionalFormatting sqref="F50">
    <cfRule type="cellIs" dxfId="11194" priority="504" operator="lessThan">
      <formula>0</formula>
    </cfRule>
  </conditionalFormatting>
  <conditionalFormatting sqref="F50">
    <cfRule type="cellIs" dxfId="11193" priority="503" operator="lessThan">
      <formula>0</formula>
    </cfRule>
  </conditionalFormatting>
  <conditionalFormatting sqref="F50">
    <cfRule type="cellIs" dxfId="11192" priority="500" operator="lessThan">
      <formula>0</formula>
    </cfRule>
  </conditionalFormatting>
  <conditionalFormatting sqref="F50">
    <cfRule type="cellIs" dxfId="11191" priority="479" operator="lessThan">
      <formula>0</formula>
    </cfRule>
  </conditionalFormatting>
  <conditionalFormatting sqref="F50">
    <cfRule type="cellIs" dxfId="11190" priority="480" operator="lessThan">
      <formula>0</formula>
    </cfRule>
  </conditionalFormatting>
  <conditionalFormatting sqref="F50">
    <cfRule type="cellIs" dxfId="11189" priority="478" operator="lessThan">
      <formula>0</formula>
    </cfRule>
  </conditionalFormatting>
  <conditionalFormatting sqref="F50">
    <cfRule type="cellIs" dxfId="11188" priority="476" operator="lessThan">
      <formula>0</formula>
    </cfRule>
  </conditionalFormatting>
  <conditionalFormatting sqref="F50">
    <cfRule type="cellIs" dxfId="11187" priority="477" operator="lessThan">
      <formula>0</formula>
    </cfRule>
  </conditionalFormatting>
  <conditionalFormatting sqref="F50">
    <cfRule type="cellIs" dxfId="11186" priority="473" operator="lessThan">
      <formula>0</formula>
    </cfRule>
  </conditionalFormatting>
  <conditionalFormatting sqref="F50">
    <cfRule type="cellIs" dxfId="11185" priority="471" operator="lessThan">
      <formula>0</formula>
    </cfRule>
  </conditionalFormatting>
  <conditionalFormatting sqref="F50">
    <cfRule type="cellIs" dxfId="11184" priority="472" operator="lessThan">
      <formula>0</formula>
    </cfRule>
  </conditionalFormatting>
  <conditionalFormatting sqref="F50">
    <cfRule type="cellIs" dxfId="11183" priority="469" operator="lessThan">
      <formula>0</formula>
    </cfRule>
  </conditionalFormatting>
  <conditionalFormatting sqref="F50">
    <cfRule type="cellIs" dxfId="11182" priority="470" operator="lessThan">
      <formula>0</formula>
    </cfRule>
  </conditionalFormatting>
  <conditionalFormatting sqref="F50">
    <cfRule type="cellIs" dxfId="11181" priority="466" operator="lessThan">
      <formula>0</formula>
    </cfRule>
  </conditionalFormatting>
  <conditionalFormatting sqref="F50">
    <cfRule type="cellIs" dxfId="11180" priority="463" operator="lessThan">
      <formula>0</formula>
    </cfRule>
  </conditionalFormatting>
  <conditionalFormatting sqref="F50">
    <cfRule type="cellIs" dxfId="11179" priority="497" operator="lessThan">
      <formula>0</formula>
    </cfRule>
  </conditionalFormatting>
  <conditionalFormatting sqref="F50">
    <cfRule type="cellIs" dxfId="11178" priority="468" operator="lessThan">
      <formula>0</formula>
    </cfRule>
  </conditionalFormatting>
  <conditionalFormatting sqref="F50">
    <cfRule type="cellIs" dxfId="11177" priority="467" operator="lessThan">
      <formula>0</formula>
    </cfRule>
  </conditionalFormatting>
  <conditionalFormatting sqref="F50">
    <cfRule type="cellIs" dxfId="11176" priority="464" operator="lessThan">
      <formula>0</formula>
    </cfRule>
  </conditionalFormatting>
  <conditionalFormatting sqref="F50">
    <cfRule type="cellIs" dxfId="11175" priority="496" operator="lessThan">
      <formula>0</formula>
    </cfRule>
  </conditionalFormatting>
  <conditionalFormatting sqref="F50">
    <cfRule type="cellIs" dxfId="11174" priority="485" operator="lessThan">
      <formula>0</formula>
    </cfRule>
  </conditionalFormatting>
  <conditionalFormatting sqref="F50">
    <cfRule type="cellIs" dxfId="11173" priority="484" operator="lessThan">
      <formula>0</formula>
    </cfRule>
  </conditionalFormatting>
  <conditionalFormatting sqref="F50">
    <cfRule type="cellIs" dxfId="11172" priority="494" operator="lessThan">
      <formula>0</formula>
    </cfRule>
  </conditionalFormatting>
  <conditionalFormatting sqref="F50">
    <cfRule type="cellIs" dxfId="11171" priority="495" operator="lessThan">
      <formula>0</formula>
    </cfRule>
  </conditionalFormatting>
  <conditionalFormatting sqref="F50">
    <cfRule type="cellIs" dxfId="11170" priority="493" operator="lessThan">
      <formula>0</formula>
    </cfRule>
  </conditionalFormatting>
  <conditionalFormatting sqref="F50">
    <cfRule type="cellIs" dxfId="11169" priority="492" operator="lessThan">
      <formula>0</formula>
    </cfRule>
  </conditionalFormatting>
  <conditionalFormatting sqref="F50">
    <cfRule type="cellIs" dxfId="11168" priority="491" operator="lessThan">
      <formula>0</formula>
    </cfRule>
  </conditionalFormatting>
  <conditionalFormatting sqref="F50">
    <cfRule type="cellIs" dxfId="11167" priority="490" operator="lessThan">
      <formula>0</formula>
    </cfRule>
  </conditionalFormatting>
  <conditionalFormatting sqref="F50">
    <cfRule type="cellIs" dxfId="11166" priority="489" operator="lessThan">
      <formula>0</formula>
    </cfRule>
  </conditionalFormatting>
  <conditionalFormatting sqref="F50">
    <cfRule type="cellIs" dxfId="11165" priority="487" operator="lessThan">
      <formula>0</formula>
    </cfRule>
  </conditionalFormatting>
  <conditionalFormatting sqref="F50">
    <cfRule type="cellIs" dxfId="11164" priority="486" operator="lessThan">
      <formula>0</formula>
    </cfRule>
  </conditionalFormatting>
  <conditionalFormatting sqref="F50">
    <cfRule type="cellIs" dxfId="11163" priority="488" operator="lessThan">
      <formula>0</formula>
    </cfRule>
  </conditionalFormatting>
  <conditionalFormatting sqref="F50">
    <cfRule type="cellIs" dxfId="11162" priority="483" operator="lessThan">
      <formula>0</formula>
    </cfRule>
  </conditionalFormatting>
  <conditionalFormatting sqref="F50">
    <cfRule type="cellIs" dxfId="11161" priority="481" operator="lessThan">
      <formula>0</formula>
    </cfRule>
  </conditionalFormatting>
  <conditionalFormatting sqref="F50">
    <cfRule type="cellIs" dxfId="11160" priority="482" operator="lessThan">
      <formula>0</formula>
    </cfRule>
  </conditionalFormatting>
  <conditionalFormatting sqref="F50">
    <cfRule type="cellIs" dxfId="11159" priority="475" operator="lessThan">
      <formula>0</formula>
    </cfRule>
  </conditionalFormatting>
  <conditionalFormatting sqref="F50">
    <cfRule type="cellIs" dxfId="11158" priority="474" operator="lessThan">
      <formula>0</formula>
    </cfRule>
  </conditionalFormatting>
  <conditionalFormatting sqref="F50">
    <cfRule type="cellIs" dxfId="11157" priority="465" operator="lessThan">
      <formula>0</formula>
    </cfRule>
  </conditionalFormatting>
  <conditionalFormatting sqref="F50">
    <cfRule type="cellIs" dxfId="11156" priority="461" operator="lessThan">
      <formula>0</formula>
    </cfRule>
  </conditionalFormatting>
  <conditionalFormatting sqref="F50">
    <cfRule type="cellIs" dxfId="11155" priority="462" operator="lessThan">
      <formula>0</formula>
    </cfRule>
  </conditionalFormatting>
  <conditionalFormatting sqref="F50">
    <cfRule type="cellIs" dxfId="11154" priority="459" operator="lessThan">
      <formula>0</formula>
    </cfRule>
  </conditionalFormatting>
  <conditionalFormatting sqref="F50">
    <cfRule type="cellIs" dxfId="11153" priority="458" operator="lessThan">
      <formula>0</formula>
    </cfRule>
  </conditionalFormatting>
  <conditionalFormatting sqref="F50">
    <cfRule type="cellIs" dxfId="11152" priority="460" operator="lessThan">
      <formula>0</formula>
    </cfRule>
  </conditionalFormatting>
  <conditionalFormatting sqref="F50">
    <cfRule type="cellIs" dxfId="11151" priority="457" operator="lessThan">
      <formula>0</formula>
    </cfRule>
  </conditionalFormatting>
  <conditionalFormatting sqref="F50">
    <cfRule type="cellIs" dxfId="11150" priority="455" operator="lessThan">
      <formula>0</formula>
    </cfRule>
  </conditionalFormatting>
  <conditionalFormatting sqref="F50">
    <cfRule type="cellIs" dxfId="11149" priority="456" operator="lessThan">
      <formula>0</formula>
    </cfRule>
  </conditionalFormatting>
  <conditionalFormatting sqref="F50">
    <cfRule type="cellIs" dxfId="11148" priority="453" operator="lessThan">
      <formula>0</formula>
    </cfRule>
  </conditionalFormatting>
  <conditionalFormatting sqref="F50">
    <cfRule type="cellIs" dxfId="11147" priority="454" operator="lessThan">
      <formula>0</formula>
    </cfRule>
  </conditionalFormatting>
  <conditionalFormatting sqref="F50">
    <cfRule type="cellIs" dxfId="11146" priority="450" operator="lessThan">
      <formula>0</formula>
    </cfRule>
  </conditionalFormatting>
  <conditionalFormatting sqref="F50">
    <cfRule type="cellIs" dxfId="11145" priority="451" operator="lessThan">
      <formula>0</formula>
    </cfRule>
  </conditionalFormatting>
  <conditionalFormatting sqref="F50">
    <cfRule type="cellIs" dxfId="11144" priority="452" operator="lessThan">
      <formula>0</formula>
    </cfRule>
  </conditionalFormatting>
  <conditionalFormatting sqref="I70">
    <cfRule type="cellIs" dxfId="11143" priority="448" operator="lessThan">
      <formula>0</formula>
    </cfRule>
  </conditionalFormatting>
  <conditionalFormatting sqref="I70">
    <cfRule type="cellIs" dxfId="11142" priority="449" operator="lessThan">
      <formula>0</formula>
    </cfRule>
  </conditionalFormatting>
  <conditionalFormatting sqref="I70">
    <cfRule type="cellIs" dxfId="11141" priority="447" operator="lessThan">
      <formula>0</formula>
    </cfRule>
  </conditionalFormatting>
  <conditionalFormatting sqref="I70">
    <cfRule type="cellIs" dxfId="11140" priority="446" operator="lessThan">
      <formula>0</formula>
    </cfRule>
  </conditionalFormatting>
  <conditionalFormatting sqref="I70">
    <cfRule type="cellIs" dxfId="11139" priority="445" operator="lessThan">
      <formula>0</formula>
    </cfRule>
  </conditionalFormatting>
  <conditionalFormatting sqref="I70">
    <cfRule type="cellIs" dxfId="11138" priority="444" operator="lessThan">
      <formula>0</formula>
    </cfRule>
  </conditionalFormatting>
  <conditionalFormatting sqref="I70">
    <cfRule type="cellIs" dxfId="11137" priority="443" operator="lessThan">
      <formula>0</formula>
    </cfRule>
  </conditionalFormatting>
  <conditionalFormatting sqref="I70">
    <cfRule type="cellIs" dxfId="11136" priority="438" operator="lessThan">
      <formula>0</formula>
    </cfRule>
  </conditionalFormatting>
  <conditionalFormatting sqref="I70">
    <cfRule type="cellIs" dxfId="11135" priority="439" operator="lessThan">
      <formula>0</formula>
    </cfRule>
  </conditionalFormatting>
  <conditionalFormatting sqref="I70">
    <cfRule type="cellIs" dxfId="11134" priority="442" operator="lessThan">
      <formula>0</formula>
    </cfRule>
  </conditionalFormatting>
  <conditionalFormatting sqref="I70">
    <cfRule type="cellIs" dxfId="11133" priority="441" operator="lessThan">
      <formula>0</formula>
    </cfRule>
  </conditionalFormatting>
  <conditionalFormatting sqref="I70">
    <cfRule type="cellIs" dxfId="11132" priority="440" operator="lessThan">
      <formula>0</formula>
    </cfRule>
  </conditionalFormatting>
  <conditionalFormatting sqref="I70">
    <cfRule type="cellIs" dxfId="11131" priority="436" operator="lessThan">
      <formula>0</formula>
    </cfRule>
  </conditionalFormatting>
  <conditionalFormatting sqref="I70">
    <cfRule type="cellIs" dxfId="11130" priority="435" operator="lessThan">
      <formula>0</formula>
    </cfRule>
  </conditionalFormatting>
  <conditionalFormatting sqref="I70">
    <cfRule type="cellIs" dxfId="11129" priority="437" operator="lessThan">
      <formula>0</formula>
    </cfRule>
  </conditionalFormatting>
  <conditionalFormatting sqref="I70">
    <cfRule type="cellIs" dxfId="11128" priority="434" operator="lessThan">
      <formula>0</formula>
    </cfRule>
  </conditionalFormatting>
  <conditionalFormatting sqref="I70">
    <cfRule type="cellIs" dxfId="11127" priority="433" operator="lessThan">
      <formula>0</formula>
    </cfRule>
  </conditionalFormatting>
  <conditionalFormatting sqref="I70">
    <cfRule type="cellIs" dxfId="11126" priority="426" operator="lessThan">
      <formula>0</formula>
    </cfRule>
  </conditionalFormatting>
  <conditionalFormatting sqref="I70">
    <cfRule type="cellIs" dxfId="11125" priority="427" operator="lessThan">
      <formula>0</formula>
    </cfRule>
  </conditionalFormatting>
  <conditionalFormatting sqref="I70">
    <cfRule type="cellIs" dxfId="11124" priority="430" operator="lessThan">
      <formula>0</formula>
    </cfRule>
  </conditionalFormatting>
  <conditionalFormatting sqref="I70">
    <cfRule type="cellIs" dxfId="11123" priority="429" operator="lessThan">
      <formula>0</formula>
    </cfRule>
  </conditionalFormatting>
  <conditionalFormatting sqref="I70">
    <cfRule type="cellIs" dxfId="11122" priority="428" operator="lessThan">
      <formula>0</formula>
    </cfRule>
  </conditionalFormatting>
  <conditionalFormatting sqref="I70">
    <cfRule type="cellIs" dxfId="11121" priority="432" operator="lessThan">
      <formula>0</formula>
    </cfRule>
  </conditionalFormatting>
  <conditionalFormatting sqref="I70">
    <cfRule type="cellIs" dxfId="11120" priority="431" operator="lessThan">
      <formula>0</formula>
    </cfRule>
  </conditionalFormatting>
  <conditionalFormatting sqref="I70">
    <cfRule type="cellIs" dxfId="11119" priority="420" operator="lessThan">
      <formula>0</formula>
    </cfRule>
  </conditionalFormatting>
  <conditionalFormatting sqref="I70">
    <cfRule type="cellIs" dxfId="11118" priority="425" operator="lessThan">
      <formula>0</formula>
    </cfRule>
  </conditionalFormatting>
  <conditionalFormatting sqref="I70">
    <cfRule type="cellIs" dxfId="11117" priority="423" operator="lessThan">
      <formula>0</formula>
    </cfRule>
  </conditionalFormatting>
  <conditionalFormatting sqref="I70">
    <cfRule type="cellIs" dxfId="11116" priority="424" operator="lessThan">
      <formula>0</formula>
    </cfRule>
  </conditionalFormatting>
  <conditionalFormatting sqref="I70">
    <cfRule type="cellIs" dxfId="11115" priority="422" operator="lessThan">
      <formula>0</formula>
    </cfRule>
  </conditionalFormatting>
  <conditionalFormatting sqref="I70">
    <cfRule type="cellIs" dxfId="11114" priority="421" operator="lessThan">
      <formula>0</formula>
    </cfRule>
  </conditionalFormatting>
  <conditionalFormatting sqref="I70">
    <cfRule type="cellIs" dxfId="11113" priority="418" operator="lessThan">
      <formula>0</formula>
    </cfRule>
  </conditionalFormatting>
  <conditionalFormatting sqref="I70">
    <cfRule type="cellIs" dxfId="11112" priority="419" operator="lessThan">
      <formula>0</formula>
    </cfRule>
  </conditionalFormatting>
  <conditionalFormatting sqref="I70">
    <cfRule type="cellIs" dxfId="11111" priority="414" operator="lessThan">
      <formula>0</formula>
    </cfRule>
  </conditionalFormatting>
  <conditionalFormatting sqref="I70">
    <cfRule type="cellIs" dxfId="11110" priority="413" operator="lessThan">
      <formula>0</formula>
    </cfRule>
  </conditionalFormatting>
  <conditionalFormatting sqref="I70">
    <cfRule type="cellIs" dxfId="11109" priority="417" operator="lessThan">
      <formula>0</formula>
    </cfRule>
  </conditionalFormatting>
  <conditionalFormatting sqref="I70">
    <cfRule type="cellIs" dxfId="11108" priority="416" operator="lessThan">
      <formula>0</formula>
    </cfRule>
  </conditionalFormatting>
  <conditionalFormatting sqref="I70">
    <cfRule type="cellIs" dxfId="11107" priority="415" operator="lessThan">
      <formula>0</formula>
    </cfRule>
  </conditionalFormatting>
  <conditionalFormatting sqref="I70">
    <cfRule type="cellIs" dxfId="11106" priority="409" operator="lessThan">
      <formula>0</formula>
    </cfRule>
  </conditionalFormatting>
  <conditionalFormatting sqref="I70">
    <cfRule type="cellIs" dxfId="11105" priority="408" operator="lessThan">
      <formula>0</formula>
    </cfRule>
  </conditionalFormatting>
  <conditionalFormatting sqref="I70">
    <cfRule type="cellIs" dxfId="11104" priority="405" operator="lessThan">
      <formula>0</formula>
    </cfRule>
  </conditionalFormatting>
  <conditionalFormatting sqref="I70">
    <cfRule type="cellIs" dxfId="11103" priority="412" operator="lessThan">
      <formula>0</formula>
    </cfRule>
  </conditionalFormatting>
  <conditionalFormatting sqref="I70">
    <cfRule type="cellIs" dxfId="11102" priority="411" operator="lessThan">
      <formula>0</formula>
    </cfRule>
  </conditionalFormatting>
  <conditionalFormatting sqref="I70">
    <cfRule type="cellIs" dxfId="11101" priority="410" operator="lessThan">
      <formula>0</formula>
    </cfRule>
  </conditionalFormatting>
  <conditionalFormatting sqref="I70">
    <cfRule type="cellIs" dxfId="11100" priority="400" operator="lessThan">
      <formula>0</formula>
    </cfRule>
  </conditionalFormatting>
  <conditionalFormatting sqref="I70">
    <cfRule type="cellIs" dxfId="11099" priority="406" operator="lessThan">
      <formula>0</formula>
    </cfRule>
  </conditionalFormatting>
  <conditionalFormatting sqref="I70">
    <cfRule type="cellIs" dxfId="11098" priority="407" operator="lessThan">
      <formula>0</formula>
    </cfRule>
  </conditionalFormatting>
  <conditionalFormatting sqref="I70">
    <cfRule type="cellIs" dxfId="11097" priority="403" operator="lessThan">
      <formula>0</formula>
    </cfRule>
  </conditionalFormatting>
  <conditionalFormatting sqref="I70">
    <cfRule type="cellIs" dxfId="11096" priority="404" operator="lessThan">
      <formula>0</formula>
    </cfRule>
  </conditionalFormatting>
  <conditionalFormatting sqref="I70">
    <cfRule type="cellIs" dxfId="11095" priority="402" operator="lessThan">
      <formula>0</formula>
    </cfRule>
  </conditionalFormatting>
  <conditionalFormatting sqref="I70">
    <cfRule type="cellIs" dxfId="11094" priority="401" operator="lessThan">
      <formula>0</formula>
    </cfRule>
  </conditionalFormatting>
  <conditionalFormatting sqref="I70">
    <cfRule type="cellIs" dxfId="11093" priority="399" operator="lessThan">
      <formula>0</formula>
    </cfRule>
  </conditionalFormatting>
  <conditionalFormatting sqref="I70">
    <cfRule type="cellIs" dxfId="11092" priority="398" operator="lessThan">
      <formula>0</formula>
    </cfRule>
  </conditionalFormatting>
  <conditionalFormatting sqref="I70">
    <cfRule type="cellIs" dxfId="11091" priority="397" operator="lessThan">
      <formula>0</formula>
    </cfRule>
  </conditionalFormatting>
  <conditionalFormatting sqref="I70">
    <cfRule type="cellIs" dxfId="11090" priority="395" operator="lessThan">
      <formula>0</formula>
    </cfRule>
  </conditionalFormatting>
  <conditionalFormatting sqref="I70">
    <cfRule type="cellIs" dxfId="11089" priority="396" operator="lessThan">
      <formula>0</formula>
    </cfRule>
  </conditionalFormatting>
  <conditionalFormatting sqref="I70">
    <cfRule type="cellIs" dxfId="11088" priority="394" operator="lessThan">
      <formula>0</formula>
    </cfRule>
  </conditionalFormatting>
  <conditionalFormatting sqref="I70">
    <cfRule type="cellIs" dxfId="11087" priority="392" operator="lessThan">
      <formula>0</formula>
    </cfRule>
  </conditionalFormatting>
  <conditionalFormatting sqref="I70">
    <cfRule type="cellIs" dxfId="11086" priority="393" operator="lessThan">
      <formula>0</formula>
    </cfRule>
  </conditionalFormatting>
  <conditionalFormatting sqref="I70">
    <cfRule type="cellIs" dxfId="11085" priority="389" operator="lessThan">
      <formula>0</formula>
    </cfRule>
  </conditionalFormatting>
  <conditionalFormatting sqref="I70">
    <cfRule type="cellIs" dxfId="11084" priority="388" operator="lessThan">
      <formula>0</formula>
    </cfRule>
  </conditionalFormatting>
  <conditionalFormatting sqref="I70">
    <cfRule type="cellIs" dxfId="11083" priority="387" operator="lessThan">
      <formula>0</formula>
    </cfRule>
  </conditionalFormatting>
  <conditionalFormatting sqref="I70">
    <cfRule type="cellIs" dxfId="11082" priority="391" operator="lessThan">
      <formula>0</formula>
    </cfRule>
  </conditionalFormatting>
  <conditionalFormatting sqref="I70">
    <cfRule type="cellIs" dxfId="11081" priority="390" operator="lessThan">
      <formula>0</formula>
    </cfRule>
  </conditionalFormatting>
  <conditionalFormatting sqref="L78:L79">
    <cfRule type="cellIs" dxfId="11080" priority="360" operator="lessThan">
      <formula>0</formula>
    </cfRule>
  </conditionalFormatting>
  <conditionalFormatting sqref="L78:L79">
    <cfRule type="cellIs" dxfId="11079" priority="359" operator="lessThan">
      <formula>0</formula>
    </cfRule>
  </conditionalFormatting>
  <conditionalFormatting sqref="L78:L79">
    <cfRule type="cellIs" dxfId="11078" priority="357" operator="lessThan">
      <formula>0</formula>
    </cfRule>
  </conditionalFormatting>
  <conditionalFormatting sqref="L78:L79">
    <cfRule type="cellIs" dxfId="11077" priority="358" operator="lessThan">
      <formula>0</formula>
    </cfRule>
  </conditionalFormatting>
  <conditionalFormatting sqref="L78:L79">
    <cfRule type="cellIs" dxfId="11076" priority="356" operator="lessThan">
      <formula>0</formula>
    </cfRule>
  </conditionalFormatting>
  <conditionalFormatting sqref="L78:L79">
    <cfRule type="cellIs" dxfId="11075" priority="373" operator="lessThan">
      <formula>0</formula>
    </cfRule>
  </conditionalFormatting>
  <conditionalFormatting sqref="L78:L79">
    <cfRule type="cellIs" dxfId="11074" priority="374" operator="lessThan">
      <formula>0</formula>
    </cfRule>
  </conditionalFormatting>
  <conditionalFormatting sqref="L78:L79">
    <cfRule type="cellIs" dxfId="11073" priority="372" operator="lessThan">
      <formula>0</formula>
    </cfRule>
  </conditionalFormatting>
  <conditionalFormatting sqref="L78:L79">
    <cfRule type="cellIs" dxfId="11072" priority="385" operator="lessThan">
      <formula>0</formula>
    </cfRule>
  </conditionalFormatting>
  <conditionalFormatting sqref="L78:L79">
    <cfRule type="cellIs" dxfId="11071" priority="370" operator="lessThan">
      <formula>0</formula>
    </cfRule>
  </conditionalFormatting>
  <conditionalFormatting sqref="L78:L79">
    <cfRule type="cellIs" dxfId="11070" priority="368" operator="lessThan">
      <formula>0</formula>
    </cfRule>
  </conditionalFormatting>
  <conditionalFormatting sqref="L78:L79">
    <cfRule type="cellIs" dxfId="11069" priority="369" operator="lessThan">
      <formula>0</formula>
    </cfRule>
  </conditionalFormatting>
  <conditionalFormatting sqref="L78:L79">
    <cfRule type="cellIs" dxfId="11068" priority="367" operator="lessThan">
      <formula>0</formula>
    </cfRule>
  </conditionalFormatting>
  <conditionalFormatting sqref="M78:M79">
    <cfRule type="cellIs" dxfId="11067" priority="386" operator="lessThan">
      <formula>0</formula>
    </cfRule>
  </conditionalFormatting>
  <conditionalFormatting sqref="L78:L79">
    <cfRule type="cellIs" dxfId="11066" priority="383" operator="lessThan">
      <formula>0</formula>
    </cfRule>
  </conditionalFormatting>
  <conditionalFormatting sqref="L78:L79">
    <cfRule type="cellIs" dxfId="11065" priority="382" operator="lessThan">
      <formula>0</formula>
    </cfRule>
  </conditionalFormatting>
  <conditionalFormatting sqref="L78:L79">
    <cfRule type="cellIs" dxfId="11064" priority="384" operator="lessThan">
      <formula>0</formula>
    </cfRule>
  </conditionalFormatting>
  <conditionalFormatting sqref="L78:L79">
    <cfRule type="cellIs" dxfId="11063" priority="381" operator="lessThan">
      <formula>0</formula>
    </cfRule>
  </conditionalFormatting>
  <conditionalFormatting sqref="L78:L79">
    <cfRule type="cellIs" dxfId="11062" priority="380" operator="lessThan">
      <formula>0</formula>
    </cfRule>
  </conditionalFormatting>
  <conditionalFormatting sqref="L78:L79">
    <cfRule type="cellIs" dxfId="11061" priority="379" operator="lessThan">
      <formula>0</formula>
    </cfRule>
  </conditionalFormatting>
  <conditionalFormatting sqref="L78:L79">
    <cfRule type="cellIs" dxfId="11060" priority="378" operator="lessThan">
      <formula>0</formula>
    </cfRule>
  </conditionalFormatting>
  <conditionalFormatting sqref="L78:L79">
    <cfRule type="cellIs" dxfId="11059" priority="377" operator="lessThan">
      <formula>0</formula>
    </cfRule>
  </conditionalFormatting>
  <conditionalFormatting sqref="L78:L79">
    <cfRule type="cellIs" dxfId="11058" priority="376" operator="lessThan">
      <formula>0</formula>
    </cfRule>
  </conditionalFormatting>
  <conditionalFormatting sqref="L78:L79">
    <cfRule type="cellIs" dxfId="11057" priority="375" operator="lessThan">
      <formula>0</formula>
    </cfRule>
  </conditionalFormatting>
  <conditionalFormatting sqref="L78:L79">
    <cfRule type="cellIs" dxfId="11056" priority="363" operator="lessThan">
      <formula>0</formula>
    </cfRule>
  </conditionalFormatting>
  <conditionalFormatting sqref="L78:L79">
    <cfRule type="cellIs" dxfId="11055" priority="366" operator="lessThan">
      <formula>0</formula>
    </cfRule>
  </conditionalFormatting>
  <conditionalFormatting sqref="L78:L79">
    <cfRule type="cellIs" dxfId="11054" priority="371" operator="lessThan">
      <formula>0</formula>
    </cfRule>
  </conditionalFormatting>
  <conditionalFormatting sqref="L78:L79">
    <cfRule type="cellIs" dxfId="11053" priority="365" operator="lessThan">
      <formula>0</formula>
    </cfRule>
  </conditionalFormatting>
  <conditionalFormatting sqref="L78:L79">
    <cfRule type="cellIs" dxfId="11052" priority="364" operator="lessThan">
      <formula>0</formula>
    </cfRule>
  </conditionalFormatting>
  <conditionalFormatting sqref="L78:L79">
    <cfRule type="cellIs" dxfId="11051" priority="362" operator="lessThan">
      <formula>0</formula>
    </cfRule>
  </conditionalFormatting>
  <conditionalFormatting sqref="L78:L79">
    <cfRule type="cellIs" dxfId="11050" priority="361" operator="lessThan">
      <formula>0</formula>
    </cfRule>
  </conditionalFormatting>
  <conditionalFormatting sqref="L78:L79">
    <cfRule type="cellIs" dxfId="11049" priority="354" operator="lessThan">
      <formula>0</formula>
    </cfRule>
  </conditionalFormatting>
  <conditionalFormatting sqref="L78:L79">
    <cfRule type="cellIs" dxfId="11048" priority="353" operator="lessThan">
      <formula>0</formula>
    </cfRule>
  </conditionalFormatting>
  <conditionalFormatting sqref="L78:L79">
    <cfRule type="cellIs" dxfId="11047" priority="355" operator="lessThan">
      <formula>0</formula>
    </cfRule>
  </conditionalFormatting>
  <conditionalFormatting sqref="L78:L79">
    <cfRule type="cellIs" dxfId="11046" priority="352" operator="lessThan">
      <formula>0</formula>
    </cfRule>
  </conditionalFormatting>
  <conditionalFormatting sqref="L78:L79">
    <cfRule type="cellIs" dxfId="11045" priority="351" operator="lessThan">
      <formula>0</formula>
    </cfRule>
  </conditionalFormatting>
  <conditionalFormatting sqref="L78:L79">
    <cfRule type="cellIs" dxfId="11044" priority="350" operator="lessThan">
      <formula>0</formula>
    </cfRule>
  </conditionalFormatting>
  <conditionalFormatting sqref="L78:L79">
    <cfRule type="cellIs" dxfId="11043" priority="349" operator="lessThan">
      <formula>0</formula>
    </cfRule>
  </conditionalFormatting>
  <conditionalFormatting sqref="L78:L79">
    <cfRule type="cellIs" dxfId="11042" priority="348" operator="lessThan">
      <formula>0</formula>
    </cfRule>
  </conditionalFormatting>
  <conditionalFormatting sqref="L78:L79">
    <cfRule type="cellIs" dxfId="11041" priority="347" operator="lessThan">
      <formula>0</formula>
    </cfRule>
  </conditionalFormatting>
  <conditionalFormatting sqref="L78:L79">
    <cfRule type="cellIs" dxfId="11040" priority="346" operator="lessThan">
      <formula>0</formula>
    </cfRule>
  </conditionalFormatting>
  <conditionalFormatting sqref="L78:L79">
    <cfRule type="cellIs" dxfId="11039" priority="345" operator="lessThan">
      <formula>0</formula>
    </cfRule>
  </conditionalFormatting>
  <conditionalFormatting sqref="L78:L79">
    <cfRule type="cellIs" dxfId="11038" priority="343" operator="lessThan">
      <formula>0</formula>
    </cfRule>
  </conditionalFormatting>
  <conditionalFormatting sqref="L78:L79">
    <cfRule type="cellIs" dxfId="11037" priority="344" operator="lessThan">
      <formula>0</formula>
    </cfRule>
  </conditionalFormatting>
  <conditionalFormatting sqref="L78:L79">
    <cfRule type="cellIs" dxfId="11036" priority="342" operator="lessThan">
      <formula>0</formula>
    </cfRule>
  </conditionalFormatting>
  <conditionalFormatting sqref="L78:L79">
    <cfRule type="cellIs" dxfId="11035" priority="341" operator="lessThan">
      <formula>0</formula>
    </cfRule>
  </conditionalFormatting>
  <conditionalFormatting sqref="L78:L79">
    <cfRule type="cellIs" dxfId="11034" priority="340" operator="lessThan">
      <formula>0</formula>
    </cfRule>
  </conditionalFormatting>
  <conditionalFormatting sqref="L78:L79">
    <cfRule type="cellIs" dxfId="11033" priority="338" operator="lessThan">
      <formula>0</formula>
    </cfRule>
  </conditionalFormatting>
  <conditionalFormatting sqref="L78:L79">
    <cfRule type="cellIs" dxfId="11032" priority="339" operator="lessThan">
      <formula>0</formula>
    </cfRule>
  </conditionalFormatting>
  <conditionalFormatting sqref="L78:L79">
    <cfRule type="cellIs" dxfId="11031" priority="337" operator="lessThan">
      <formula>0</formula>
    </cfRule>
  </conditionalFormatting>
  <conditionalFormatting sqref="L78:L79">
    <cfRule type="cellIs" dxfId="11030" priority="336" operator="lessThan">
      <formula>0</formula>
    </cfRule>
  </conditionalFormatting>
  <conditionalFormatting sqref="L78:L79">
    <cfRule type="cellIs" dxfId="11029" priority="335" operator="lessThan">
      <formula>0</formula>
    </cfRule>
  </conditionalFormatting>
  <conditionalFormatting sqref="L78:L79">
    <cfRule type="cellIs" dxfId="11028" priority="333" operator="lessThan">
      <formula>0</formula>
    </cfRule>
  </conditionalFormatting>
  <conditionalFormatting sqref="L78:L79">
    <cfRule type="cellIs" dxfId="11027" priority="334" operator="lessThan">
      <formula>0</formula>
    </cfRule>
  </conditionalFormatting>
  <conditionalFormatting sqref="L78:L79">
    <cfRule type="cellIs" dxfId="11026" priority="332" operator="lessThan">
      <formula>0</formula>
    </cfRule>
  </conditionalFormatting>
  <conditionalFormatting sqref="L78:L79">
    <cfRule type="cellIs" dxfId="11025" priority="331" operator="lessThan">
      <formula>0</formula>
    </cfRule>
  </conditionalFormatting>
  <conditionalFormatting sqref="L78:L79">
    <cfRule type="cellIs" dxfId="11024" priority="329" operator="lessThan">
      <formula>0</formula>
    </cfRule>
  </conditionalFormatting>
  <conditionalFormatting sqref="L78:L79">
    <cfRule type="cellIs" dxfId="11023" priority="330" operator="lessThan">
      <formula>0</formula>
    </cfRule>
  </conditionalFormatting>
  <conditionalFormatting sqref="L78:L79">
    <cfRule type="cellIs" dxfId="11022" priority="328" operator="lessThan">
      <formula>0</formula>
    </cfRule>
  </conditionalFormatting>
  <conditionalFormatting sqref="L78:L79">
    <cfRule type="cellIs" dxfId="11021" priority="327" operator="lessThan">
      <formula>0</formula>
    </cfRule>
  </conditionalFormatting>
  <conditionalFormatting sqref="L78:L79">
    <cfRule type="cellIs" dxfId="11020" priority="326" operator="lessThan">
      <formula>0</formula>
    </cfRule>
  </conditionalFormatting>
  <conditionalFormatting sqref="L78:L79">
    <cfRule type="cellIs" dxfId="11019" priority="324" operator="lessThan">
      <formula>0</formula>
    </cfRule>
  </conditionalFormatting>
  <conditionalFormatting sqref="L78:L79">
    <cfRule type="cellIs" dxfId="11018" priority="325" operator="lessThan">
      <formula>0</formula>
    </cfRule>
  </conditionalFormatting>
  <conditionalFormatting sqref="L78:L79">
    <cfRule type="cellIs" dxfId="11017" priority="323" operator="lessThan">
      <formula>0</formula>
    </cfRule>
  </conditionalFormatting>
  <conditionalFormatting sqref="L78:L79">
    <cfRule type="cellIs" dxfId="11016" priority="296" operator="lessThan">
      <formula>0</formula>
    </cfRule>
  </conditionalFormatting>
  <conditionalFormatting sqref="L78:L79">
    <cfRule type="cellIs" dxfId="11015" priority="295" operator="lessThan">
      <formula>0</formula>
    </cfRule>
  </conditionalFormatting>
  <conditionalFormatting sqref="L78:L79">
    <cfRule type="cellIs" dxfId="11014" priority="293" operator="lessThan">
      <formula>0</formula>
    </cfRule>
  </conditionalFormatting>
  <conditionalFormatting sqref="L78:L79">
    <cfRule type="cellIs" dxfId="11013" priority="294" operator="lessThan">
      <formula>0</formula>
    </cfRule>
  </conditionalFormatting>
  <conditionalFormatting sqref="L78:L79">
    <cfRule type="cellIs" dxfId="11012" priority="292" operator="lessThan">
      <formula>0</formula>
    </cfRule>
  </conditionalFormatting>
  <conditionalFormatting sqref="L78:L79">
    <cfRule type="cellIs" dxfId="11011" priority="309" operator="lessThan">
      <formula>0</formula>
    </cfRule>
  </conditionalFormatting>
  <conditionalFormatting sqref="L78:L79">
    <cfRule type="cellIs" dxfId="11010" priority="310" operator="lessThan">
      <formula>0</formula>
    </cfRule>
  </conditionalFormatting>
  <conditionalFormatting sqref="L78:L79">
    <cfRule type="cellIs" dxfId="11009" priority="308" operator="lessThan">
      <formula>0</formula>
    </cfRule>
  </conditionalFormatting>
  <conditionalFormatting sqref="L78:L79">
    <cfRule type="cellIs" dxfId="11008" priority="321" operator="lessThan">
      <formula>0</formula>
    </cfRule>
  </conditionalFormatting>
  <conditionalFormatting sqref="L78:L79">
    <cfRule type="cellIs" dxfId="11007" priority="306" operator="lessThan">
      <formula>0</formula>
    </cfRule>
  </conditionalFormatting>
  <conditionalFormatting sqref="L78:L79">
    <cfRule type="cellIs" dxfId="11006" priority="304" operator="lessThan">
      <formula>0</formula>
    </cfRule>
  </conditionalFormatting>
  <conditionalFormatting sqref="L78:L79">
    <cfRule type="cellIs" dxfId="11005" priority="305" operator="lessThan">
      <formula>0</formula>
    </cfRule>
  </conditionalFormatting>
  <conditionalFormatting sqref="L78:L79">
    <cfRule type="cellIs" dxfId="11004" priority="303" operator="lessThan">
      <formula>0</formula>
    </cfRule>
  </conditionalFormatting>
  <conditionalFormatting sqref="M78:M79">
    <cfRule type="cellIs" dxfId="11003" priority="322" operator="lessThan">
      <formula>0</formula>
    </cfRule>
  </conditionalFormatting>
  <conditionalFormatting sqref="L78:L79">
    <cfRule type="cellIs" dxfId="11002" priority="319" operator="lessThan">
      <formula>0</formula>
    </cfRule>
  </conditionalFormatting>
  <conditionalFormatting sqref="L78:L79">
    <cfRule type="cellIs" dxfId="11001" priority="318" operator="lessThan">
      <formula>0</formula>
    </cfRule>
  </conditionalFormatting>
  <conditionalFormatting sqref="L78:L79">
    <cfRule type="cellIs" dxfId="11000" priority="320" operator="lessThan">
      <formula>0</formula>
    </cfRule>
  </conditionalFormatting>
  <conditionalFormatting sqref="L78:L79">
    <cfRule type="cellIs" dxfId="10999" priority="317" operator="lessThan">
      <formula>0</formula>
    </cfRule>
  </conditionalFormatting>
  <conditionalFormatting sqref="L78:L79">
    <cfRule type="cellIs" dxfId="10998" priority="316" operator="lessThan">
      <formula>0</formula>
    </cfRule>
  </conditionalFormatting>
  <conditionalFormatting sqref="L78:L79">
    <cfRule type="cellIs" dxfId="10997" priority="315" operator="lessThan">
      <formula>0</formula>
    </cfRule>
  </conditionalFormatting>
  <conditionalFormatting sqref="L78:L79">
    <cfRule type="cellIs" dxfId="10996" priority="314" operator="lessThan">
      <formula>0</formula>
    </cfRule>
  </conditionalFormatting>
  <conditionalFormatting sqref="L78:L79">
    <cfRule type="cellIs" dxfId="10995" priority="313" operator="lessThan">
      <formula>0</formula>
    </cfRule>
  </conditionalFormatting>
  <conditionalFormatting sqref="L78:L79">
    <cfRule type="cellIs" dxfId="10994" priority="312" operator="lessThan">
      <formula>0</formula>
    </cfRule>
  </conditionalFormatting>
  <conditionalFormatting sqref="L78:L79">
    <cfRule type="cellIs" dxfId="10993" priority="311" operator="lessThan">
      <formula>0</formula>
    </cfRule>
  </conditionalFormatting>
  <conditionalFormatting sqref="L78:L79">
    <cfRule type="cellIs" dxfId="10992" priority="299" operator="lessThan">
      <formula>0</formula>
    </cfRule>
  </conditionalFormatting>
  <conditionalFormatting sqref="L78:L79">
    <cfRule type="cellIs" dxfId="10991" priority="302" operator="lessThan">
      <formula>0</formula>
    </cfRule>
  </conditionalFormatting>
  <conditionalFormatting sqref="L78:L79">
    <cfRule type="cellIs" dxfId="10990" priority="307" operator="lessThan">
      <formula>0</formula>
    </cfRule>
  </conditionalFormatting>
  <conditionalFormatting sqref="L78:L79">
    <cfRule type="cellIs" dxfId="10989" priority="301" operator="lessThan">
      <formula>0</formula>
    </cfRule>
  </conditionalFormatting>
  <conditionalFormatting sqref="L78:L79">
    <cfRule type="cellIs" dxfId="10988" priority="300" operator="lessThan">
      <formula>0</formula>
    </cfRule>
  </conditionalFormatting>
  <conditionalFormatting sqref="L78:L79">
    <cfRule type="cellIs" dxfId="10987" priority="298" operator="lessThan">
      <formula>0</formula>
    </cfRule>
  </conditionalFormatting>
  <conditionalFormatting sqref="L78:L79">
    <cfRule type="cellIs" dxfId="10986" priority="297" operator="lessThan">
      <formula>0</formula>
    </cfRule>
  </conditionalFormatting>
  <conditionalFormatting sqref="L78:L79">
    <cfRule type="cellIs" dxfId="10985" priority="290" operator="lessThan">
      <formula>0</formula>
    </cfRule>
  </conditionalFormatting>
  <conditionalFormatting sqref="L78:L79">
    <cfRule type="cellIs" dxfId="10984" priority="289" operator="lessThan">
      <formula>0</formula>
    </cfRule>
  </conditionalFormatting>
  <conditionalFormatting sqref="L78:L79">
    <cfRule type="cellIs" dxfId="10983" priority="291" operator="lessThan">
      <formula>0</formula>
    </cfRule>
  </conditionalFormatting>
  <conditionalFormatting sqref="L78:L79">
    <cfRule type="cellIs" dxfId="10982" priority="288" operator="lessThan">
      <formula>0</formula>
    </cfRule>
  </conditionalFormatting>
  <conditionalFormatting sqref="L78:L79">
    <cfRule type="cellIs" dxfId="10981" priority="287" operator="lessThan">
      <formula>0</formula>
    </cfRule>
  </conditionalFormatting>
  <conditionalFormatting sqref="L78:L79">
    <cfRule type="cellIs" dxfId="10980" priority="286" operator="lessThan">
      <formula>0</formula>
    </cfRule>
  </conditionalFormatting>
  <conditionalFormatting sqref="L78:L79">
    <cfRule type="cellIs" dxfId="10979" priority="285" operator="lessThan">
      <formula>0</formula>
    </cfRule>
  </conditionalFormatting>
  <conditionalFormatting sqref="L78:L79">
    <cfRule type="cellIs" dxfId="10978" priority="284" operator="lessThan">
      <formula>0</formula>
    </cfRule>
  </conditionalFormatting>
  <conditionalFormatting sqref="L78:L79">
    <cfRule type="cellIs" dxfId="10977" priority="283" operator="lessThan">
      <formula>0</formula>
    </cfRule>
  </conditionalFormatting>
  <conditionalFormatting sqref="L78:L79">
    <cfRule type="cellIs" dxfId="10976" priority="282" operator="lessThan">
      <formula>0</formula>
    </cfRule>
  </conditionalFormatting>
  <conditionalFormatting sqref="L78:L79">
    <cfRule type="cellIs" dxfId="10975" priority="281" operator="lessThan">
      <formula>0</formula>
    </cfRule>
  </conditionalFormatting>
  <conditionalFormatting sqref="L78:L79">
    <cfRule type="cellIs" dxfId="10974" priority="279" operator="lessThan">
      <formula>0</formula>
    </cfRule>
  </conditionalFormatting>
  <conditionalFormatting sqref="L78:L79">
    <cfRule type="cellIs" dxfId="10973" priority="280" operator="lessThan">
      <formula>0</formula>
    </cfRule>
  </conditionalFormatting>
  <conditionalFormatting sqref="L78:L79">
    <cfRule type="cellIs" dxfId="10972" priority="278" operator="lessThan">
      <formula>0</formula>
    </cfRule>
  </conditionalFormatting>
  <conditionalFormatting sqref="L78:L79">
    <cfRule type="cellIs" dxfId="10971" priority="277" operator="lessThan">
      <formula>0</formula>
    </cfRule>
  </conditionalFormatting>
  <conditionalFormatting sqref="L78:L79">
    <cfRule type="cellIs" dxfId="10970" priority="276" operator="lessThan">
      <formula>0</formula>
    </cfRule>
  </conditionalFormatting>
  <conditionalFormatting sqref="L78:L79">
    <cfRule type="cellIs" dxfId="10969" priority="274" operator="lessThan">
      <formula>0</formula>
    </cfRule>
  </conditionalFormatting>
  <conditionalFormatting sqref="L78:L79">
    <cfRule type="cellIs" dxfId="10968" priority="275" operator="lessThan">
      <formula>0</formula>
    </cfRule>
  </conditionalFormatting>
  <conditionalFormatting sqref="L78:L79">
    <cfRule type="cellIs" dxfId="10967" priority="273" operator="lessThan">
      <formula>0</formula>
    </cfRule>
  </conditionalFormatting>
  <conditionalFormatting sqref="L78:L79">
    <cfRule type="cellIs" dxfId="10966" priority="272" operator="lessThan">
      <formula>0</formula>
    </cfRule>
  </conditionalFormatting>
  <conditionalFormatting sqref="L78:L79">
    <cfRule type="cellIs" dxfId="10965" priority="271" operator="lessThan">
      <formula>0</formula>
    </cfRule>
  </conditionalFormatting>
  <conditionalFormatting sqref="L78:L79">
    <cfRule type="cellIs" dxfId="10964" priority="269" operator="lessThan">
      <formula>0</formula>
    </cfRule>
  </conditionalFormatting>
  <conditionalFormatting sqref="L78:L79">
    <cfRule type="cellIs" dxfId="10963" priority="270" operator="lessThan">
      <formula>0</formula>
    </cfRule>
  </conditionalFormatting>
  <conditionalFormatting sqref="L78:L79">
    <cfRule type="cellIs" dxfId="10962" priority="268" operator="lessThan">
      <formula>0</formula>
    </cfRule>
  </conditionalFormatting>
  <conditionalFormatting sqref="L78:L79">
    <cfRule type="cellIs" dxfId="10961" priority="267" operator="lessThan">
      <formula>0</formula>
    </cfRule>
  </conditionalFormatting>
  <conditionalFormatting sqref="L78:L79">
    <cfRule type="cellIs" dxfId="10960" priority="265" operator="lessThan">
      <formula>0</formula>
    </cfRule>
  </conditionalFormatting>
  <conditionalFormatting sqref="L78:L79">
    <cfRule type="cellIs" dxfId="10959" priority="266" operator="lessThan">
      <formula>0</formula>
    </cfRule>
  </conditionalFormatting>
  <conditionalFormatting sqref="L78:L79">
    <cfRule type="cellIs" dxfId="10958" priority="264" operator="lessThan">
      <formula>0</formula>
    </cfRule>
  </conditionalFormatting>
  <conditionalFormatting sqref="L78:L79">
    <cfRule type="cellIs" dxfId="10957" priority="263" operator="lessThan">
      <formula>0</formula>
    </cfRule>
  </conditionalFormatting>
  <conditionalFormatting sqref="L78:L79">
    <cfRule type="cellIs" dxfId="10956" priority="262" operator="lessThan">
      <formula>0</formula>
    </cfRule>
  </conditionalFormatting>
  <conditionalFormatting sqref="L78:L79">
    <cfRule type="cellIs" dxfId="10955" priority="260" operator="lessThan">
      <formula>0</formula>
    </cfRule>
  </conditionalFormatting>
  <conditionalFormatting sqref="L78:L79">
    <cfRule type="cellIs" dxfId="10954" priority="261" operator="lessThan">
      <formula>0</formula>
    </cfRule>
  </conditionalFormatting>
  <conditionalFormatting sqref="L78:L79">
    <cfRule type="cellIs" dxfId="10953" priority="259" operator="lessThan">
      <formula>0</formula>
    </cfRule>
  </conditionalFormatting>
  <conditionalFormatting sqref="L75">
    <cfRule type="cellIs" dxfId="10952" priority="232" operator="lessThan">
      <formula>0</formula>
    </cfRule>
  </conditionalFormatting>
  <conditionalFormatting sqref="L75">
    <cfRule type="cellIs" dxfId="10951" priority="231" operator="lessThan">
      <formula>0</formula>
    </cfRule>
  </conditionalFormatting>
  <conditionalFormatting sqref="L75">
    <cfRule type="cellIs" dxfId="10950" priority="229" operator="lessThan">
      <formula>0</formula>
    </cfRule>
  </conditionalFormatting>
  <conditionalFormatting sqref="L75">
    <cfRule type="cellIs" dxfId="10949" priority="230" operator="lessThan">
      <formula>0</formula>
    </cfRule>
  </conditionalFormatting>
  <conditionalFormatting sqref="L75">
    <cfRule type="cellIs" dxfId="10948" priority="228" operator="lessThan">
      <formula>0</formula>
    </cfRule>
  </conditionalFormatting>
  <conditionalFormatting sqref="L75">
    <cfRule type="cellIs" dxfId="10947" priority="245" operator="lessThan">
      <formula>0</formula>
    </cfRule>
  </conditionalFormatting>
  <conditionalFormatting sqref="L75">
    <cfRule type="cellIs" dxfId="10946" priority="246" operator="lessThan">
      <formula>0</formula>
    </cfRule>
  </conditionalFormatting>
  <conditionalFormatting sqref="L75">
    <cfRule type="cellIs" dxfId="10945" priority="244" operator="lessThan">
      <formula>0</formula>
    </cfRule>
  </conditionalFormatting>
  <conditionalFormatting sqref="L75">
    <cfRule type="cellIs" dxfId="10944" priority="257" operator="lessThan">
      <formula>0</formula>
    </cfRule>
  </conditionalFormatting>
  <conditionalFormatting sqref="L75">
    <cfRule type="cellIs" dxfId="10943" priority="242" operator="lessThan">
      <formula>0</formula>
    </cfRule>
  </conditionalFormatting>
  <conditionalFormatting sqref="L75">
    <cfRule type="cellIs" dxfId="10942" priority="240" operator="lessThan">
      <formula>0</formula>
    </cfRule>
  </conditionalFormatting>
  <conditionalFormatting sqref="L75">
    <cfRule type="cellIs" dxfId="10941" priority="241" operator="lessThan">
      <formula>0</formula>
    </cfRule>
  </conditionalFormatting>
  <conditionalFormatting sqref="L75">
    <cfRule type="cellIs" dxfId="10940" priority="239" operator="lessThan">
      <formula>0</formula>
    </cfRule>
  </conditionalFormatting>
  <conditionalFormatting sqref="M75">
    <cfRule type="cellIs" dxfId="10939" priority="258" operator="lessThan">
      <formula>0</formula>
    </cfRule>
  </conditionalFormatting>
  <conditionalFormatting sqref="L75">
    <cfRule type="cellIs" dxfId="10938" priority="255" operator="lessThan">
      <formula>0</formula>
    </cfRule>
  </conditionalFormatting>
  <conditionalFormatting sqref="L75">
    <cfRule type="cellIs" dxfId="10937" priority="254" operator="lessThan">
      <formula>0</formula>
    </cfRule>
  </conditionalFormatting>
  <conditionalFormatting sqref="L75">
    <cfRule type="cellIs" dxfId="10936" priority="256" operator="lessThan">
      <formula>0</formula>
    </cfRule>
  </conditionalFormatting>
  <conditionalFormatting sqref="L75">
    <cfRule type="cellIs" dxfId="10935" priority="253" operator="lessThan">
      <formula>0</formula>
    </cfRule>
  </conditionalFormatting>
  <conditionalFormatting sqref="L75">
    <cfRule type="cellIs" dxfId="10934" priority="252" operator="lessThan">
      <formula>0</formula>
    </cfRule>
  </conditionalFormatting>
  <conditionalFormatting sqref="L75">
    <cfRule type="cellIs" dxfId="10933" priority="251" operator="lessThan">
      <formula>0</formula>
    </cfRule>
  </conditionalFormatting>
  <conditionalFormatting sqref="L75">
    <cfRule type="cellIs" dxfId="10932" priority="250" operator="lessThan">
      <formula>0</formula>
    </cfRule>
  </conditionalFormatting>
  <conditionalFormatting sqref="L75">
    <cfRule type="cellIs" dxfId="10931" priority="249" operator="lessThan">
      <formula>0</formula>
    </cfRule>
  </conditionalFormatting>
  <conditionalFormatting sqref="L75">
    <cfRule type="cellIs" dxfId="10930" priority="248" operator="lessThan">
      <formula>0</formula>
    </cfRule>
  </conditionalFormatting>
  <conditionalFormatting sqref="L75">
    <cfRule type="cellIs" dxfId="10929" priority="247" operator="lessThan">
      <formula>0</formula>
    </cfRule>
  </conditionalFormatting>
  <conditionalFormatting sqref="L75">
    <cfRule type="cellIs" dxfId="10928" priority="235" operator="lessThan">
      <formula>0</formula>
    </cfRule>
  </conditionalFormatting>
  <conditionalFormatting sqref="L75">
    <cfRule type="cellIs" dxfId="10927" priority="238" operator="lessThan">
      <formula>0</formula>
    </cfRule>
  </conditionalFormatting>
  <conditionalFormatting sqref="L75">
    <cfRule type="cellIs" dxfId="10926" priority="243" operator="lessThan">
      <formula>0</formula>
    </cfRule>
  </conditionalFormatting>
  <conditionalFormatting sqref="L75">
    <cfRule type="cellIs" dxfId="10925" priority="237" operator="lessThan">
      <formula>0</formula>
    </cfRule>
  </conditionalFormatting>
  <conditionalFormatting sqref="L75">
    <cfRule type="cellIs" dxfId="10924" priority="236" operator="lessThan">
      <formula>0</formula>
    </cfRule>
  </conditionalFormatting>
  <conditionalFormatting sqref="L75">
    <cfRule type="cellIs" dxfId="10923" priority="234" operator="lessThan">
      <formula>0</formula>
    </cfRule>
  </conditionalFormatting>
  <conditionalFormatting sqref="L75">
    <cfRule type="cellIs" dxfId="10922" priority="233" operator="lessThan">
      <formula>0</formula>
    </cfRule>
  </conditionalFormatting>
  <conditionalFormatting sqref="L75">
    <cfRule type="cellIs" dxfId="10921" priority="226" operator="lessThan">
      <formula>0</formula>
    </cfRule>
  </conditionalFormatting>
  <conditionalFormatting sqref="L75">
    <cfRule type="cellIs" dxfId="10920" priority="225" operator="lessThan">
      <formula>0</formula>
    </cfRule>
  </conditionalFormatting>
  <conditionalFormatting sqref="L75">
    <cfRule type="cellIs" dxfId="10919" priority="227" operator="lessThan">
      <formula>0</formula>
    </cfRule>
  </conditionalFormatting>
  <conditionalFormatting sqref="L75">
    <cfRule type="cellIs" dxfId="10918" priority="224" operator="lessThan">
      <formula>0</formula>
    </cfRule>
  </conditionalFormatting>
  <conditionalFormatting sqref="L75">
    <cfRule type="cellIs" dxfId="10917" priority="223" operator="lessThan">
      <formula>0</formula>
    </cfRule>
  </conditionalFormatting>
  <conditionalFormatting sqref="L75">
    <cfRule type="cellIs" dxfId="10916" priority="222" operator="lessThan">
      <formula>0</formula>
    </cfRule>
  </conditionalFormatting>
  <conditionalFormatting sqref="L75">
    <cfRule type="cellIs" dxfId="10915" priority="221" operator="lessThan">
      <formula>0</formula>
    </cfRule>
  </conditionalFormatting>
  <conditionalFormatting sqref="L75">
    <cfRule type="cellIs" dxfId="10914" priority="220" operator="lessThan">
      <formula>0</formula>
    </cfRule>
  </conditionalFormatting>
  <conditionalFormatting sqref="L75">
    <cfRule type="cellIs" dxfId="10913" priority="219" operator="lessThan">
      <formula>0</formula>
    </cfRule>
  </conditionalFormatting>
  <conditionalFormatting sqref="L75">
    <cfRule type="cellIs" dxfId="10912" priority="218" operator="lessThan">
      <formula>0</formula>
    </cfRule>
  </conditionalFormatting>
  <conditionalFormatting sqref="L75">
    <cfRule type="cellIs" dxfId="10911" priority="217" operator="lessThan">
      <formula>0</formula>
    </cfRule>
  </conditionalFormatting>
  <conditionalFormatting sqref="L75">
    <cfRule type="cellIs" dxfId="10910" priority="215" operator="lessThan">
      <formula>0</formula>
    </cfRule>
  </conditionalFormatting>
  <conditionalFormatting sqref="L75">
    <cfRule type="cellIs" dxfId="10909" priority="216" operator="lessThan">
      <formula>0</formula>
    </cfRule>
  </conditionalFormatting>
  <conditionalFormatting sqref="L75">
    <cfRule type="cellIs" dxfId="10908" priority="214" operator="lessThan">
      <formula>0</formula>
    </cfRule>
  </conditionalFormatting>
  <conditionalFormatting sqref="L75">
    <cfRule type="cellIs" dxfId="10907" priority="213" operator="lessThan">
      <formula>0</formula>
    </cfRule>
  </conditionalFormatting>
  <conditionalFormatting sqref="L75">
    <cfRule type="cellIs" dxfId="10906" priority="212" operator="lessThan">
      <formula>0</formula>
    </cfRule>
  </conditionalFormatting>
  <conditionalFormatting sqref="L75">
    <cfRule type="cellIs" dxfId="10905" priority="210" operator="lessThan">
      <formula>0</formula>
    </cfRule>
  </conditionalFormatting>
  <conditionalFormatting sqref="L75">
    <cfRule type="cellIs" dxfId="10904" priority="211" operator="lessThan">
      <formula>0</formula>
    </cfRule>
  </conditionalFormatting>
  <conditionalFormatting sqref="L75">
    <cfRule type="cellIs" dxfId="10903" priority="209" operator="lessThan">
      <formula>0</formula>
    </cfRule>
  </conditionalFormatting>
  <conditionalFormatting sqref="L75">
    <cfRule type="cellIs" dxfId="10902" priority="208" operator="lessThan">
      <formula>0</formula>
    </cfRule>
  </conditionalFormatting>
  <conditionalFormatting sqref="L75">
    <cfRule type="cellIs" dxfId="10901" priority="207" operator="lessThan">
      <formula>0</formula>
    </cfRule>
  </conditionalFormatting>
  <conditionalFormatting sqref="L75">
    <cfRule type="cellIs" dxfId="10900" priority="205" operator="lessThan">
      <formula>0</formula>
    </cfRule>
  </conditionalFormatting>
  <conditionalFormatting sqref="L75">
    <cfRule type="cellIs" dxfId="10899" priority="206" operator="lessThan">
      <formula>0</formula>
    </cfRule>
  </conditionalFormatting>
  <conditionalFormatting sqref="L75">
    <cfRule type="cellIs" dxfId="10898" priority="204" operator="lessThan">
      <formula>0</formula>
    </cfRule>
  </conditionalFormatting>
  <conditionalFormatting sqref="L75">
    <cfRule type="cellIs" dxfId="10897" priority="203" operator="lessThan">
      <formula>0</formula>
    </cfRule>
  </conditionalFormatting>
  <conditionalFormatting sqref="L75">
    <cfRule type="cellIs" dxfId="10896" priority="201" operator="lessThan">
      <formula>0</formula>
    </cfRule>
  </conditionalFormatting>
  <conditionalFormatting sqref="L75">
    <cfRule type="cellIs" dxfId="10895" priority="202" operator="lessThan">
      <formula>0</formula>
    </cfRule>
  </conditionalFormatting>
  <conditionalFormatting sqref="L75">
    <cfRule type="cellIs" dxfId="10894" priority="200" operator="lessThan">
      <formula>0</formula>
    </cfRule>
  </conditionalFormatting>
  <conditionalFormatting sqref="L75">
    <cfRule type="cellIs" dxfId="10893" priority="199" operator="lessThan">
      <formula>0</formula>
    </cfRule>
  </conditionalFormatting>
  <conditionalFormatting sqref="L75">
    <cfRule type="cellIs" dxfId="10892" priority="198" operator="lessThan">
      <formula>0</formula>
    </cfRule>
  </conditionalFormatting>
  <conditionalFormatting sqref="L75">
    <cfRule type="cellIs" dxfId="10891" priority="196" operator="lessThan">
      <formula>0</formula>
    </cfRule>
  </conditionalFormatting>
  <conditionalFormatting sqref="L75">
    <cfRule type="cellIs" dxfId="10890" priority="197" operator="lessThan">
      <formula>0</formula>
    </cfRule>
  </conditionalFormatting>
  <conditionalFormatting sqref="L75">
    <cfRule type="cellIs" dxfId="10889" priority="195" operator="lessThan">
      <formula>0</formula>
    </cfRule>
  </conditionalFormatting>
  <conditionalFormatting sqref="L75">
    <cfRule type="cellIs" dxfId="10888" priority="168" operator="lessThan">
      <formula>0</formula>
    </cfRule>
  </conditionalFormatting>
  <conditionalFormatting sqref="L75">
    <cfRule type="cellIs" dxfId="10887" priority="167" operator="lessThan">
      <formula>0</formula>
    </cfRule>
  </conditionalFormatting>
  <conditionalFormatting sqref="L75">
    <cfRule type="cellIs" dxfId="10886" priority="165" operator="lessThan">
      <formula>0</formula>
    </cfRule>
  </conditionalFormatting>
  <conditionalFormatting sqref="L75">
    <cfRule type="cellIs" dxfId="10885" priority="166" operator="lessThan">
      <formula>0</formula>
    </cfRule>
  </conditionalFormatting>
  <conditionalFormatting sqref="L75">
    <cfRule type="cellIs" dxfId="10884" priority="164" operator="lessThan">
      <formula>0</formula>
    </cfRule>
  </conditionalFormatting>
  <conditionalFormatting sqref="L75">
    <cfRule type="cellIs" dxfId="10883" priority="181" operator="lessThan">
      <formula>0</formula>
    </cfRule>
  </conditionalFormatting>
  <conditionalFormatting sqref="L75">
    <cfRule type="cellIs" dxfId="10882" priority="182" operator="lessThan">
      <formula>0</formula>
    </cfRule>
  </conditionalFormatting>
  <conditionalFormatting sqref="L75">
    <cfRule type="cellIs" dxfId="10881" priority="180" operator="lessThan">
      <formula>0</formula>
    </cfRule>
  </conditionalFormatting>
  <conditionalFormatting sqref="L75">
    <cfRule type="cellIs" dxfId="10880" priority="193" operator="lessThan">
      <formula>0</formula>
    </cfRule>
  </conditionalFormatting>
  <conditionalFormatting sqref="L75">
    <cfRule type="cellIs" dxfId="10879" priority="178" operator="lessThan">
      <formula>0</formula>
    </cfRule>
  </conditionalFormatting>
  <conditionalFormatting sqref="L75">
    <cfRule type="cellIs" dxfId="10878" priority="176" operator="lessThan">
      <formula>0</formula>
    </cfRule>
  </conditionalFormatting>
  <conditionalFormatting sqref="L75">
    <cfRule type="cellIs" dxfId="10877" priority="177" operator="lessThan">
      <formula>0</formula>
    </cfRule>
  </conditionalFormatting>
  <conditionalFormatting sqref="L75">
    <cfRule type="cellIs" dxfId="10876" priority="175" operator="lessThan">
      <formula>0</formula>
    </cfRule>
  </conditionalFormatting>
  <conditionalFormatting sqref="M75">
    <cfRule type="cellIs" dxfId="10875" priority="194" operator="lessThan">
      <formula>0</formula>
    </cfRule>
  </conditionalFormatting>
  <conditionalFormatting sqref="L75">
    <cfRule type="cellIs" dxfId="10874" priority="191" operator="lessThan">
      <formula>0</formula>
    </cfRule>
  </conditionalFormatting>
  <conditionalFormatting sqref="L75">
    <cfRule type="cellIs" dxfId="10873" priority="190" operator="lessThan">
      <formula>0</formula>
    </cfRule>
  </conditionalFormatting>
  <conditionalFormatting sqref="L75">
    <cfRule type="cellIs" dxfId="10872" priority="192" operator="lessThan">
      <formula>0</formula>
    </cfRule>
  </conditionalFormatting>
  <conditionalFormatting sqref="L75">
    <cfRule type="cellIs" dxfId="10871" priority="189" operator="lessThan">
      <formula>0</formula>
    </cfRule>
  </conditionalFormatting>
  <conditionalFormatting sqref="L75">
    <cfRule type="cellIs" dxfId="10870" priority="188" operator="lessThan">
      <formula>0</formula>
    </cfRule>
  </conditionalFormatting>
  <conditionalFormatting sqref="L75">
    <cfRule type="cellIs" dxfId="10869" priority="187" operator="lessThan">
      <formula>0</formula>
    </cfRule>
  </conditionalFormatting>
  <conditionalFormatting sqref="L75">
    <cfRule type="cellIs" dxfId="10868" priority="186" operator="lessThan">
      <formula>0</formula>
    </cfRule>
  </conditionalFormatting>
  <conditionalFormatting sqref="L75">
    <cfRule type="cellIs" dxfId="10867" priority="185" operator="lessThan">
      <formula>0</formula>
    </cfRule>
  </conditionalFormatting>
  <conditionalFormatting sqref="L75">
    <cfRule type="cellIs" dxfId="10866" priority="184" operator="lessThan">
      <formula>0</formula>
    </cfRule>
  </conditionalFormatting>
  <conditionalFormatting sqref="L75">
    <cfRule type="cellIs" dxfId="10865" priority="183" operator="lessThan">
      <formula>0</formula>
    </cfRule>
  </conditionalFormatting>
  <conditionalFormatting sqref="L75">
    <cfRule type="cellIs" dxfId="10864" priority="171" operator="lessThan">
      <formula>0</formula>
    </cfRule>
  </conditionalFormatting>
  <conditionalFormatting sqref="L75">
    <cfRule type="cellIs" dxfId="10863" priority="174" operator="lessThan">
      <formula>0</formula>
    </cfRule>
  </conditionalFormatting>
  <conditionalFormatting sqref="L75">
    <cfRule type="cellIs" dxfId="10862" priority="179" operator="lessThan">
      <formula>0</formula>
    </cfRule>
  </conditionalFormatting>
  <conditionalFormatting sqref="L75">
    <cfRule type="cellIs" dxfId="10861" priority="173" operator="lessThan">
      <formula>0</formula>
    </cfRule>
  </conditionalFormatting>
  <conditionalFormatting sqref="L75">
    <cfRule type="cellIs" dxfId="10860" priority="172" operator="lessThan">
      <formula>0</formula>
    </cfRule>
  </conditionalFormatting>
  <conditionalFormatting sqref="L75">
    <cfRule type="cellIs" dxfId="10859" priority="170" operator="lessThan">
      <formula>0</formula>
    </cfRule>
  </conditionalFormatting>
  <conditionalFormatting sqref="L75">
    <cfRule type="cellIs" dxfId="10858" priority="169" operator="lessThan">
      <formula>0</formula>
    </cfRule>
  </conditionalFormatting>
  <conditionalFormatting sqref="L75">
    <cfRule type="cellIs" dxfId="10857" priority="162" operator="lessThan">
      <formula>0</formula>
    </cfRule>
  </conditionalFormatting>
  <conditionalFormatting sqref="L75">
    <cfRule type="cellIs" dxfId="10856" priority="161" operator="lessThan">
      <formula>0</formula>
    </cfRule>
  </conditionalFormatting>
  <conditionalFormatting sqref="L75">
    <cfRule type="cellIs" dxfId="10855" priority="163" operator="lessThan">
      <formula>0</formula>
    </cfRule>
  </conditionalFormatting>
  <conditionalFormatting sqref="L75">
    <cfRule type="cellIs" dxfId="10854" priority="160" operator="lessThan">
      <formula>0</formula>
    </cfRule>
  </conditionalFormatting>
  <conditionalFormatting sqref="L75">
    <cfRule type="cellIs" dxfId="10853" priority="159" operator="lessThan">
      <formula>0</formula>
    </cfRule>
  </conditionalFormatting>
  <conditionalFormatting sqref="L75">
    <cfRule type="cellIs" dxfId="10852" priority="158" operator="lessThan">
      <formula>0</formula>
    </cfRule>
  </conditionalFormatting>
  <conditionalFormatting sqref="L75">
    <cfRule type="cellIs" dxfId="10851" priority="157" operator="lessThan">
      <formula>0</formula>
    </cfRule>
  </conditionalFormatting>
  <conditionalFormatting sqref="L75">
    <cfRule type="cellIs" dxfId="10850" priority="156" operator="lessThan">
      <formula>0</formula>
    </cfRule>
  </conditionalFormatting>
  <conditionalFormatting sqref="L75">
    <cfRule type="cellIs" dxfId="10849" priority="155" operator="lessThan">
      <formula>0</formula>
    </cfRule>
  </conditionalFormatting>
  <conditionalFormatting sqref="L75">
    <cfRule type="cellIs" dxfId="10848" priority="154" operator="lessThan">
      <formula>0</formula>
    </cfRule>
  </conditionalFormatting>
  <conditionalFormatting sqref="L75">
    <cfRule type="cellIs" dxfId="10847" priority="153" operator="lessThan">
      <formula>0</formula>
    </cfRule>
  </conditionalFormatting>
  <conditionalFormatting sqref="L75">
    <cfRule type="cellIs" dxfId="10846" priority="151" operator="lessThan">
      <formula>0</formula>
    </cfRule>
  </conditionalFormatting>
  <conditionalFormatting sqref="L75">
    <cfRule type="cellIs" dxfId="10845" priority="152" operator="lessThan">
      <formula>0</formula>
    </cfRule>
  </conditionalFormatting>
  <conditionalFormatting sqref="L75">
    <cfRule type="cellIs" dxfId="10844" priority="150" operator="lessThan">
      <formula>0</formula>
    </cfRule>
  </conditionalFormatting>
  <conditionalFormatting sqref="L75">
    <cfRule type="cellIs" dxfId="10843" priority="149" operator="lessThan">
      <formula>0</formula>
    </cfRule>
  </conditionalFormatting>
  <conditionalFormatting sqref="L75">
    <cfRule type="cellIs" dxfId="10842" priority="148" operator="lessThan">
      <formula>0</formula>
    </cfRule>
  </conditionalFormatting>
  <conditionalFormatting sqref="L75">
    <cfRule type="cellIs" dxfId="10841" priority="146" operator="lessThan">
      <formula>0</formula>
    </cfRule>
  </conditionalFormatting>
  <conditionalFormatting sqref="L75">
    <cfRule type="cellIs" dxfId="10840" priority="147" operator="lessThan">
      <formula>0</formula>
    </cfRule>
  </conditionalFormatting>
  <conditionalFormatting sqref="L75">
    <cfRule type="cellIs" dxfId="10839" priority="145" operator="lessThan">
      <formula>0</formula>
    </cfRule>
  </conditionalFormatting>
  <conditionalFormatting sqref="L75">
    <cfRule type="cellIs" dxfId="10838" priority="144" operator="lessThan">
      <formula>0</formula>
    </cfRule>
  </conditionalFormatting>
  <conditionalFormatting sqref="L75">
    <cfRule type="cellIs" dxfId="10837" priority="143" operator="lessThan">
      <formula>0</formula>
    </cfRule>
  </conditionalFormatting>
  <conditionalFormatting sqref="L75">
    <cfRule type="cellIs" dxfId="10836" priority="141" operator="lessThan">
      <formula>0</formula>
    </cfRule>
  </conditionalFormatting>
  <conditionalFormatting sqref="L75">
    <cfRule type="cellIs" dxfId="10835" priority="142" operator="lessThan">
      <formula>0</formula>
    </cfRule>
  </conditionalFormatting>
  <conditionalFormatting sqref="L75">
    <cfRule type="cellIs" dxfId="10834" priority="140" operator="lessThan">
      <formula>0</formula>
    </cfRule>
  </conditionalFormatting>
  <conditionalFormatting sqref="L75">
    <cfRule type="cellIs" dxfId="10833" priority="139" operator="lessThan">
      <formula>0</formula>
    </cfRule>
  </conditionalFormatting>
  <conditionalFormatting sqref="L75">
    <cfRule type="cellIs" dxfId="10832" priority="137" operator="lessThan">
      <formula>0</formula>
    </cfRule>
  </conditionalFormatting>
  <conditionalFormatting sqref="L75">
    <cfRule type="cellIs" dxfId="10831" priority="138" operator="lessThan">
      <formula>0</formula>
    </cfRule>
  </conditionalFormatting>
  <conditionalFormatting sqref="L75">
    <cfRule type="cellIs" dxfId="10830" priority="136" operator="lessThan">
      <formula>0</formula>
    </cfRule>
  </conditionalFormatting>
  <conditionalFormatting sqref="L75">
    <cfRule type="cellIs" dxfId="10829" priority="135" operator="lessThan">
      <formula>0</formula>
    </cfRule>
  </conditionalFormatting>
  <conditionalFormatting sqref="L75">
    <cfRule type="cellIs" dxfId="10828" priority="134" operator="lessThan">
      <formula>0</formula>
    </cfRule>
  </conditionalFormatting>
  <conditionalFormatting sqref="L75">
    <cfRule type="cellIs" dxfId="10827" priority="132" operator="lessThan">
      <formula>0</formula>
    </cfRule>
  </conditionalFormatting>
  <conditionalFormatting sqref="L75">
    <cfRule type="cellIs" dxfId="10826" priority="133" operator="lessThan">
      <formula>0</formula>
    </cfRule>
  </conditionalFormatting>
  <conditionalFormatting sqref="L75">
    <cfRule type="cellIs" dxfId="10825" priority="131" operator="lessThan">
      <formula>0</formula>
    </cfRule>
  </conditionalFormatting>
  <conditionalFormatting sqref="L77">
    <cfRule type="cellIs" dxfId="10824" priority="104" operator="lessThan">
      <formula>0</formula>
    </cfRule>
  </conditionalFormatting>
  <conditionalFormatting sqref="L77">
    <cfRule type="cellIs" dxfId="10823" priority="103" operator="lessThan">
      <formula>0</formula>
    </cfRule>
  </conditionalFormatting>
  <conditionalFormatting sqref="L77">
    <cfRule type="cellIs" dxfId="10822" priority="101" operator="lessThan">
      <formula>0</formula>
    </cfRule>
  </conditionalFormatting>
  <conditionalFormatting sqref="L77">
    <cfRule type="cellIs" dxfId="10821" priority="102" operator="lessThan">
      <formula>0</formula>
    </cfRule>
  </conditionalFormatting>
  <conditionalFormatting sqref="L77">
    <cfRule type="cellIs" dxfId="10820" priority="100" operator="lessThan">
      <formula>0</formula>
    </cfRule>
  </conditionalFormatting>
  <conditionalFormatting sqref="L77">
    <cfRule type="cellIs" dxfId="10819" priority="117" operator="lessThan">
      <formula>0</formula>
    </cfRule>
  </conditionalFormatting>
  <conditionalFormatting sqref="L77">
    <cfRule type="cellIs" dxfId="10818" priority="118" operator="lessThan">
      <formula>0</formula>
    </cfRule>
  </conditionalFormatting>
  <conditionalFormatting sqref="L77">
    <cfRule type="cellIs" dxfId="10817" priority="116" operator="lessThan">
      <formula>0</formula>
    </cfRule>
  </conditionalFormatting>
  <conditionalFormatting sqref="L77">
    <cfRule type="cellIs" dxfId="10816" priority="129" operator="lessThan">
      <formula>0</formula>
    </cfRule>
  </conditionalFormatting>
  <conditionalFormatting sqref="L77">
    <cfRule type="cellIs" dxfId="10815" priority="114" operator="lessThan">
      <formula>0</formula>
    </cfRule>
  </conditionalFormatting>
  <conditionalFormatting sqref="L77">
    <cfRule type="cellIs" dxfId="10814" priority="112" operator="lessThan">
      <formula>0</formula>
    </cfRule>
  </conditionalFormatting>
  <conditionalFormatting sqref="L77">
    <cfRule type="cellIs" dxfId="10813" priority="113" operator="lessThan">
      <formula>0</formula>
    </cfRule>
  </conditionalFormatting>
  <conditionalFormatting sqref="L77">
    <cfRule type="cellIs" dxfId="10812" priority="111" operator="lessThan">
      <formula>0</formula>
    </cfRule>
  </conditionalFormatting>
  <conditionalFormatting sqref="M77">
    <cfRule type="cellIs" dxfId="10811" priority="130" operator="lessThan">
      <formula>0</formula>
    </cfRule>
  </conditionalFormatting>
  <conditionalFormatting sqref="L77">
    <cfRule type="cellIs" dxfId="10810" priority="127" operator="lessThan">
      <formula>0</formula>
    </cfRule>
  </conditionalFormatting>
  <conditionalFormatting sqref="L77">
    <cfRule type="cellIs" dxfId="10809" priority="126" operator="lessThan">
      <formula>0</formula>
    </cfRule>
  </conditionalFormatting>
  <conditionalFormatting sqref="L77">
    <cfRule type="cellIs" dxfId="10808" priority="128" operator="lessThan">
      <formula>0</formula>
    </cfRule>
  </conditionalFormatting>
  <conditionalFormatting sqref="L77">
    <cfRule type="cellIs" dxfId="10807" priority="125" operator="lessThan">
      <formula>0</formula>
    </cfRule>
  </conditionalFormatting>
  <conditionalFormatting sqref="L77">
    <cfRule type="cellIs" dxfId="10806" priority="124" operator="lessThan">
      <formula>0</formula>
    </cfRule>
  </conditionalFormatting>
  <conditionalFormatting sqref="L77">
    <cfRule type="cellIs" dxfId="10805" priority="123" operator="lessThan">
      <formula>0</formula>
    </cfRule>
  </conditionalFormatting>
  <conditionalFormatting sqref="L77">
    <cfRule type="cellIs" dxfId="10804" priority="122" operator="lessThan">
      <formula>0</formula>
    </cfRule>
  </conditionalFormatting>
  <conditionalFormatting sqref="L77">
    <cfRule type="cellIs" dxfId="10803" priority="121" operator="lessThan">
      <formula>0</formula>
    </cfRule>
  </conditionalFormatting>
  <conditionalFormatting sqref="L77">
    <cfRule type="cellIs" dxfId="10802" priority="120" operator="lessThan">
      <formula>0</formula>
    </cfRule>
  </conditionalFormatting>
  <conditionalFormatting sqref="L77">
    <cfRule type="cellIs" dxfId="10801" priority="119" operator="lessThan">
      <formula>0</formula>
    </cfRule>
  </conditionalFormatting>
  <conditionalFormatting sqref="L77">
    <cfRule type="cellIs" dxfId="10800" priority="107" operator="lessThan">
      <formula>0</formula>
    </cfRule>
  </conditionalFormatting>
  <conditionalFormatting sqref="L77">
    <cfRule type="cellIs" dxfId="10799" priority="110" operator="lessThan">
      <formula>0</formula>
    </cfRule>
  </conditionalFormatting>
  <conditionalFormatting sqref="L77">
    <cfRule type="cellIs" dxfId="10798" priority="115" operator="lessThan">
      <formula>0</formula>
    </cfRule>
  </conditionalFormatting>
  <conditionalFormatting sqref="L77">
    <cfRule type="cellIs" dxfId="10797" priority="109" operator="lessThan">
      <formula>0</formula>
    </cfRule>
  </conditionalFormatting>
  <conditionalFormatting sqref="L77">
    <cfRule type="cellIs" dxfId="10796" priority="108" operator="lessThan">
      <formula>0</formula>
    </cfRule>
  </conditionalFormatting>
  <conditionalFormatting sqref="L77">
    <cfRule type="cellIs" dxfId="10795" priority="106" operator="lessThan">
      <formula>0</formula>
    </cfRule>
  </conditionalFormatting>
  <conditionalFormatting sqref="L77">
    <cfRule type="cellIs" dxfId="10794" priority="105" operator="lessThan">
      <formula>0</formula>
    </cfRule>
  </conditionalFormatting>
  <conditionalFormatting sqref="L77">
    <cfRule type="cellIs" dxfId="10793" priority="98" operator="lessThan">
      <formula>0</formula>
    </cfRule>
  </conditionalFormatting>
  <conditionalFormatting sqref="L77">
    <cfRule type="cellIs" dxfId="10792" priority="97" operator="lessThan">
      <formula>0</formula>
    </cfRule>
  </conditionalFormatting>
  <conditionalFormatting sqref="L77">
    <cfRule type="cellIs" dxfId="10791" priority="99" operator="lessThan">
      <formula>0</formula>
    </cfRule>
  </conditionalFormatting>
  <conditionalFormatting sqref="L77">
    <cfRule type="cellIs" dxfId="10790" priority="96" operator="lessThan">
      <formula>0</formula>
    </cfRule>
  </conditionalFormatting>
  <conditionalFormatting sqref="L77">
    <cfRule type="cellIs" dxfId="10789" priority="95" operator="lessThan">
      <formula>0</formula>
    </cfRule>
  </conditionalFormatting>
  <conditionalFormatting sqref="L77">
    <cfRule type="cellIs" dxfId="10788" priority="94" operator="lessThan">
      <formula>0</formula>
    </cfRule>
  </conditionalFormatting>
  <conditionalFormatting sqref="L77">
    <cfRule type="cellIs" dxfId="10787" priority="93" operator="lessThan">
      <formula>0</formula>
    </cfRule>
  </conditionalFormatting>
  <conditionalFormatting sqref="L77">
    <cfRule type="cellIs" dxfId="10786" priority="92" operator="lessThan">
      <formula>0</formula>
    </cfRule>
  </conditionalFormatting>
  <conditionalFormatting sqref="L77">
    <cfRule type="cellIs" dxfId="10785" priority="91" operator="lessThan">
      <formula>0</formula>
    </cfRule>
  </conditionalFormatting>
  <conditionalFormatting sqref="L77">
    <cfRule type="cellIs" dxfId="10784" priority="90" operator="lessThan">
      <formula>0</formula>
    </cfRule>
  </conditionalFormatting>
  <conditionalFormatting sqref="L77">
    <cfRule type="cellIs" dxfId="10783" priority="89" operator="lessThan">
      <formula>0</formula>
    </cfRule>
  </conditionalFormatting>
  <conditionalFormatting sqref="L77">
    <cfRule type="cellIs" dxfId="10782" priority="87" operator="lessThan">
      <formula>0</formula>
    </cfRule>
  </conditionalFormatting>
  <conditionalFormatting sqref="L77">
    <cfRule type="cellIs" dxfId="10781" priority="88" operator="lessThan">
      <formula>0</formula>
    </cfRule>
  </conditionalFormatting>
  <conditionalFormatting sqref="L77">
    <cfRule type="cellIs" dxfId="10780" priority="86" operator="lessThan">
      <formula>0</formula>
    </cfRule>
  </conditionalFormatting>
  <conditionalFormatting sqref="L77">
    <cfRule type="cellIs" dxfId="10779" priority="85" operator="lessThan">
      <formula>0</formula>
    </cfRule>
  </conditionalFormatting>
  <conditionalFormatting sqref="L77">
    <cfRule type="cellIs" dxfId="10778" priority="84" operator="lessThan">
      <formula>0</formula>
    </cfRule>
  </conditionalFormatting>
  <conditionalFormatting sqref="L77">
    <cfRule type="cellIs" dxfId="10777" priority="82" operator="lessThan">
      <formula>0</formula>
    </cfRule>
  </conditionalFormatting>
  <conditionalFormatting sqref="L77">
    <cfRule type="cellIs" dxfId="10776" priority="83" operator="lessThan">
      <formula>0</formula>
    </cfRule>
  </conditionalFormatting>
  <conditionalFormatting sqref="L77">
    <cfRule type="cellIs" dxfId="10775" priority="81" operator="lessThan">
      <formula>0</formula>
    </cfRule>
  </conditionalFormatting>
  <conditionalFormatting sqref="L77">
    <cfRule type="cellIs" dxfId="10774" priority="80" operator="lessThan">
      <formula>0</formula>
    </cfRule>
  </conditionalFormatting>
  <conditionalFormatting sqref="L77">
    <cfRule type="cellIs" dxfId="10773" priority="79" operator="lessThan">
      <formula>0</formula>
    </cfRule>
  </conditionalFormatting>
  <conditionalFormatting sqref="L77">
    <cfRule type="cellIs" dxfId="10772" priority="77" operator="lessThan">
      <formula>0</formula>
    </cfRule>
  </conditionalFormatting>
  <conditionalFormatting sqref="L77">
    <cfRule type="cellIs" dxfId="10771" priority="78" operator="lessThan">
      <formula>0</formula>
    </cfRule>
  </conditionalFormatting>
  <conditionalFormatting sqref="L77">
    <cfRule type="cellIs" dxfId="10770" priority="76" operator="lessThan">
      <formula>0</formula>
    </cfRule>
  </conditionalFormatting>
  <conditionalFormatting sqref="L77">
    <cfRule type="cellIs" dxfId="10769" priority="75" operator="lessThan">
      <formula>0</formula>
    </cfRule>
  </conditionalFormatting>
  <conditionalFormatting sqref="L77">
    <cfRule type="cellIs" dxfId="10768" priority="73" operator="lessThan">
      <formula>0</formula>
    </cfRule>
  </conditionalFormatting>
  <conditionalFormatting sqref="L77">
    <cfRule type="cellIs" dxfId="10767" priority="74" operator="lessThan">
      <formula>0</formula>
    </cfRule>
  </conditionalFormatting>
  <conditionalFormatting sqref="L77">
    <cfRule type="cellIs" dxfId="10766" priority="72" operator="lessThan">
      <formula>0</formula>
    </cfRule>
  </conditionalFormatting>
  <conditionalFormatting sqref="L77">
    <cfRule type="cellIs" dxfId="10765" priority="71" operator="lessThan">
      <formula>0</formula>
    </cfRule>
  </conditionalFormatting>
  <conditionalFormatting sqref="L77">
    <cfRule type="cellIs" dxfId="10764" priority="70" operator="lessThan">
      <formula>0</formula>
    </cfRule>
  </conditionalFormatting>
  <conditionalFormatting sqref="L77">
    <cfRule type="cellIs" dxfId="10763" priority="68" operator="lessThan">
      <formula>0</formula>
    </cfRule>
  </conditionalFormatting>
  <conditionalFormatting sqref="L77">
    <cfRule type="cellIs" dxfId="10762" priority="69" operator="lessThan">
      <formula>0</formula>
    </cfRule>
  </conditionalFormatting>
  <conditionalFormatting sqref="L77">
    <cfRule type="cellIs" dxfId="10761" priority="67" operator="lessThan">
      <formula>0</formula>
    </cfRule>
  </conditionalFormatting>
  <conditionalFormatting sqref="L77">
    <cfRule type="cellIs" dxfId="10760" priority="40" operator="lessThan">
      <formula>0</formula>
    </cfRule>
  </conditionalFormatting>
  <conditionalFormatting sqref="L77">
    <cfRule type="cellIs" dxfId="10759" priority="39" operator="lessThan">
      <formula>0</formula>
    </cfRule>
  </conditionalFormatting>
  <conditionalFormatting sqref="L77">
    <cfRule type="cellIs" dxfId="10758" priority="37" operator="lessThan">
      <formula>0</formula>
    </cfRule>
  </conditionalFormatting>
  <conditionalFormatting sqref="L77">
    <cfRule type="cellIs" dxfId="10757" priority="38" operator="lessThan">
      <formula>0</formula>
    </cfRule>
  </conditionalFormatting>
  <conditionalFormatting sqref="L77">
    <cfRule type="cellIs" dxfId="10756" priority="36" operator="lessThan">
      <formula>0</formula>
    </cfRule>
  </conditionalFormatting>
  <conditionalFormatting sqref="L77">
    <cfRule type="cellIs" dxfId="10755" priority="53" operator="lessThan">
      <formula>0</formula>
    </cfRule>
  </conditionalFormatting>
  <conditionalFormatting sqref="L77">
    <cfRule type="cellIs" dxfId="10754" priority="54" operator="lessThan">
      <formula>0</formula>
    </cfRule>
  </conditionalFormatting>
  <conditionalFormatting sqref="L77">
    <cfRule type="cellIs" dxfId="10753" priority="52" operator="lessThan">
      <formula>0</formula>
    </cfRule>
  </conditionalFormatting>
  <conditionalFormatting sqref="L77">
    <cfRule type="cellIs" dxfId="10752" priority="65" operator="lessThan">
      <formula>0</formula>
    </cfRule>
  </conditionalFormatting>
  <conditionalFormatting sqref="L77">
    <cfRule type="cellIs" dxfId="10751" priority="50" operator="lessThan">
      <formula>0</formula>
    </cfRule>
  </conditionalFormatting>
  <conditionalFormatting sqref="L77">
    <cfRule type="cellIs" dxfId="10750" priority="48" operator="lessThan">
      <formula>0</formula>
    </cfRule>
  </conditionalFormatting>
  <conditionalFormatting sqref="L77">
    <cfRule type="cellIs" dxfId="10749" priority="49" operator="lessThan">
      <formula>0</formula>
    </cfRule>
  </conditionalFormatting>
  <conditionalFormatting sqref="L77">
    <cfRule type="cellIs" dxfId="10748" priority="47" operator="lessThan">
      <formula>0</formula>
    </cfRule>
  </conditionalFormatting>
  <conditionalFormatting sqref="M77">
    <cfRule type="cellIs" dxfId="10747" priority="66" operator="lessThan">
      <formula>0</formula>
    </cfRule>
  </conditionalFormatting>
  <conditionalFormatting sqref="L77">
    <cfRule type="cellIs" dxfId="10746" priority="63" operator="lessThan">
      <formula>0</formula>
    </cfRule>
  </conditionalFormatting>
  <conditionalFormatting sqref="L77">
    <cfRule type="cellIs" dxfId="10745" priority="62" operator="lessThan">
      <formula>0</formula>
    </cfRule>
  </conditionalFormatting>
  <conditionalFormatting sqref="L77">
    <cfRule type="cellIs" dxfId="10744" priority="64" operator="lessThan">
      <formula>0</formula>
    </cfRule>
  </conditionalFormatting>
  <conditionalFormatting sqref="L77">
    <cfRule type="cellIs" dxfId="10743" priority="61" operator="lessThan">
      <formula>0</formula>
    </cfRule>
  </conditionalFormatting>
  <conditionalFormatting sqref="L77">
    <cfRule type="cellIs" dxfId="10742" priority="60" operator="lessThan">
      <formula>0</formula>
    </cfRule>
  </conditionalFormatting>
  <conditionalFormatting sqref="L77">
    <cfRule type="cellIs" dxfId="10741" priority="59" operator="lessThan">
      <formula>0</formula>
    </cfRule>
  </conditionalFormatting>
  <conditionalFormatting sqref="L77">
    <cfRule type="cellIs" dxfId="10740" priority="58" operator="lessThan">
      <formula>0</formula>
    </cfRule>
  </conditionalFormatting>
  <conditionalFormatting sqref="L77">
    <cfRule type="cellIs" dxfId="10739" priority="57" operator="lessThan">
      <formula>0</formula>
    </cfRule>
  </conditionalFormatting>
  <conditionalFormatting sqref="L77">
    <cfRule type="cellIs" dxfId="10738" priority="56" operator="lessThan">
      <formula>0</formula>
    </cfRule>
  </conditionalFormatting>
  <conditionalFormatting sqref="L77">
    <cfRule type="cellIs" dxfId="10737" priority="55" operator="lessThan">
      <formula>0</formula>
    </cfRule>
  </conditionalFormatting>
  <conditionalFormatting sqref="L77">
    <cfRule type="cellIs" dxfId="10736" priority="43" operator="lessThan">
      <formula>0</formula>
    </cfRule>
  </conditionalFormatting>
  <conditionalFormatting sqref="L77">
    <cfRule type="cellIs" dxfId="10735" priority="46" operator="lessThan">
      <formula>0</formula>
    </cfRule>
  </conditionalFormatting>
  <conditionalFormatting sqref="L77">
    <cfRule type="cellIs" dxfId="10734" priority="51" operator="lessThan">
      <formula>0</formula>
    </cfRule>
  </conditionalFormatting>
  <conditionalFormatting sqref="L77">
    <cfRule type="cellIs" dxfId="10733" priority="45" operator="lessThan">
      <formula>0</formula>
    </cfRule>
  </conditionalFormatting>
  <conditionalFormatting sqref="L77">
    <cfRule type="cellIs" dxfId="10732" priority="44" operator="lessThan">
      <formula>0</formula>
    </cfRule>
  </conditionalFormatting>
  <conditionalFormatting sqref="L77">
    <cfRule type="cellIs" dxfId="10731" priority="42" operator="lessThan">
      <formula>0</formula>
    </cfRule>
  </conditionalFormatting>
  <conditionalFormatting sqref="L77">
    <cfRule type="cellIs" dxfId="10730" priority="41" operator="lessThan">
      <formula>0</formula>
    </cfRule>
  </conditionalFormatting>
  <conditionalFormatting sqref="L77">
    <cfRule type="cellIs" dxfId="10729" priority="34" operator="lessThan">
      <formula>0</formula>
    </cfRule>
  </conditionalFormatting>
  <conditionalFormatting sqref="L77">
    <cfRule type="cellIs" dxfId="10728" priority="33" operator="lessThan">
      <formula>0</formula>
    </cfRule>
  </conditionalFormatting>
  <conditionalFormatting sqref="L77">
    <cfRule type="cellIs" dxfId="10727" priority="35" operator="lessThan">
      <formula>0</formula>
    </cfRule>
  </conditionalFormatting>
  <conditionalFormatting sqref="L77">
    <cfRule type="cellIs" dxfId="10726" priority="32" operator="lessThan">
      <formula>0</formula>
    </cfRule>
  </conditionalFormatting>
  <conditionalFormatting sqref="L77">
    <cfRule type="cellIs" dxfId="10725" priority="31" operator="lessThan">
      <formula>0</formula>
    </cfRule>
  </conditionalFormatting>
  <conditionalFormatting sqref="L77">
    <cfRule type="cellIs" dxfId="10724" priority="30" operator="lessThan">
      <formula>0</formula>
    </cfRule>
  </conditionalFormatting>
  <conditionalFormatting sqref="L77">
    <cfRule type="cellIs" dxfId="10723" priority="29" operator="lessThan">
      <formula>0</formula>
    </cfRule>
  </conditionalFormatting>
  <conditionalFormatting sqref="L77">
    <cfRule type="cellIs" dxfId="10722" priority="28" operator="lessThan">
      <formula>0</formula>
    </cfRule>
  </conditionalFormatting>
  <conditionalFormatting sqref="L77">
    <cfRule type="cellIs" dxfId="10721" priority="27" operator="lessThan">
      <formula>0</formula>
    </cfRule>
  </conditionalFormatting>
  <conditionalFormatting sqref="L77">
    <cfRule type="cellIs" dxfId="10720" priority="26" operator="lessThan">
      <formula>0</formula>
    </cfRule>
  </conditionalFormatting>
  <conditionalFormatting sqref="L77">
    <cfRule type="cellIs" dxfId="10719" priority="25" operator="lessThan">
      <formula>0</formula>
    </cfRule>
  </conditionalFormatting>
  <conditionalFormatting sqref="L77">
    <cfRule type="cellIs" dxfId="10718" priority="23" operator="lessThan">
      <formula>0</formula>
    </cfRule>
  </conditionalFormatting>
  <conditionalFormatting sqref="L77">
    <cfRule type="cellIs" dxfId="10717" priority="24" operator="lessThan">
      <formula>0</formula>
    </cfRule>
  </conditionalFormatting>
  <conditionalFormatting sqref="L77">
    <cfRule type="cellIs" dxfId="10716" priority="22" operator="lessThan">
      <formula>0</formula>
    </cfRule>
  </conditionalFormatting>
  <conditionalFormatting sqref="L77">
    <cfRule type="cellIs" dxfId="10715" priority="21" operator="lessThan">
      <formula>0</formula>
    </cfRule>
  </conditionalFormatting>
  <conditionalFormatting sqref="L77">
    <cfRule type="cellIs" dxfId="10714" priority="20" operator="lessThan">
      <formula>0</formula>
    </cfRule>
  </conditionalFormatting>
  <conditionalFormatting sqref="L77">
    <cfRule type="cellIs" dxfId="10713" priority="18" operator="lessThan">
      <formula>0</formula>
    </cfRule>
  </conditionalFormatting>
  <conditionalFormatting sqref="L77">
    <cfRule type="cellIs" dxfId="10712" priority="19" operator="lessThan">
      <formula>0</formula>
    </cfRule>
  </conditionalFormatting>
  <conditionalFormatting sqref="L77">
    <cfRule type="cellIs" dxfId="10711" priority="17" operator="lessThan">
      <formula>0</formula>
    </cfRule>
  </conditionalFormatting>
  <conditionalFormatting sqref="L77">
    <cfRule type="cellIs" dxfId="10710" priority="16" operator="lessThan">
      <formula>0</formula>
    </cfRule>
  </conditionalFormatting>
  <conditionalFormatting sqref="L77">
    <cfRule type="cellIs" dxfId="10709" priority="15" operator="lessThan">
      <formula>0</formula>
    </cfRule>
  </conditionalFormatting>
  <conditionalFormatting sqref="L77">
    <cfRule type="cellIs" dxfId="10708" priority="13" operator="lessThan">
      <formula>0</formula>
    </cfRule>
  </conditionalFormatting>
  <conditionalFormatting sqref="L77">
    <cfRule type="cellIs" dxfId="10707" priority="14" operator="lessThan">
      <formula>0</formula>
    </cfRule>
  </conditionalFormatting>
  <conditionalFormatting sqref="L77">
    <cfRule type="cellIs" dxfId="10706" priority="12" operator="lessThan">
      <formula>0</formula>
    </cfRule>
  </conditionalFormatting>
  <conditionalFormatting sqref="L77">
    <cfRule type="cellIs" dxfId="10705" priority="11" operator="lessThan">
      <formula>0</formula>
    </cfRule>
  </conditionalFormatting>
  <conditionalFormatting sqref="L77">
    <cfRule type="cellIs" dxfId="10704" priority="9" operator="lessThan">
      <formula>0</formula>
    </cfRule>
  </conditionalFormatting>
  <conditionalFormatting sqref="L77">
    <cfRule type="cellIs" dxfId="10703" priority="10" operator="lessThan">
      <formula>0</formula>
    </cfRule>
  </conditionalFormatting>
  <conditionalFormatting sqref="L77">
    <cfRule type="cellIs" dxfId="10702" priority="8" operator="lessThan">
      <formula>0</formula>
    </cfRule>
  </conditionalFormatting>
  <conditionalFormatting sqref="L77">
    <cfRule type="cellIs" dxfId="10701" priority="7" operator="lessThan">
      <formula>0</formula>
    </cfRule>
  </conditionalFormatting>
  <conditionalFormatting sqref="L77">
    <cfRule type="cellIs" dxfId="10700" priority="6" operator="lessThan">
      <formula>0</formula>
    </cfRule>
  </conditionalFormatting>
  <conditionalFormatting sqref="L77">
    <cfRule type="cellIs" dxfId="10699" priority="4" operator="lessThan">
      <formula>0</formula>
    </cfRule>
  </conditionalFormatting>
  <conditionalFormatting sqref="L77">
    <cfRule type="cellIs" dxfId="10698" priority="5" operator="lessThan">
      <formula>0</formula>
    </cfRule>
  </conditionalFormatting>
  <conditionalFormatting sqref="L77">
    <cfRule type="cellIs" dxfId="10697" priority="3" operator="lessThan">
      <formula>0</formula>
    </cfRule>
  </conditionalFormatting>
  <conditionalFormatting sqref="D78:D83">
    <cfRule type="cellIs" dxfId="10696" priority="2" operator="lessThan">
      <formula>0</formula>
    </cfRule>
  </conditionalFormatting>
  <conditionalFormatting sqref="D70:D83">
    <cfRule type="cellIs" dxfId="10695" priority="1" operator="greaterThanOrEqual">
      <formula>0</formula>
    </cfRule>
  </conditionalFormatting>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Q61"/>
  <sheetViews>
    <sheetView showGridLines="0" zoomScale="80" zoomScaleNormal="80" workbookViewId="0">
      <selection activeCell="O3" sqref="O3"/>
    </sheetView>
  </sheetViews>
  <sheetFormatPr baseColWidth="10" defaultColWidth="11.42578125" defaultRowHeight="14.25" x14ac:dyDescent="0.2"/>
  <cols>
    <col min="1" max="1" width="2" style="216" customWidth="1"/>
    <col min="2" max="2" width="36.5703125" style="216" customWidth="1"/>
    <col min="3" max="3" width="16.28515625" style="216" customWidth="1"/>
    <col min="4" max="5" width="14.42578125" style="216" customWidth="1"/>
    <col min="6" max="13" width="11.42578125" style="216"/>
    <col min="14" max="17" width="13" style="216" customWidth="1"/>
    <col min="18" max="16384" width="11.42578125" style="216"/>
  </cols>
  <sheetData>
    <row r="1" spans="1:17" ht="15" customHeight="1" x14ac:dyDescent="0.2">
      <c r="A1" s="664" t="s">
        <v>582</v>
      </c>
      <c r="B1" s="664"/>
      <c r="C1" s="664"/>
      <c r="D1" s="664"/>
      <c r="E1" s="664"/>
      <c r="F1" s="664"/>
      <c r="G1" s="664"/>
      <c r="H1" s="664"/>
      <c r="I1" s="664"/>
      <c r="J1" s="664"/>
      <c r="K1" s="664"/>
      <c r="L1" s="664"/>
      <c r="M1" s="664"/>
      <c r="N1" s="664"/>
      <c r="O1" s="664"/>
      <c r="P1" s="664"/>
      <c r="Q1" s="241"/>
    </row>
    <row r="2" spans="1:17" ht="15" customHeight="1" x14ac:dyDescent="0.2">
      <c r="A2" s="664"/>
      <c r="B2" s="664"/>
      <c r="C2" s="664"/>
      <c r="D2" s="664"/>
      <c r="E2" s="664"/>
      <c r="F2" s="664"/>
      <c r="G2" s="664"/>
      <c r="H2" s="664"/>
      <c r="I2" s="664"/>
      <c r="J2" s="664"/>
      <c r="K2" s="664"/>
      <c r="L2" s="664"/>
      <c r="M2" s="664"/>
      <c r="N2" s="664"/>
      <c r="O2" s="664"/>
      <c r="P2" s="664"/>
      <c r="Q2" s="241"/>
    </row>
    <row r="3" spans="1:17" ht="15" customHeight="1" x14ac:dyDescent="0.2">
      <c r="B3" s="218"/>
      <c r="C3" s="355"/>
      <c r="D3" s="355"/>
      <c r="E3" s="355"/>
      <c r="M3" s="321" t="s">
        <v>298</v>
      </c>
      <c r="O3" s="356" t="s">
        <v>583</v>
      </c>
    </row>
    <row r="4" spans="1:17" ht="15" customHeight="1" x14ac:dyDescent="0.2">
      <c r="C4" s="355"/>
      <c r="D4" s="355"/>
      <c r="E4" s="355"/>
    </row>
    <row r="5" spans="1:17" ht="15" customHeight="1" x14ac:dyDescent="0.2">
      <c r="B5" s="794" t="s">
        <v>584</v>
      </c>
      <c r="C5" s="667" t="s">
        <v>314</v>
      </c>
      <c r="D5" s="667" t="s">
        <v>585</v>
      </c>
      <c r="E5" s="667" t="s">
        <v>586</v>
      </c>
      <c r="Q5" s="357"/>
    </row>
    <row r="6" spans="1:17" ht="15" customHeight="1" thickBot="1" x14ac:dyDescent="0.25">
      <c r="B6" s="795"/>
      <c r="C6" s="666"/>
      <c r="D6" s="666"/>
      <c r="E6" s="666"/>
      <c r="Q6" s="357"/>
    </row>
    <row r="7" spans="1:17" ht="19.5" customHeight="1" x14ac:dyDescent="0.2">
      <c r="B7" s="358" t="s">
        <v>587</v>
      </c>
      <c r="C7" s="359">
        <v>35.9</v>
      </c>
      <c r="D7" s="360">
        <v>3.5000000000000003E-2</v>
      </c>
      <c r="E7" s="361">
        <f t="shared" ref="E7:E16" si="0">(C7*D7)</f>
        <v>1.2565000000000002</v>
      </c>
      <c r="Q7" s="357"/>
    </row>
    <row r="8" spans="1:17" ht="19.5" customHeight="1" x14ac:dyDescent="0.2">
      <c r="B8" s="362" t="s">
        <v>588</v>
      </c>
      <c r="C8" s="363">
        <v>14.3</v>
      </c>
      <c r="D8" s="364">
        <v>0.35439999999999999</v>
      </c>
      <c r="E8" s="365">
        <f t="shared" si="0"/>
        <v>5.06792</v>
      </c>
      <c r="Q8" s="357"/>
    </row>
    <row r="9" spans="1:17" ht="19.5" customHeight="1" x14ac:dyDescent="0.2">
      <c r="B9" s="362" t="s">
        <v>589</v>
      </c>
      <c r="C9" s="363">
        <v>14.76</v>
      </c>
      <c r="D9" s="364">
        <v>0.10249999999999999</v>
      </c>
      <c r="E9" s="365">
        <f t="shared" si="0"/>
        <v>1.5128999999999999</v>
      </c>
      <c r="Q9" s="357"/>
    </row>
    <row r="10" spans="1:17" ht="19.5" customHeight="1" x14ac:dyDescent="0.2">
      <c r="B10" s="362" t="s">
        <v>590</v>
      </c>
      <c r="C10" s="363">
        <v>11.5</v>
      </c>
      <c r="D10" s="364">
        <v>5.79E-2</v>
      </c>
      <c r="E10" s="365">
        <f t="shared" si="0"/>
        <v>0.66585000000000005</v>
      </c>
      <c r="Q10" s="357"/>
    </row>
    <row r="11" spans="1:17" ht="19.5" customHeight="1" x14ac:dyDescent="0.2">
      <c r="B11" s="362" t="s">
        <v>591</v>
      </c>
      <c r="C11" s="363">
        <v>7.76</v>
      </c>
      <c r="D11" s="364">
        <v>0.111</v>
      </c>
      <c r="E11" s="365">
        <f t="shared" si="0"/>
        <v>0.86136000000000001</v>
      </c>
      <c r="Q11" s="357"/>
    </row>
    <row r="12" spans="1:17" ht="19.5" customHeight="1" x14ac:dyDescent="0.2">
      <c r="B12" s="362" t="s">
        <v>592</v>
      </c>
      <c r="C12" s="363">
        <v>8.2799999999999994</v>
      </c>
      <c r="D12" s="364">
        <v>0.216</v>
      </c>
      <c r="E12" s="365">
        <f t="shared" si="0"/>
        <v>1.7884799999999998</v>
      </c>
      <c r="N12" s="357"/>
      <c r="O12" s="357"/>
      <c r="P12" s="357"/>
      <c r="Q12" s="357"/>
    </row>
    <row r="13" spans="1:17" ht="19.5" customHeight="1" x14ac:dyDescent="0.2">
      <c r="B13" s="362" t="s">
        <v>593</v>
      </c>
      <c r="C13" s="363">
        <v>2.1</v>
      </c>
      <c r="D13" s="364">
        <v>0.1024</v>
      </c>
      <c r="E13" s="365">
        <f t="shared" si="0"/>
        <v>0.21504000000000001</v>
      </c>
      <c r="N13" s="357"/>
      <c r="O13" s="357"/>
      <c r="P13" s="357"/>
      <c r="Q13" s="357"/>
    </row>
    <row r="14" spans="1:17" ht="19.5" customHeight="1" x14ac:dyDescent="0.2">
      <c r="B14" s="362" t="s">
        <v>594</v>
      </c>
      <c r="C14" s="363">
        <v>2.6</v>
      </c>
      <c r="D14" s="364">
        <v>0.192</v>
      </c>
      <c r="E14" s="365">
        <f t="shared" si="0"/>
        <v>0.49920000000000003</v>
      </c>
      <c r="N14" s="357"/>
      <c r="O14" s="357"/>
      <c r="P14" s="357"/>
      <c r="Q14" s="357"/>
    </row>
    <row r="15" spans="1:17" ht="19.5" customHeight="1" x14ac:dyDescent="0.2">
      <c r="B15" s="362" t="s">
        <v>595</v>
      </c>
      <c r="C15" s="363">
        <v>2.2000000000000002</v>
      </c>
      <c r="D15" s="364">
        <v>7.0599999999999996E-2</v>
      </c>
      <c r="E15" s="365">
        <f t="shared" si="0"/>
        <v>0.15532000000000001</v>
      </c>
      <c r="N15" s="357"/>
      <c r="O15" s="357"/>
      <c r="P15" s="357"/>
      <c r="Q15" s="357"/>
    </row>
    <row r="16" spans="1:17" ht="19.5" customHeight="1" x14ac:dyDescent="0.2">
      <c r="B16" s="362" t="s">
        <v>596</v>
      </c>
      <c r="C16" s="363">
        <v>0.6</v>
      </c>
      <c r="D16" s="364">
        <v>3.6600000000000001E-2</v>
      </c>
      <c r="E16" s="365">
        <f t="shared" si="0"/>
        <v>2.196E-2</v>
      </c>
      <c r="N16" s="357"/>
      <c r="O16" s="357"/>
      <c r="P16" s="357"/>
      <c r="Q16" s="357"/>
    </row>
    <row r="17" spans="1:17" ht="19.5" customHeight="1" x14ac:dyDescent="0.25">
      <c r="B17" s="366" t="s">
        <v>173</v>
      </c>
      <c r="C17" s="367">
        <f>SUM(C7:C16)</f>
        <v>100</v>
      </c>
      <c r="D17" s="368"/>
      <c r="E17" s="369">
        <f>SUM(E7:E16)</f>
        <v>12.04453</v>
      </c>
      <c r="N17" s="357"/>
      <c r="O17" s="357"/>
      <c r="P17" s="357"/>
      <c r="Q17" s="357"/>
    </row>
    <row r="18" spans="1:17" x14ac:dyDescent="0.2">
      <c r="B18" s="229" t="s">
        <v>597</v>
      </c>
      <c r="C18" s="370"/>
      <c r="N18" s="357"/>
      <c r="O18" s="357"/>
      <c r="P18" s="357"/>
      <c r="Q18" s="357"/>
    </row>
    <row r="19" spans="1:17" x14ac:dyDescent="0.2">
      <c r="N19" s="357"/>
      <c r="O19" s="357"/>
      <c r="P19" s="357"/>
      <c r="Q19" s="357"/>
    </row>
    <row r="20" spans="1:17" ht="27" customHeight="1" x14ac:dyDescent="0.2">
      <c r="B20" s="831" t="s">
        <v>598</v>
      </c>
      <c r="C20" s="831"/>
      <c r="D20" s="831"/>
      <c r="N20" s="357"/>
      <c r="O20" s="357"/>
      <c r="P20" s="357"/>
      <c r="Q20" s="357"/>
    </row>
    <row r="21" spans="1:17" ht="15" customHeight="1" x14ac:dyDescent="0.2">
      <c r="B21" s="831"/>
      <c r="C21" s="831"/>
      <c r="D21" s="831"/>
      <c r="N21" s="357"/>
      <c r="O21" s="357"/>
      <c r="P21" s="357"/>
      <c r="Q21" s="357"/>
    </row>
    <row r="22" spans="1:17" ht="28.5" customHeight="1" x14ac:dyDescent="0.2">
      <c r="B22" s="831"/>
      <c r="C22" s="831"/>
      <c r="D22" s="831"/>
    </row>
    <row r="23" spans="1:17" ht="15" customHeight="1" x14ac:dyDescent="0.2">
      <c r="B23" s="831"/>
      <c r="C23" s="831"/>
      <c r="D23" s="831"/>
    </row>
    <row r="24" spans="1:17" ht="30" customHeight="1" x14ac:dyDescent="0.2">
      <c r="B24" s="831"/>
      <c r="C24" s="831"/>
      <c r="D24" s="831"/>
      <c r="E24" s="216" t="s">
        <v>17</v>
      </c>
    </row>
    <row r="25" spans="1:17" ht="30" customHeight="1" x14ac:dyDescent="0.2">
      <c r="B25" s="831"/>
      <c r="C25" s="831"/>
      <c r="D25" s="831"/>
    </row>
    <row r="26" spans="1:17" ht="46.15" customHeight="1" x14ac:dyDescent="0.2">
      <c r="B26" s="831"/>
      <c r="C26" s="831"/>
      <c r="D26" s="831"/>
    </row>
    <row r="27" spans="1:17" ht="15" customHeight="1" x14ac:dyDescent="0.2">
      <c r="B27" s="241"/>
      <c r="C27" s="241"/>
      <c r="D27" s="241"/>
      <c r="N27" s="357"/>
      <c r="O27" s="357"/>
      <c r="P27" s="357"/>
      <c r="Q27" s="357"/>
    </row>
    <row r="28" spans="1:17" ht="15" customHeight="1" x14ac:dyDescent="0.2">
      <c r="B28" s="241"/>
      <c r="C28" s="241"/>
      <c r="D28" s="241"/>
      <c r="N28" s="357"/>
      <c r="O28" s="357"/>
      <c r="P28" s="357"/>
      <c r="Q28" s="357"/>
    </row>
    <row r="29" spans="1:17" ht="15" customHeight="1" x14ac:dyDescent="0.2">
      <c r="B29" s="241"/>
      <c r="C29" s="241"/>
      <c r="D29" s="241"/>
      <c r="N29" s="357"/>
      <c r="O29" s="357"/>
      <c r="P29" s="357"/>
      <c r="Q29" s="357"/>
    </row>
    <row r="30" spans="1:17" ht="15" customHeight="1" x14ac:dyDescent="0.2">
      <c r="N30" s="357"/>
      <c r="O30" s="357"/>
      <c r="P30" s="357"/>
      <c r="Q30" s="357"/>
    </row>
    <row r="31" spans="1:17" x14ac:dyDescent="0.2">
      <c r="A31" s="664"/>
      <c r="B31" s="664"/>
      <c r="C31" s="664"/>
      <c r="D31" s="664"/>
      <c r="E31" s="664"/>
      <c r="F31" s="664"/>
      <c r="G31" s="664"/>
      <c r="H31" s="664"/>
      <c r="I31" s="664"/>
      <c r="J31" s="664"/>
      <c r="K31" s="664"/>
      <c r="L31" s="664"/>
      <c r="M31" s="664"/>
      <c r="N31" s="664"/>
      <c r="O31" s="664"/>
      <c r="P31" s="664"/>
      <c r="Q31" s="357"/>
    </row>
    <row r="32" spans="1:17" x14ac:dyDescent="0.2">
      <c r="A32" s="664"/>
      <c r="B32" s="664"/>
      <c r="C32" s="664"/>
      <c r="D32" s="664"/>
      <c r="E32" s="664"/>
      <c r="F32" s="664"/>
      <c r="G32" s="664"/>
      <c r="H32" s="664"/>
      <c r="I32" s="664"/>
      <c r="J32" s="664"/>
      <c r="K32" s="664"/>
      <c r="L32" s="664"/>
      <c r="M32" s="664"/>
      <c r="N32" s="664"/>
      <c r="O32" s="664"/>
      <c r="P32" s="664"/>
      <c r="Q32" s="357"/>
    </row>
    <row r="33" spans="14:17" x14ac:dyDescent="0.2">
      <c r="N33" s="357"/>
      <c r="O33" s="357"/>
      <c r="P33" s="357"/>
      <c r="Q33" s="357"/>
    </row>
    <row r="34" spans="14:17" x14ac:dyDescent="0.2">
      <c r="N34" s="357"/>
      <c r="O34" s="357"/>
      <c r="P34" s="357"/>
      <c r="Q34" s="357"/>
    </row>
    <row r="35" spans="14:17" x14ac:dyDescent="0.2">
      <c r="N35" s="357"/>
      <c r="O35" s="357"/>
      <c r="P35" s="357"/>
      <c r="Q35" s="357"/>
    </row>
    <row r="36" spans="14:17" ht="15" customHeight="1" x14ac:dyDescent="0.2">
      <c r="N36" s="357"/>
      <c r="O36" s="357"/>
      <c r="P36" s="357"/>
      <c r="Q36" s="357"/>
    </row>
    <row r="37" spans="14:17" ht="15" customHeight="1" x14ac:dyDescent="0.2">
      <c r="N37" s="357"/>
      <c r="O37" s="357"/>
      <c r="P37" s="357"/>
      <c r="Q37" s="357"/>
    </row>
    <row r="38" spans="14:17" ht="18" customHeight="1" x14ac:dyDescent="0.2">
      <c r="N38" s="357"/>
      <c r="O38" s="357"/>
      <c r="P38" s="357"/>
      <c r="Q38" s="357"/>
    </row>
    <row r="39" spans="14:17" ht="18" customHeight="1" x14ac:dyDescent="0.2">
      <c r="N39" s="357"/>
      <c r="O39" s="357"/>
      <c r="P39" s="357"/>
      <c r="Q39" s="357"/>
    </row>
    <row r="40" spans="14:17" ht="18" customHeight="1" x14ac:dyDescent="0.2">
      <c r="N40" s="357"/>
      <c r="O40" s="357"/>
      <c r="P40" s="357"/>
      <c r="Q40" s="357"/>
    </row>
    <row r="41" spans="14:17" ht="18" customHeight="1" x14ac:dyDescent="0.2">
      <c r="N41" s="357"/>
      <c r="O41" s="357"/>
      <c r="P41" s="357"/>
      <c r="Q41" s="357"/>
    </row>
    <row r="42" spans="14:17" ht="18" customHeight="1" x14ac:dyDescent="0.2">
      <c r="N42" s="357"/>
      <c r="O42" s="357"/>
      <c r="P42" s="357"/>
      <c r="Q42" s="357"/>
    </row>
    <row r="43" spans="14:17" x14ac:dyDescent="0.2">
      <c r="N43" s="357"/>
      <c r="O43" s="357"/>
      <c r="P43" s="357"/>
      <c r="Q43" s="357"/>
    </row>
    <row r="44" spans="14:17" x14ac:dyDescent="0.2">
      <c r="N44" s="357"/>
      <c r="O44" s="357"/>
      <c r="P44" s="357"/>
      <c r="Q44" s="357"/>
    </row>
    <row r="45" spans="14:17" x14ac:dyDescent="0.2">
      <c r="N45" s="357"/>
      <c r="O45" s="357"/>
      <c r="P45" s="357"/>
      <c r="Q45" s="357"/>
    </row>
    <row r="46" spans="14:17" x14ac:dyDescent="0.2">
      <c r="N46" s="357"/>
      <c r="O46" s="357"/>
      <c r="P46" s="357"/>
      <c r="Q46" s="357"/>
    </row>
    <row r="47" spans="14:17" x14ac:dyDescent="0.2">
      <c r="N47" s="357"/>
      <c r="O47" s="357"/>
      <c r="P47" s="357"/>
      <c r="Q47" s="357"/>
    </row>
    <row r="48" spans="14:17" x14ac:dyDescent="0.2">
      <c r="N48" s="357"/>
      <c r="O48" s="357"/>
      <c r="P48" s="357"/>
      <c r="Q48" s="357"/>
    </row>
    <row r="50" spans="2:11" ht="15" customHeight="1" x14ac:dyDescent="0.2"/>
    <row r="52" spans="2:11" ht="18.75" customHeight="1" x14ac:dyDescent="0.2">
      <c r="J52" s="829"/>
      <c r="K52" s="830"/>
    </row>
    <row r="53" spans="2:11" x14ac:dyDescent="0.2">
      <c r="J53" s="830"/>
      <c r="K53" s="830"/>
    </row>
    <row r="54" spans="2:11" x14ac:dyDescent="0.2">
      <c r="J54" s="830"/>
      <c r="K54" s="830"/>
    </row>
    <row r="55" spans="2:11" x14ac:dyDescent="0.2">
      <c r="J55" s="830"/>
      <c r="K55" s="830"/>
    </row>
    <row r="56" spans="2:11" x14ac:dyDescent="0.2">
      <c r="J56" s="830"/>
      <c r="K56" s="830"/>
    </row>
    <row r="57" spans="2:11" x14ac:dyDescent="0.2">
      <c r="J57" s="830"/>
      <c r="K57" s="830"/>
    </row>
    <row r="58" spans="2:11" x14ac:dyDescent="0.2">
      <c r="J58" s="830"/>
      <c r="K58" s="830"/>
    </row>
    <row r="59" spans="2:11" x14ac:dyDescent="0.2">
      <c r="J59" s="830"/>
      <c r="K59" s="830"/>
    </row>
    <row r="60" spans="2:11" x14ac:dyDescent="0.2">
      <c r="J60" s="830"/>
      <c r="K60" s="830"/>
    </row>
    <row r="61" spans="2:11" x14ac:dyDescent="0.2">
      <c r="B61" s="274"/>
    </row>
  </sheetData>
  <sheetProtection algorithmName="SHA-512" hashValue="EHiqii9owT6eMv+PXqSKjbYFj/BHwcd+uH2QIgCE/twGHHs+YI2Wv/6aBCJQSA38b3Rzs5adBCDVNwwJUwKfbg==" saltValue="htPbdVOHt7+w6mQuOqKCjw==" spinCount="100000" sheet="1" objects="1" scenarios="1"/>
  <mergeCells count="8">
    <mergeCell ref="A1:P2"/>
    <mergeCell ref="A31:P32"/>
    <mergeCell ref="J52:K60"/>
    <mergeCell ref="E5:E6"/>
    <mergeCell ref="B5:B6"/>
    <mergeCell ref="C5:C6"/>
    <mergeCell ref="D5:D6"/>
    <mergeCell ref="B20:D26"/>
  </mergeCells>
  <pageMargins left="0.7" right="0.7" top="0.75" bottom="0.75" header="0.3" footer="0.3"/>
  <pageSetup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W255"/>
  <sheetViews>
    <sheetView showGridLines="0" zoomScale="70" zoomScaleNormal="70" workbookViewId="0">
      <selection activeCell="H64" sqref="H64"/>
    </sheetView>
  </sheetViews>
  <sheetFormatPr baseColWidth="10" defaultColWidth="11.42578125" defaultRowHeight="14.25" x14ac:dyDescent="0.2"/>
  <cols>
    <col min="1" max="1" width="2" style="216" customWidth="1"/>
    <col min="2" max="2" width="19.5703125" style="216" bestFit="1" customWidth="1"/>
    <col min="3" max="3" width="19.5703125" style="216" customWidth="1"/>
    <col min="4" max="4" width="18.7109375" style="216" bestFit="1" customWidth="1"/>
    <col min="5" max="5" width="17.85546875" style="216" bestFit="1" customWidth="1"/>
    <col min="6" max="6" width="18.7109375" style="216" customWidth="1"/>
    <col min="7" max="7" width="20.42578125" style="216" customWidth="1"/>
    <col min="8" max="8" width="22" style="216" customWidth="1"/>
    <col min="9" max="9" width="18" style="216" customWidth="1"/>
    <col min="10" max="10" width="14.28515625" style="216" customWidth="1"/>
    <col min="11" max="11" width="14.5703125" style="216" bestFit="1" customWidth="1"/>
    <col min="12" max="12" width="11.7109375" style="216" customWidth="1"/>
    <col min="13" max="13" width="14.42578125" style="216" customWidth="1"/>
    <col min="14" max="14" width="12.28515625" style="216" customWidth="1"/>
    <col min="15" max="16" width="17.5703125" style="216" customWidth="1"/>
    <col min="17" max="17" width="14.42578125" style="241" bestFit="1" customWidth="1"/>
    <col min="18" max="18" width="12.42578125" style="216" bestFit="1" customWidth="1"/>
    <col min="19" max="19" width="11.5703125" style="216" bestFit="1" customWidth="1"/>
    <col min="20" max="20" width="9.85546875" style="216" bestFit="1" customWidth="1"/>
    <col min="21" max="21" width="14.42578125" style="216" bestFit="1" customWidth="1"/>
    <col min="22" max="22" width="12.42578125" style="216" bestFit="1" customWidth="1"/>
    <col min="23" max="23" width="13.42578125" style="216" bestFit="1" customWidth="1"/>
    <col min="24" max="16384" width="11.42578125" style="216"/>
  </cols>
  <sheetData>
    <row r="1" spans="1:16" ht="15" customHeight="1" x14ac:dyDescent="0.2">
      <c r="A1" s="664" t="s">
        <v>599</v>
      </c>
      <c r="B1" s="664"/>
      <c r="C1" s="664"/>
      <c r="D1" s="664"/>
      <c r="E1" s="664"/>
      <c r="F1" s="664"/>
      <c r="G1" s="664"/>
      <c r="H1" s="664"/>
      <c r="I1" s="664"/>
      <c r="J1" s="664"/>
      <c r="K1" s="664"/>
      <c r="L1" s="664"/>
      <c r="M1" s="664"/>
      <c r="N1" s="664"/>
      <c r="O1" s="664"/>
      <c r="P1" s="664"/>
    </row>
    <row r="2" spans="1:16" ht="15" customHeight="1" x14ac:dyDescent="0.2">
      <c r="A2" s="664"/>
      <c r="B2" s="664"/>
      <c r="C2" s="664"/>
      <c r="D2" s="664"/>
      <c r="E2" s="664"/>
      <c r="F2" s="664"/>
      <c r="G2" s="664"/>
      <c r="H2" s="664"/>
      <c r="I2" s="664"/>
      <c r="J2" s="664"/>
      <c r="K2" s="664"/>
      <c r="L2" s="664"/>
      <c r="M2" s="664"/>
      <c r="N2" s="664"/>
      <c r="O2" s="664"/>
      <c r="P2" s="664"/>
    </row>
    <row r="3" spans="1:16" ht="15" customHeight="1" x14ac:dyDescent="0.2">
      <c r="B3" s="218"/>
      <c r="D3" s="355"/>
      <c r="E3" s="355"/>
      <c r="L3" s="393"/>
      <c r="M3" s="393" t="s">
        <v>3</v>
      </c>
      <c r="N3" s="393"/>
      <c r="O3" s="393" t="s">
        <v>1039</v>
      </c>
    </row>
    <row r="4" spans="1:16" ht="15" customHeight="1" x14ac:dyDescent="0.2">
      <c r="B4" s="218"/>
      <c r="D4" s="355"/>
      <c r="E4" s="355"/>
      <c r="M4" s="321"/>
      <c r="O4" s="275"/>
    </row>
    <row r="5" spans="1:16" ht="15" customHeight="1" x14ac:dyDescent="0.2">
      <c r="B5" s="832" t="s">
        <v>70</v>
      </c>
      <c r="C5" s="832" t="s">
        <v>77</v>
      </c>
      <c r="D5" s="355"/>
      <c r="E5" s="355"/>
      <c r="M5" s="321"/>
      <c r="O5" s="275"/>
    </row>
    <row r="6" spans="1:16" ht="15" customHeight="1" thickBot="1" x14ac:dyDescent="0.25">
      <c r="B6" s="833"/>
      <c r="C6" s="833" t="s">
        <v>601</v>
      </c>
      <c r="D6" s="355"/>
      <c r="E6" s="355"/>
      <c r="M6" s="321"/>
      <c r="O6" s="275"/>
    </row>
    <row r="7" spans="1:16" ht="15" hidden="1" customHeight="1" x14ac:dyDescent="0.2">
      <c r="B7" s="616">
        <v>43160</v>
      </c>
      <c r="C7" s="617">
        <v>2.9999999999999997E-4</v>
      </c>
      <c r="D7" s="355"/>
      <c r="E7" s="355"/>
      <c r="M7" s="321"/>
      <c r="O7" s="275"/>
    </row>
    <row r="8" spans="1:16" ht="15" hidden="1" customHeight="1" x14ac:dyDescent="0.2">
      <c r="B8" s="616">
        <v>43191</v>
      </c>
      <c r="C8" s="617">
        <v>-1.2999999999999999E-3</v>
      </c>
      <c r="D8" s="355"/>
      <c r="E8" s="355"/>
      <c r="M8" s="321"/>
      <c r="O8" s="275"/>
    </row>
    <row r="9" spans="1:16" ht="15" hidden="1" customHeight="1" x14ac:dyDescent="0.2">
      <c r="B9" s="616">
        <v>43221</v>
      </c>
      <c r="C9" s="617">
        <v>6.4000000000000003E-3</v>
      </c>
      <c r="D9" s="355"/>
      <c r="E9" s="355"/>
      <c r="M9" s="321"/>
      <c r="O9" s="275"/>
    </row>
    <row r="10" spans="1:16" ht="15" hidden="1" customHeight="1" x14ac:dyDescent="0.2">
      <c r="B10" s="616">
        <v>43252</v>
      </c>
      <c r="C10" s="617">
        <v>7.7999999999999996E-3</v>
      </c>
      <c r="D10" s="355"/>
      <c r="E10" s="355"/>
      <c r="M10" s="321"/>
      <c r="O10" s="275"/>
    </row>
    <row r="11" spans="1:16" ht="15" hidden="1" customHeight="1" x14ac:dyDescent="0.2">
      <c r="B11" s="616">
        <v>43282</v>
      </c>
      <c r="C11" s="617">
        <v>4.0000000000000002E-4</v>
      </c>
      <c r="D11" s="355"/>
      <c r="E11" s="355"/>
      <c r="M11" s="321"/>
      <c r="O11" s="275"/>
    </row>
    <row r="12" spans="1:16" ht="15" hidden="1" customHeight="1" x14ac:dyDescent="0.2">
      <c r="B12" s="616">
        <v>43313</v>
      </c>
      <c r="C12" s="617">
        <v>1E-3</v>
      </c>
      <c r="D12" s="355"/>
      <c r="E12" s="355"/>
      <c r="M12" s="321"/>
      <c r="O12" s="275"/>
    </row>
    <row r="13" spans="1:16" ht="15" hidden="1" customHeight="1" x14ac:dyDescent="0.2">
      <c r="B13" s="616">
        <v>43344</v>
      </c>
      <c r="C13" s="617">
        <v>6.4000000000000003E-3</v>
      </c>
      <c r="D13" s="355"/>
      <c r="E13" s="355"/>
      <c r="M13" s="321"/>
      <c r="O13" s="275"/>
    </row>
    <row r="14" spans="1:16" ht="15" hidden="1" customHeight="1" x14ac:dyDescent="0.2">
      <c r="B14" s="616">
        <v>43374</v>
      </c>
      <c r="C14" s="617">
        <v>5.7000000000000002E-3</v>
      </c>
      <c r="D14" s="355"/>
      <c r="E14" s="355"/>
      <c r="M14" s="321"/>
      <c r="O14" s="275"/>
    </row>
    <row r="15" spans="1:16" ht="15" hidden="1" customHeight="1" x14ac:dyDescent="0.2">
      <c r="B15" s="616">
        <v>43405</v>
      </c>
      <c r="C15" s="617">
        <v>6.3E-3</v>
      </c>
      <c r="D15" s="355"/>
      <c r="E15" s="355"/>
      <c r="M15" s="321"/>
      <c r="O15" s="275"/>
    </row>
    <row r="16" spans="1:16" ht="15" hidden="1" customHeight="1" x14ac:dyDescent="0.2">
      <c r="B16" s="616">
        <v>43435</v>
      </c>
      <c r="C16" s="617">
        <v>2E-3</v>
      </c>
      <c r="D16" s="355"/>
      <c r="E16" s="355"/>
      <c r="M16" s="321"/>
      <c r="O16" s="275"/>
    </row>
    <row r="17" spans="2:15" ht="15" hidden="1" customHeight="1" x14ac:dyDescent="0.2">
      <c r="B17" s="616">
        <v>43466</v>
      </c>
      <c r="C17" s="617">
        <v>5.7000000000000002E-3</v>
      </c>
      <c r="D17" s="355"/>
      <c r="E17" s="355"/>
      <c r="M17" s="321"/>
      <c r="O17" s="275"/>
    </row>
    <row r="18" spans="2:15" ht="15" hidden="1" customHeight="1" x14ac:dyDescent="0.2">
      <c r="B18" s="616">
        <v>43497</v>
      </c>
      <c r="C18" s="617">
        <v>6.1000000000000004E-3</v>
      </c>
      <c r="D18" s="355"/>
      <c r="E18" s="355"/>
      <c r="M18" s="321"/>
      <c r="O18" s="275"/>
    </row>
    <row r="19" spans="2:15" ht="15" hidden="1" customHeight="1" x14ac:dyDescent="0.2">
      <c r="B19" s="616">
        <v>43525</v>
      </c>
      <c r="C19" s="617">
        <v>3.3E-3</v>
      </c>
      <c r="D19" s="355"/>
      <c r="E19" s="355"/>
      <c r="M19" s="321"/>
      <c r="O19" s="275"/>
    </row>
    <row r="20" spans="2:15" ht="15" hidden="1" customHeight="1" x14ac:dyDescent="0.2">
      <c r="B20" s="616">
        <v>43556</v>
      </c>
      <c r="C20" s="617">
        <v>1.6000000000000001E-3</v>
      </c>
      <c r="D20" s="355"/>
      <c r="E20" s="355"/>
      <c r="M20" s="321"/>
      <c r="O20" s="275"/>
    </row>
    <row r="21" spans="2:15" ht="15" hidden="1" customHeight="1" x14ac:dyDescent="0.2">
      <c r="B21" s="616">
        <v>43586</v>
      </c>
      <c r="C21" s="617">
        <v>2.3999999999999998E-3</v>
      </c>
      <c r="D21" s="355"/>
      <c r="E21" s="355"/>
      <c r="M21" s="321"/>
      <c r="O21" s="275"/>
    </row>
    <row r="22" spans="2:15" ht="15" hidden="1" customHeight="1" x14ac:dyDescent="0.2">
      <c r="B22" s="616">
        <v>43617</v>
      </c>
      <c r="C22" s="617">
        <v>4.0000000000000002E-4</v>
      </c>
      <c r="D22" s="355"/>
      <c r="E22" s="355"/>
      <c r="M22" s="321"/>
      <c r="O22" s="275"/>
    </row>
    <row r="23" spans="2:15" ht="15" hidden="1" customHeight="1" x14ac:dyDescent="0.2">
      <c r="B23" s="616">
        <v>43647</v>
      </c>
      <c r="C23" s="617">
        <v>5.1999999999999998E-3</v>
      </c>
      <c r="K23" s="371"/>
      <c r="L23" s="371"/>
      <c r="M23" s="371"/>
      <c r="N23" s="371"/>
      <c r="O23" s="275"/>
    </row>
    <row r="24" spans="2:15" ht="15" hidden="1" customHeight="1" x14ac:dyDescent="0.2">
      <c r="B24" s="616">
        <v>43678</v>
      </c>
      <c r="C24" s="617">
        <v>4.1000000000000003E-3</v>
      </c>
      <c r="K24" s="371"/>
      <c r="L24" s="371"/>
      <c r="M24" s="371"/>
      <c r="N24" s="371"/>
      <c r="O24" s="275"/>
    </row>
    <row r="25" spans="2:15" ht="15" hidden="1" customHeight="1" x14ac:dyDescent="0.2">
      <c r="B25" s="616">
        <v>43709</v>
      </c>
      <c r="C25" s="617">
        <v>4.7000000000000002E-3</v>
      </c>
      <c r="K25" s="371"/>
      <c r="L25" s="371"/>
      <c r="M25" s="371"/>
      <c r="N25" s="371"/>
      <c r="O25" s="275"/>
    </row>
    <row r="26" spans="2:15" ht="15" hidden="1" customHeight="1" x14ac:dyDescent="0.2">
      <c r="B26" s="616">
        <v>43739</v>
      </c>
      <c r="C26" s="617">
        <v>1.2999999999999999E-3</v>
      </c>
      <c r="K26" s="371"/>
      <c r="L26" s="371"/>
      <c r="M26" s="371"/>
      <c r="N26" s="371"/>
      <c r="O26" s="275"/>
    </row>
    <row r="27" spans="2:15" ht="15" hidden="1" customHeight="1" x14ac:dyDescent="0.2">
      <c r="B27" s="616">
        <v>43770</v>
      </c>
      <c r="C27" s="617">
        <v>-5.9999999999999995E-4</v>
      </c>
      <c r="K27" s="371"/>
      <c r="L27" s="371"/>
      <c r="M27" s="371"/>
      <c r="N27" s="371"/>
      <c r="O27" s="275"/>
    </row>
    <row r="28" spans="2:15" ht="15" hidden="1" customHeight="1" x14ac:dyDescent="0.2">
      <c r="B28" s="616">
        <v>43800</v>
      </c>
      <c r="C28" s="617">
        <v>4.0000000000000002E-4</v>
      </c>
      <c r="K28" s="371"/>
      <c r="L28" s="371"/>
      <c r="M28" s="371"/>
      <c r="N28" s="371"/>
      <c r="O28" s="275"/>
    </row>
    <row r="29" spans="2:15" ht="15" hidden="1" customHeight="1" x14ac:dyDescent="0.2">
      <c r="B29" s="616">
        <v>43831</v>
      </c>
      <c r="C29" s="617">
        <v>1.61E-2</v>
      </c>
      <c r="K29" s="371"/>
      <c r="L29" s="371"/>
      <c r="M29" s="371"/>
      <c r="N29" s="371"/>
      <c r="O29" s="275"/>
    </row>
    <row r="30" spans="2:15" ht="15" hidden="1" customHeight="1" x14ac:dyDescent="0.2">
      <c r="B30" s="616">
        <v>43862</v>
      </c>
      <c r="C30" s="617">
        <v>5.0000000000000001E-3</v>
      </c>
      <c r="K30" s="371"/>
      <c r="L30" s="371"/>
      <c r="M30" s="371"/>
      <c r="N30" s="371"/>
      <c r="O30" s="275"/>
    </row>
    <row r="31" spans="2:15" ht="15" hidden="1" customHeight="1" x14ac:dyDescent="0.2">
      <c r="B31" s="616">
        <v>43891</v>
      </c>
      <c r="C31" s="617">
        <v>-2.4899999999999999E-2</v>
      </c>
      <c r="K31" s="371"/>
      <c r="L31" s="371"/>
      <c r="M31" s="371"/>
      <c r="N31" s="371"/>
      <c r="O31" s="275"/>
    </row>
    <row r="32" spans="2:15" ht="15" hidden="1" customHeight="1" x14ac:dyDescent="0.2">
      <c r="B32" s="616">
        <v>43922</v>
      </c>
      <c r="C32" s="617">
        <v>-8.5900000000000004E-2</v>
      </c>
      <c r="K32" s="371"/>
      <c r="L32" s="371"/>
      <c r="M32" s="371"/>
      <c r="N32" s="371"/>
      <c r="O32" s="275"/>
    </row>
    <row r="33" spans="2:15" ht="15" hidden="1" customHeight="1" x14ac:dyDescent="0.2">
      <c r="B33" s="616">
        <v>43952</v>
      </c>
      <c r="C33" s="617">
        <v>-1.2800000000000001E-2</v>
      </c>
      <c r="K33" s="371"/>
      <c r="L33" s="371"/>
      <c r="M33" s="371"/>
      <c r="N33" s="371"/>
      <c r="O33" s="275"/>
    </row>
    <row r="34" spans="2:15" ht="15" hidden="1" customHeight="1" x14ac:dyDescent="0.2">
      <c r="B34" s="616">
        <v>43983</v>
      </c>
      <c r="C34" s="617">
        <v>8.6199999999999999E-2</v>
      </c>
      <c r="K34" s="371"/>
      <c r="L34" s="371"/>
      <c r="M34" s="371"/>
      <c r="N34" s="371"/>
      <c r="O34" s="275"/>
    </row>
    <row r="35" spans="2:15" ht="15" hidden="1" customHeight="1" x14ac:dyDescent="0.2">
      <c r="B35" s="616">
        <v>44013</v>
      </c>
      <c r="C35" s="617">
        <v>7.7999999999999996E-3</v>
      </c>
      <c r="K35" s="371"/>
      <c r="L35" s="371"/>
      <c r="M35" s="371"/>
      <c r="N35" s="371"/>
      <c r="O35" s="275"/>
    </row>
    <row r="36" spans="2:15" ht="15" hidden="1" customHeight="1" x14ac:dyDescent="0.2">
      <c r="B36" s="616">
        <v>44044</v>
      </c>
      <c r="C36" s="617">
        <v>-2.0999999999999999E-3</v>
      </c>
      <c r="K36" s="371"/>
      <c r="L36" s="371"/>
      <c r="M36" s="371"/>
      <c r="N36" s="371"/>
      <c r="O36" s="275"/>
    </row>
    <row r="37" spans="2:15" ht="15" hidden="1" customHeight="1" x14ac:dyDescent="0.2">
      <c r="B37" s="616">
        <v>44075</v>
      </c>
      <c r="C37" s="617">
        <v>-1.5E-3</v>
      </c>
      <c r="K37" s="371"/>
      <c r="L37" s="371"/>
      <c r="M37" s="371"/>
      <c r="N37" s="371"/>
      <c r="O37" s="275"/>
    </row>
    <row r="38" spans="2:15" ht="15" hidden="1" customHeight="1" x14ac:dyDescent="0.2">
      <c r="B38" s="616">
        <v>44105</v>
      </c>
      <c r="C38" s="617">
        <v>-5.0000000000000001E-4</v>
      </c>
      <c r="K38" s="371"/>
      <c r="L38" s="371"/>
      <c r="M38" s="371"/>
      <c r="N38" s="371"/>
      <c r="O38" s="275"/>
    </row>
    <row r="39" spans="2:15" ht="15" hidden="1" customHeight="1" x14ac:dyDescent="0.2">
      <c r="B39" s="616">
        <v>44136</v>
      </c>
      <c r="C39" s="617">
        <v>-2.5999999999999999E-3</v>
      </c>
      <c r="K39" s="371"/>
      <c r="L39" s="371"/>
      <c r="M39" s="371"/>
      <c r="N39" s="371"/>
      <c r="O39" s="275"/>
    </row>
    <row r="40" spans="2:15" ht="18" hidden="1" customHeight="1" x14ac:dyDescent="0.2">
      <c r="B40" s="618">
        <v>44166</v>
      </c>
      <c r="C40" s="372">
        <v>-3.2000000000000002E-3</v>
      </c>
      <c r="K40" s="371"/>
      <c r="L40" s="371"/>
      <c r="M40" s="371"/>
      <c r="N40" s="371"/>
      <c r="O40" s="275"/>
    </row>
    <row r="41" spans="2:15" ht="18" hidden="1" customHeight="1" x14ac:dyDescent="0.2">
      <c r="B41" s="619">
        <v>44197</v>
      </c>
      <c r="C41" s="373">
        <v>1.0200000000000001E-2</v>
      </c>
      <c r="K41" s="371"/>
      <c r="L41" s="371"/>
      <c r="M41" s="371"/>
      <c r="N41" s="371"/>
      <c r="O41" s="275"/>
    </row>
    <row r="42" spans="2:15" ht="18" hidden="1" customHeight="1" x14ac:dyDescent="0.2">
      <c r="B42" s="619">
        <v>44228</v>
      </c>
      <c r="C42" s="373">
        <v>9.1000000000000004E-3</v>
      </c>
      <c r="K42" s="371"/>
      <c r="L42" s="371"/>
      <c r="M42" s="371"/>
      <c r="N42" s="371"/>
      <c r="O42" s="275"/>
    </row>
    <row r="43" spans="2:15" ht="18" hidden="1" customHeight="1" x14ac:dyDescent="0.2">
      <c r="B43" s="619">
        <v>44256</v>
      </c>
      <c r="C43" s="373">
        <v>6.4999999999999997E-3</v>
      </c>
      <c r="K43" s="371"/>
      <c r="L43" s="371"/>
      <c r="M43" s="371"/>
      <c r="N43" s="371"/>
      <c r="O43" s="275"/>
    </row>
    <row r="44" spans="2:15" ht="18" hidden="1" customHeight="1" x14ac:dyDescent="0.2">
      <c r="B44" s="619">
        <v>44287</v>
      </c>
      <c r="C44" s="373">
        <v>4.5999999999999999E-3</v>
      </c>
      <c r="K44" s="371"/>
      <c r="L44" s="371"/>
      <c r="M44" s="371"/>
      <c r="N44" s="371"/>
      <c r="O44" s="275"/>
    </row>
    <row r="45" spans="2:15" ht="18" hidden="1" customHeight="1" x14ac:dyDescent="0.2">
      <c r="B45" s="619">
        <v>44317</v>
      </c>
      <c r="C45" s="373">
        <v>2.3E-3</v>
      </c>
      <c r="K45" s="371"/>
      <c r="L45" s="371"/>
      <c r="M45" s="371"/>
      <c r="N45" s="371"/>
      <c r="O45" s="275"/>
    </row>
    <row r="46" spans="2:15" ht="18" hidden="1" customHeight="1" x14ac:dyDescent="0.2">
      <c r="B46" s="619">
        <v>44348</v>
      </c>
      <c r="C46" s="373">
        <v>6.9999999999999999E-4</v>
      </c>
      <c r="K46" s="371"/>
      <c r="L46" s="371"/>
      <c r="M46" s="371"/>
      <c r="N46" s="371"/>
      <c r="O46" s="275"/>
    </row>
    <row r="47" spans="2:15" ht="18" hidden="1" customHeight="1" x14ac:dyDescent="0.2">
      <c r="B47" s="619">
        <v>44378</v>
      </c>
      <c r="C47" s="373">
        <v>2.3E-3</v>
      </c>
      <c r="K47" s="371"/>
      <c r="L47" s="371"/>
      <c r="M47" s="371"/>
      <c r="N47" s="371"/>
      <c r="O47" s="275"/>
    </row>
    <row r="48" spans="2:15" ht="18" hidden="1" customHeight="1" x14ac:dyDescent="0.2">
      <c r="B48" s="619">
        <v>44409</v>
      </c>
      <c r="C48" s="373">
        <v>3.8E-3</v>
      </c>
      <c r="K48" s="371"/>
      <c r="L48" s="371"/>
      <c r="M48" s="371"/>
      <c r="N48" s="371"/>
      <c r="O48" s="275"/>
    </row>
    <row r="49" spans="2:15" ht="18" hidden="1" customHeight="1" x14ac:dyDescent="0.2">
      <c r="B49" s="619">
        <v>44440</v>
      </c>
      <c r="C49" s="373">
        <v>7.0000000000000001E-3</v>
      </c>
      <c r="K49" s="371"/>
      <c r="L49" s="371"/>
      <c r="M49" s="371"/>
      <c r="N49" s="371"/>
      <c r="O49" s="275"/>
    </row>
    <row r="50" spans="2:15" ht="18" hidden="1" customHeight="1" x14ac:dyDescent="0.2">
      <c r="B50" s="619">
        <v>44470</v>
      </c>
      <c r="C50" s="373">
        <v>3.3E-3</v>
      </c>
      <c r="K50" s="371"/>
      <c r="L50" s="371"/>
      <c r="M50" s="371"/>
      <c r="N50" s="371"/>
      <c r="O50" s="275"/>
    </row>
    <row r="51" spans="2:15" ht="18" hidden="1" customHeight="1" x14ac:dyDescent="0.2">
      <c r="B51" s="619">
        <v>44501</v>
      </c>
      <c r="C51" s="373">
        <v>3.5999999999999999E-3</v>
      </c>
      <c r="K51" s="371"/>
      <c r="L51" s="371"/>
      <c r="M51" s="371"/>
      <c r="N51" s="371"/>
      <c r="O51" s="275"/>
    </row>
    <row r="52" spans="2:15" ht="18.75" hidden="1" customHeight="1" x14ac:dyDescent="0.2">
      <c r="B52" s="619">
        <v>44531</v>
      </c>
      <c r="C52" s="373">
        <v>1.0500000000000001E-2</v>
      </c>
      <c r="K52" s="371"/>
      <c r="L52" s="371"/>
      <c r="M52" s="371"/>
      <c r="N52" s="371"/>
      <c r="O52" s="275"/>
    </row>
    <row r="53" spans="2:15" ht="18.75" hidden="1" customHeight="1" x14ac:dyDescent="0.2">
      <c r="B53" s="619">
        <v>44562</v>
      </c>
      <c r="C53" s="373">
        <v>2.64E-2</v>
      </c>
      <c r="K53" s="371"/>
      <c r="L53" s="371"/>
      <c r="M53" s="371"/>
      <c r="N53" s="371"/>
      <c r="O53" s="275"/>
    </row>
    <row r="54" spans="2:15" ht="18.75" hidden="1" customHeight="1" x14ac:dyDescent="0.2">
      <c r="B54" s="619">
        <v>44593</v>
      </c>
      <c r="C54" s="373">
        <v>7.0000000000000001E-3</v>
      </c>
      <c r="K54" s="371"/>
      <c r="L54" s="371"/>
      <c r="M54" s="371"/>
      <c r="N54" s="371"/>
      <c r="O54" s="275"/>
    </row>
    <row r="55" spans="2:15" ht="18.75" hidden="1" customHeight="1" x14ac:dyDescent="0.2">
      <c r="B55" s="619">
        <v>44621</v>
      </c>
      <c r="C55" s="373">
        <v>4.1000000000000003E-3</v>
      </c>
      <c r="K55" s="371"/>
      <c r="L55" s="371"/>
      <c r="M55" s="371"/>
      <c r="N55" s="371"/>
      <c r="O55" s="275"/>
    </row>
    <row r="56" spans="2:15" ht="18" hidden="1" customHeight="1" x14ac:dyDescent="0.2">
      <c r="B56" s="619">
        <v>44652</v>
      </c>
      <c r="C56" s="373">
        <v>4.1000000000000003E-3</v>
      </c>
      <c r="K56" s="371"/>
      <c r="L56" s="371"/>
      <c r="M56" s="371"/>
      <c r="N56" s="371"/>
      <c r="O56" s="275"/>
    </row>
    <row r="57" spans="2:15" ht="18" hidden="1" customHeight="1" x14ac:dyDescent="0.2">
      <c r="B57" s="619">
        <v>44682</v>
      </c>
      <c r="C57" s="373">
        <v>5.1000000000000004E-3</v>
      </c>
      <c r="K57" s="371"/>
      <c r="L57" s="371"/>
      <c r="M57" s="371"/>
      <c r="N57" s="371"/>
      <c r="O57" s="275"/>
    </row>
    <row r="58" spans="2:15" ht="18" hidden="1" customHeight="1" x14ac:dyDescent="0.2">
      <c r="B58" s="619">
        <v>44713</v>
      </c>
      <c r="C58" s="373">
        <v>6.4999999999999997E-3</v>
      </c>
      <c r="K58" s="371"/>
      <c r="L58" s="371"/>
      <c r="M58" s="371"/>
      <c r="N58" s="371"/>
      <c r="O58" s="275"/>
    </row>
    <row r="59" spans="2:15" ht="18" hidden="1" customHeight="1" x14ac:dyDescent="0.2">
      <c r="B59" s="619">
        <v>44743</v>
      </c>
      <c r="C59" s="373">
        <v>1.66E-2</v>
      </c>
      <c r="K59" s="371"/>
      <c r="L59" s="371"/>
      <c r="M59" s="371"/>
      <c r="N59" s="371"/>
      <c r="O59" s="275"/>
    </row>
    <row r="60" spans="2:15" ht="18" hidden="1" customHeight="1" x14ac:dyDescent="0.2">
      <c r="B60" s="619">
        <v>44774</v>
      </c>
      <c r="C60" s="373">
        <v>1.01E-2</v>
      </c>
      <c r="K60" s="371"/>
      <c r="L60" s="371"/>
      <c r="M60" s="371"/>
      <c r="N60" s="371"/>
      <c r="O60" s="275"/>
    </row>
    <row r="61" spans="2:15" ht="18" customHeight="1" x14ac:dyDescent="0.2">
      <c r="B61" s="619">
        <v>44805</v>
      </c>
      <c r="C61" s="373">
        <v>5.4999999999999997E-3</v>
      </c>
      <c r="K61" s="371"/>
      <c r="L61" s="371"/>
      <c r="M61" s="371"/>
      <c r="N61" s="371"/>
      <c r="O61" s="275"/>
    </row>
    <row r="62" spans="2:15" ht="18" customHeight="1" x14ac:dyDescent="0.2">
      <c r="B62" s="619">
        <v>44835</v>
      </c>
      <c r="C62" s="373">
        <v>7.6E-3</v>
      </c>
      <c r="K62" s="371"/>
      <c r="L62" s="371"/>
      <c r="M62" s="371"/>
      <c r="N62" s="371"/>
      <c r="O62" s="275"/>
    </row>
    <row r="63" spans="2:15" ht="18" customHeight="1" x14ac:dyDescent="0.2">
      <c r="B63" s="619">
        <v>44866</v>
      </c>
      <c r="C63" s="373">
        <v>9.4000000000000004E-3</v>
      </c>
      <c r="K63" s="371"/>
      <c r="L63" s="371"/>
      <c r="M63" s="371"/>
      <c r="N63" s="371"/>
      <c r="O63" s="275"/>
    </row>
    <row r="64" spans="2:15" ht="18" customHeight="1" x14ac:dyDescent="0.2">
      <c r="B64" s="619">
        <v>44896</v>
      </c>
      <c r="C64" s="373">
        <v>4.5999999999999999E-3</v>
      </c>
      <c r="K64" s="371"/>
      <c r="L64" s="371"/>
      <c r="M64" s="371"/>
      <c r="N64" s="371"/>
      <c r="O64" s="275"/>
    </row>
    <row r="65" spans="2:16" ht="18" customHeight="1" x14ac:dyDescent="0.2">
      <c r="B65" s="619">
        <v>44927</v>
      </c>
      <c r="C65" s="373">
        <v>2.52E-2</v>
      </c>
      <c r="K65" s="371"/>
      <c r="L65" s="371"/>
      <c r="M65" s="371"/>
      <c r="N65" s="371"/>
      <c r="O65" s="275"/>
    </row>
    <row r="66" spans="2:16" ht="18" customHeight="1" x14ac:dyDescent="0.2">
      <c r="B66" s="619">
        <v>44958</v>
      </c>
      <c r="C66" s="373">
        <v>1.1599999999999999E-2</v>
      </c>
      <c r="K66" s="371"/>
      <c r="L66" s="371"/>
      <c r="M66" s="371"/>
      <c r="N66" s="371"/>
      <c r="O66" s="275"/>
    </row>
    <row r="67" spans="2:16" ht="18" customHeight="1" x14ac:dyDescent="0.2">
      <c r="B67" s="619">
        <v>44986</v>
      </c>
      <c r="C67" s="373">
        <v>-4.0000000000000002E-4</v>
      </c>
      <c r="K67" s="371"/>
      <c r="L67" s="371"/>
      <c r="M67" s="371"/>
      <c r="N67" s="371"/>
      <c r="O67" s="275"/>
    </row>
    <row r="68" spans="2:16" ht="18" customHeight="1" x14ac:dyDescent="0.2">
      <c r="B68" s="619">
        <v>45017</v>
      </c>
      <c r="C68" s="373">
        <v>-3.8999999999999998E-3</v>
      </c>
      <c r="K68" s="371"/>
      <c r="L68" s="371"/>
      <c r="M68" s="371"/>
      <c r="N68" s="371"/>
      <c r="O68" s="275"/>
    </row>
    <row r="69" spans="2:16" ht="18" customHeight="1" x14ac:dyDescent="0.2">
      <c r="B69" s="619">
        <v>45047</v>
      </c>
      <c r="C69" s="373">
        <v>1.6000000000000001E-3</v>
      </c>
      <c r="K69" s="371"/>
      <c r="L69" s="371"/>
      <c r="M69" s="371"/>
      <c r="N69" s="371"/>
      <c r="O69" s="275"/>
    </row>
    <row r="70" spans="2:16" ht="18" customHeight="1" x14ac:dyDescent="0.2">
      <c r="B70" s="619">
        <v>45078</v>
      </c>
      <c r="C70" s="373">
        <v>-3.0000000000000001E-3</v>
      </c>
      <c r="K70" s="371"/>
      <c r="L70" s="371"/>
      <c r="M70" s="371"/>
      <c r="N70" s="371"/>
      <c r="O70" s="275"/>
    </row>
    <row r="71" spans="2:16" ht="18" customHeight="1" x14ac:dyDescent="0.2">
      <c r="B71" s="639">
        <v>45108</v>
      </c>
      <c r="C71" s="640">
        <v>-2.3999999999999998E-3</v>
      </c>
      <c r="K71" s="371"/>
      <c r="L71" s="371"/>
      <c r="M71" s="371"/>
      <c r="N71" s="371"/>
      <c r="O71" s="275"/>
    </row>
    <row r="72" spans="2:16" ht="18" customHeight="1" x14ac:dyDescent="0.2">
      <c r="B72" s="637">
        <v>45139</v>
      </c>
      <c r="C72" s="638">
        <v>2.0000000000000001E-4</v>
      </c>
      <c r="K72" s="371"/>
      <c r="L72" s="371"/>
      <c r="M72" s="371"/>
      <c r="N72" s="371"/>
      <c r="O72" s="275"/>
    </row>
    <row r="73" spans="2:16" ht="18" customHeight="1" x14ac:dyDescent="0.2">
      <c r="B73" s="637">
        <v>45170</v>
      </c>
      <c r="C73" s="638">
        <v>-1.6999999999999999E-3</v>
      </c>
      <c r="K73" s="371"/>
      <c r="L73" s="371"/>
      <c r="M73" s="371"/>
      <c r="N73" s="371"/>
      <c r="O73" s="275"/>
    </row>
    <row r="74" spans="2:16" ht="18" customHeight="1" x14ac:dyDescent="0.2">
      <c r="B74" s="637">
        <v>45200</v>
      </c>
      <c r="C74" s="638">
        <v>1.1999999999999999E-3</v>
      </c>
      <c r="K74" s="371"/>
      <c r="L74" s="371"/>
      <c r="M74" s="371"/>
      <c r="N74" s="371"/>
      <c r="O74" s="275"/>
    </row>
    <row r="75" spans="2:16" ht="18" customHeight="1" x14ac:dyDescent="0.2">
      <c r="B75" s="637">
        <v>45231</v>
      </c>
      <c r="C75" s="638">
        <v>-3.0000000000000001E-3</v>
      </c>
      <c r="K75" s="371"/>
      <c r="L75" s="371"/>
      <c r="M75" s="371"/>
      <c r="N75" s="371"/>
      <c r="O75" s="275"/>
    </row>
    <row r="76" spans="2:16" ht="15" customHeight="1" x14ac:dyDescent="0.2">
      <c r="B76" s="229" t="s">
        <v>13</v>
      </c>
      <c r="C76" s="617"/>
      <c r="K76" s="371"/>
      <c r="L76" s="371"/>
      <c r="M76" s="371"/>
      <c r="N76" s="371"/>
      <c r="O76" s="275"/>
    </row>
    <row r="77" spans="2:16" ht="15" customHeight="1" x14ac:dyDescent="0.2">
      <c r="G77" s="849" t="s">
        <v>1043</v>
      </c>
      <c r="H77" s="849"/>
      <c r="I77" s="849"/>
      <c r="J77" s="849"/>
      <c r="K77" s="849"/>
      <c r="L77" s="849"/>
      <c r="M77" s="371"/>
      <c r="N77" s="371"/>
      <c r="P77" s="371"/>
    </row>
    <row r="78" spans="2:16" ht="15" customHeight="1" x14ac:dyDescent="0.2">
      <c r="B78" s="665" t="s">
        <v>1037</v>
      </c>
      <c r="C78" s="665"/>
      <c r="D78" s="665"/>
      <c r="E78" s="665"/>
      <c r="G78" s="849"/>
      <c r="H78" s="849"/>
      <c r="I78" s="849"/>
      <c r="J78" s="849"/>
      <c r="K78" s="849"/>
      <c r="L78" s="849"/>
      <c r="M78" s="371"/>
      <c r="N78" s="371"/>
      <c r="P78" s="371"/>
    </row>
    <row r="79" spans="2:16" ht="30.75" customHeight="1" x14ac:dyDescent="0.2">
      <c r="B79" s="467" t="s">
        <v>602</v>
      </c>
      <c r="C79" s="471" t="s">
        <v>603</v>
      </c>
      <c r="D79" s="471" t="s">
        <v>77</v>
      </c>
      <c r="E79" s="471" t="s">
        <v>78</v>
      </c>
      <c r="G79" s="849"/>
      <c r="H79" s="849"/>
      <c r="I79" s="849"/>
      <c r="J79" s="849"/>
      <c r="K79" s="849"/>
      <c r="L79" s="849"/>
      <c r="M79" s="371"/>
      <c r="N79" s="371"/>
      <c r="P79" s="371"/>
    </row>
    <row r="80" spans="2:16" ht="15" x14ac:dyDescent="0.2">
      <c r="B80" s="594" t="s">
        <v>604</v>
      </c>
      <c r="C80" s="620">
        <v>0.40200000000000002</v>
      </c>
      <c r="D80" s="620">
        <v>7.3000000000000001E-3</v>
      </c>
      <c r="E80" s="620">
        <v>2.7000000000000001E-3</v>
      </c>
      <c r="G80" s="849"/>
      <c r="H80" s="849"/>
      <c r="I80" s="849"/>
      <c r="J80" s="849"/>
      <c r="K80" s="849"/>
      <c r="L80" s="849"/>
      <c r="M80" s="371"/>
      <c r="N80" s="371"/>
      <c r="P80" s="371"/>
    </row>
    <row r="81" spans="2:16" ht="73.5" customHeight="1" x14ac:dyDescent="0.2">
      <c r="B81" s="596" t="s">
        <v>605</v>
      </c>
      <c r="C81" s="621">
        <v>0.45190000000000002</v>
      </c>
      <c r="D81" s="621">
        <v>2.8799999999999999E-2</v>
      </c>
      <c r="E81" s="621">
        <v>1.34E-2</v>
      </c>
      <c r="G81" s="849"/>
      <c r="H81" s="849"/>
      <c r="I81" s="849"/>
      <c r="J81" s="849"/>
      <c r="K81" s="849"/>
      <c r="L81" s="849"/>
      <c r="M81" s="371"/>
      <c r="N81" s="371"/>
      <c r="P81" s="371"/>
    </row>
    <row r="82" spans="2:16" ht="60" customHeight="1" x14ac:dyDescent="0.2">
      <c r="B82" s="596" t="s">
        <v>606</v>
      </c>
      <c r="C82" s="621">
        <v>4.8099999999999997E-2</v>
      </c>
      <c r="D82" s="621">
        <v>8.9700000000000002E-2</v>
      </c>
      <c r="E82" s="621">
        <v>4.3E-3</v>
      </c>
      <c r="G82" s="849"/>
      <c r="H82" s="849"/>
      <c r="I82" s="849"/>
      <c r="J82" s="849"/>
      <c r="K82" s="849"/>
      <c r="L82" s="849"/>
      <c r="M82" s="371"/>
      <c r="N82" s="371"/>
      <c r="P82" s="371"/>
    </row>
    <row r="83" spans="2:16" ht="18" customHeight="1" x14ac:dyDescent="0.2">
      <c r="B83" s="596" t="s">
        <v>607</v>
      </c>
      <c r="C83" s="621">
        <v>9.7900000000000001E-2</v>
      </c>
      <c r="D83" s="621">
        <v>4.2000000000000003E-2</v>
      </c>
      <c r="E83" s="621">
        <v>4.7999999999999996E-3</v>
      </c>
      <c r="G83" s="849"/>
      <c r="H83" s="849"/>
      <c r="I83" s="849"/>
      <c r="J83" s="849"/>
      <c r="K83" s="849"/>
      <c r="L83" s="849"/>
      <c r="M83" s="371"/>
      <c r="N83" s="371"/>
      <c r="O83" s="371"/>
      <c r="P83" s="371"/>
    </row>
    <row r="84" spans="2:16" ht="18" customHeight="1" x14ac:dyDescent="0.2">
      <c r="B84" s="374" t="s">
        <v>173</v>
      </c>
      <c r="C84" s="375">
        <f>SUM(C80:C83)</f>
        <v>0.99990000000000012</v>
      </c>
      <c r="D84" s="376">
        <v>2.52E-2</v>
      </c>
      <c r="E84" s="376">
        <f>SUM(E80:E83)</f>
        <v>2.52E-2</v>
      </c>
      <c r="G84" s="849"/>
      <c r="H84" s="849"/>
      <c r="I84" s="849"/>
      <c r="J84" s="849"/>
      <c r="K84" s="849"/>
      <c r="L84" s="849"/>
      <c r="M84" s="371"/>
      <c r="N84" s="371"/>
      <c r="O84" s="371"/>
      <c r="P84" s="371"/>
    </row>
    <row r="85" spans="2:16" ht="15" customHeight="1" x14ac:dyDescent="0.2">
      <c r="B85" s="313" t="s">
        <v>13</v>
      </c>
      <c r="E85" s="321"/>
      <c r="G85" s="849"/>
      <c r="H85" s="849"/>
      <c r="I85" s="849"/>
      <c r="J85" s="849"/>
      <c r="K85" s="849"/>
      <c r="L85" s="849"/>
      <c r="M85" s="371"/>
      <c r="N85" s="371"/>
      <c r="O85" s="371"/>
      <c r="P85" s="371"/>
    </row>
    <row r="86" spans="2:16" ht="15" customHeight="1" x14ac:dyDescent="0.2">
      <c r="B86" s="218"/>
      <c r="G86" s="849"/>
      <c r="H86" s="849"/>
      <c r="I86" s="849"/>
      <c r="J86" s="849"/>
      <c r="K86" s="849"/>
      <c r="L86" s="849"/>
      <c r="M86" s="371"/>
      <c r="N86" s="371"/>
      <c r="O86" s="371"/>
      <c r="P86" s="371"/>
    </row>
    <row r="87" spans="2:16" ht="15" customHeight="1" x14ac:dyDescent="0.2">
      <c r="B87" s="218"/>
      <c r="K87" s="371"/>
      <c r="L87" s="371"/>
      <c r="M87" s="371"/>
      <c r="N87" s="371"/>
      <c r="O87" s="275"/>
    </row>
    <row r="88" spans="2:16" ht="14.25" customHeight="1" x14ac:dyDescent="0.2">
      <c r="M88" s="321"/>
      <c r="O88" s="275"/>
    </row>
    <row r="89" spans="2:16" ht="15" customHeight="1" x14ac:dyDescent="0.2">
      <c r="B89" s="834" t="s">
        <v>608</v>
      </c>
      <c r="C89" s="834"/>
      <c r="D89" s="834"/>
      <c r="E89" s="834"/>
      <c r="F89" s="834"/>
      <c r="G89" s="834"/>
      <c r="M89" s="321"/>
      <c r="O89" s="275"/>
    </row>
    <row r="90" spans="2:16" ht="34.5" customHeight="1" thickBot="1" x14ac:dyDescent="0.25">
      <c r="B90" s="470" t="s">
        <v>609</v>
      </c>
      <c r="C90" s="470" t="s">
        <v>601</v>
      </c>
      <c r="D90" s="469" t="s">
        <v>604</v>
      </c>
      <c r="E90" s="470" t="s">
        <v>607</v>
      </c>
      <c r="F90" s="470" t="s">
        <v>610</v>
      </c>
      <c r="G90" s="470" t="s">
        <v>611</v>
      </c>
      <c r="O90" s="275"/>
    </row>
    <row r="91" spans="2:16" ht="18.75" customHeight="1" x14ac:dyDescent="0.2">
      <c r="B91" s="594">
        <v>2010</v>
      </c>
      <c r="C91" s="620">
        <v>4.9099999999999998E-2</v>
      </c>
      <c r="D91" s="620">
        <v>0.15290000000000001</v>
      </c>
      <c r="E91" s="620">
        <v>2.5399999999999999E-2</v>
      </c>
      <c r="F91" s="620">
        <v>4.7999999999999996E-3</v>
      </c>
      <c r="G91" s="620">
        <v>-1.2200000000000001E-2</v>
      </c>
      <c r="O91" s="275"/>
    </row>
    <row r="92" spans="2:16" ht="18.75" customHeight="1" x14ac:dyDescent="0.2">
      <c r="B92" s="596">
        <v>2011</v>
      </c>
      <c r="C92" s="621">
        <v>5.3400000000000003E-2</v>
      </c>
      <c r="D92" s="621">
        <v>9.0499999999999997E-2</v>
      </c>
      <c r="E92" s="621">
        <v>6.9199999999999998E-2</v>
      </c>
      <c r="F92" s="621">
        <v>3.4299999999999997E-2</v>
      </c>
      <c r="G92" s="621">
        <v>3.3999999999999998E-3</v>
      </c>
      <c r="O92" s="275"/>
    </row>
    <row r="93" spans="2:16" ht="18.75" customHeight="1" x14ac:dyDescent="0.2">
      <c r="B93" s="596">
        <v>2012</v>
      </c>
      <c r="C93" s="621">
        <v>2.8000000000000001E-2</v>
      </c>
      <c r="D93" s="621">
        <v>5.2299999999999999E-2</v>
      </c>
      <c r="E93" s="621">
        <v>-3.8E-3</v>
      </c>
      <c r="F93" s="621">
        <v>2.35E-2</v>
      </c>
      <c r="G93" s="621">
        <v>-1.46E-2</v>
      </c>
      <c r="O93" s="275"/>
    </row>
    <row r="94" spans="2:16" ht="18" customHeight="1" x14ac:dyDescent="0.2">
      <c r="B94" s="596">
        <v>2013</v>
      </c>
      <c r="C94" s="621">
        <v>-6.7999999999999996E-3</v>
      </c>
      <c r="D94" s="621">
        <v>9.7999999999999997E-3</v>
      </c>
      <c r="E94" s="621">
        <v>1.21E-2</v>
      </c>
      <c r="F94" s="621">
        <v>-2.3099999999999999E-2</v>
      </c>
      <c r="G94" s="621">
        <v>4.7000000000000002E-3</v>
      </c>
      <c r="O94" s="275"/>
    </row>
    <row r="95" spans="2:16" ht="18" customHeight="1" x14ac:dyDescent="0.2">
      <c r="B95" s="596">
        <v>2014</v>
      </c>
      <c r="C95" s="621">
        <v>2.5100000000000001E-2</v>
      </c>
      <c r="D95" s="621">
        <v>5.3E-3</v>
      </c>
      <c r="E95" s="621">
        <v>6.6E-3</v>
      </c>
      <c r="F95" s="621">
        <v>4.3499999999999997E-2</v>
      </c>
      <c r="G95" s="621">
        <v>1.8100000000000002E-2</v>
      </c>
      <c r="O95" s="275"/>
    </row>
    <row r="96" spans="2:16" ht="18" customHeight="1" x14ac:dyDescent="0.2">
      <c r="B96" s="596">
        <v>2015</v>
      </c>
      <c r="C96" s="621">
        <v>2.8899999999999999E-2</v>
      </c>
      <c r="D96" s="621">
        <v>-8.5400000000000004E-2</v>
      </c>
      <c r="E96" s="621">
        <v>7.7899999999999997E-2</v>
      </c>
      <c r="F96" s="621">
        <v>8.7099999999999997E-2</v>
      </c>
      <c r="G96" s="621">
        <v>0.1118</v>
      </c>
      <c r="O96" s="275"/>
    </row>
    <row r="97" spans="2:23" ht="18" customHeight="1" x14ac:dyDescent="0.2">
      <c r="B97" s="596">
        <v>2016</v>
      </c>
      <c r="C97" s="621">
        <v>1.67E-2</v>
      </c>
      <c r="D97" s="621">
        <v>2.2000000000000001E-3</v>
      </c>
      <c r="E97" s="621">
        <v>3.4599999999999999E-2</v>
      </c>
      <c r="F97" s="621">
        <v>2.3900000000000001E-2</v>
      </c>
      <c r="G97" s="621">
        <v>3.5299999999999998E-2</v>
      </c>
      <c r="O97" s="275"/>
    </row>
    <row r="98" spans="2:23" ht="18" customHeight="1" x14ac:dyDescent="0.2">
      <c r="B98" s="596">
        <v>2017</v>
      </c>
      <c r="C98" s="621">
        <v>4.7199999999999999E-2</v>
      </c>
      <c r="D98" s="621">
        <v>7.9399999999999998E-2</v>
      </c>
      <c r="E98" s="621">
        <v>5.1700000000000003E-2</v>
      </c>
      <c r="F98" s="621">
        <v>0.02</v>
      </c>
      <c r="G98" s="621">
        <v>2.98E-2</v>
      </c>
      <c r="O98" s="275"/>
    </row>
    <row r="99" spans="2:23" ht="18" customHeight="1" x14ac:dyDescent="0.2">
      <c r="B99" s="596">
        <v>2018</v>
      </c>
      <c r="C99" s="621">
        <v>5.1400000000000001E-2</v>
      </c>
      <c r="D99" s="621">
        <v>8.1600000000000006E-2</v>
      </c>
      <c r="E99" s="621">
        <v>1.4999999999999999E-2</v>
      </c>
      <c r="F99" s="621">
        <v>3.5900000000000001E-2</v>
      </c>
      <c r="G99" s="621">
        <v>1.47E-2</v>
      </c>
      <c r="O99" s="275"/>
    </row>
    <row r="100" spans="2:23" ht="18" customHeight="1" x14ac:dyDescent="0.2">
      <c r="B100" s="596">
        <v>2019</v>
      </c>
      <c r="C100" s="621">
        <v>3.49E-2</v>
      </c>
      <c r="D100" s="621">
        <v>4.2799999999999998E-2</v>
      </c>
      <c r="E100" s="621">
        <v>2.3400000000000001E-2</v>
      </c>
      <c r="F100" s="621">
        <v>3.0800000000000001E-2</v>
      </c>
      <c r="G100" s="621">
        <v>2.69E-2</v>
      </c>
      <c r="O100" s="275"/>
    </row>
    <row r="101" spans="2:23" ht="18" customHeight="1" x14ac:dyDescent="0.2">
      <c r="B101" s="596">
        <v>2020</v>
      </c>
      <c r="C101" s="621">
        <v>-2.6100000000000002E-2</v>
      </c>
      <c r="D101" s="621">
        <v>-9.0800000000000006E-2</v>
      </c>
      <c r="E101" s="621">
        <v>3.49E-2</v>
      </c>
      <c r="F101" s="621">
        <v>1.7500000000000002E-2</v>
      </c>
      <c r="G101" s="621">
        <v>3.1399999999999997E-2</v>
      </c>
      <c r="O101" s="275"/>
    </row>
    <row r="102" spans="2:23" ht="18" customHeight="1" x14ac:dyDescent="0.2">
      <c r="B102" s="596">
        <v>2021</v>
      </c>
      <c r="C102" s="621">
        <v>6.59E-2</v>
      </c>
      <c r="D102" s="621">
        <v>8.2100000000000006E-2</v>
      </c>
      <c r="E102" s="621">
        <v>0.1099</v>
      </c>
      <c r="F102" s="621">
        <v>4.3900000000000002E-2</v>
      </c>
      <c r="G102" s="621">
        <v>4.7199999999999999E-2</v>
      </c>
      <c r="O102" s="275"/>
    </row>
    <row r="103" spans="2:23" ht="18" customHeight="1" x14ac:dyDescent="0.2">
      <c r="B103" s="596">
        <v>2022</v>
      </c>
      <c r="C103" s="621">
        <v>0.112</v>
      </c>
      <c r="D103" s="621">
        <v>3.2500000000000001E-2</v>
      </c>
      <c r="E103" s="621">
        <v>0.20660000000000001</v>
      </c>
      <c r="F103" s="621">
        <v>0.16170000000000001</v>
      </c>
      <c r="G103" s="621">
        <v>0.10780000000000001</v>
      </c>
      <c r="O103" s="275"/>
    </row>
    <row r="104" spans="2:23" ht="24.75" customHeight="1" x14ac:dyDescent="0.2">
      <c r="B104" s="476" t="s">
        <v>13</v>
      </c>
      <c r="D104" s="355"/>
      <c r="E104" s="355"/>
      <c r="O104" s="275"/>
    </row>
    <row r="105" spans="2:23" ht="24.75" customHeight="1" x14ac:dyDescent="0.2">
      <c r="B105" s="377"/>
      <c r="D105" s="355"/>
      <c r="E105" s="355"/>
      <c r="O105" s="275"/>
    </row>
    <row r="106" spans="2:23" ht="45.75" customHeight="1" x14ac:dyDescent="0.2">
      <c r="B106" s="841" t="s">
        <v>612</v>
      </c>
      <c r="C106" s="841"/>
      <c r="D106" s="841"/>
      <c r="E106" s="841"/>
      <c r="F106" s="841"/>
      <c r="G106" s="841"/>
      <c r="H106" s="841"/>
      <c r="I106" s="841"/>
      <c r="J106" s="841"/>
      <c r="K106" s="841"/>
      <c r="L106" s="841"/>
      <c r="M106" s="841"/>
      <c r="N106" s="841"/>
      <c r="O106" s="841"/>
      <c r="P106" s="841"/>
      <c r="Q106" s="841"/>
      <c r="R106" s="841"/>
      <c r="S106" s="841"/>
      <c r="T106" s="841"/>
      <c r="U106" s="841"/>
      <c r="V106" s="841"/>
      <c r="W106" s="841"/>
    </row>
    <row r="107" spans="2:23" ht="9.75" customHeight="1" x14ac:dyDescent="0.2">
      <c r="B107" s="841"/>
      <c r="C107" s="841"/>
      <c r="D107" s="841"/>
      <c r="E107" s="841"/>
      <c r="F107" s="841"/>
      <c r="G107" s="841"/>
      <c r="H107" s="841"/>
      <c r="I107" s="841"/>
      <c r="J107" s="841"/>
      <c r="K107" s="841"/>
      <c r="L107" s="841"/>
      <c r="M107" s="841"/>
      <c r="N107" s="841"/>
      <c r="O107" s="841"/>
      <c r="P107" s="841"/>
      <c r="Q107" s="841"/>
      <c r="R107" s="841"/>
      <c r="S107" s="841"/>
      <c r="T107" s="841"/>
      <c r="U107" s="841"/>
      <c r="V107" s="841"/>
      <c r="W107" s="841"/>
    </row>
    <row r="108" spans="2:23" ht="24.75" customHeight="1" thickBot="1" x14ac:dyDescent="0.25">
      <c r="B108" s="836" t="s">
        <v>613</v>
      </c>
      <c r="C108" s="836"/>
      <c r="D108" s="840"/>
      <c r="E108" s="840"/>
      <c r="F108" s="840"/>
      <c r="G108" s="840"/>
      <c r="H108" s="840"/>
      <c r="I108" s="840"/>
      <c r="J108" s="840"/>
      <c r="K108" s="840"/>
      <c r="L108" s="840"/>
      <c r="M108" s="840"/>
      <c r="N108" s="840"/>
      <c r="O108" s="840"/>
      <c r="P108" s="840"/>
      <c r="Q108" s="840"/>
      <c r="R108" s="840"/>
      <c r="S108" s="840"/>
      <c r="T108" s="840"/>
      <c r="U108" s="840"/>
      <c r="V108" s="840"/>
      <c r="W108" s="840"/>
    </row>
    <row r="109" spans="2:23" ht="24.75" customHeight="1" x14ac:dyDescent="0.2">
      <c r="B109" s="493"/>
      <c r="C109" s="477"/>
      <c r="D109" s="848" t="s">
        <v>614</v>
      </c>
      <c r="E109" s="848"/>
      <c r="F109" s="848"/>
      <c r="G109" s="848"/>
      <c r="H109" s="835" t="s">
        <v>615</v>
      </c>
      <c r="I109" s="836"/>
      <c r="J109" s="836"/>
      <c r="K109" s="836"/>
      <c r="L109" s="835" t="s">
        <v>616</v>
      </c>
      <c r="M109" s="836"/>
      <c r="N109" s="836"/>
      <c r="O109" s="836"/>
      <c r="P109" s="835" t="s">
        <v>617</v>
      </c>
      <c r="Q109" s="836"/>
      <c r="R109" s="836"/>
      <c r="S109" s="846"/>
      <c r="T109" s="836" t="s">
        <v>618</v>
      </c>
      <c r="U109" s="836"/>
      <c r="V109" s="836"/>
      <c r="W109" s="836"/>
    </row>
    <row r="110" spans="2:23" ht="54.75" customHeight="1" thickBot="1" x14ac:dyDescent="0.25">
      <c r="B110" s="842" t="s">
        <v>619</v>
      </c>
      <c r="C110" s="842"/>
      <c r="D110" s="479" t="s">
        <v>173</v>
      </c>
      <c r="E110" s="478" t="s">
        <v>620</v>
      </c>
      <c r="F110" s="478" t="s">
        <v>621</v>
      </c>
      <c r="G110" s="478" t="s">
        <v>622</v>
      </c>
      <c r="H110" s="479" t="s">
        <v>173</v>
      </c>
      <c r="I110" s="478" t="s">
        <v>620</v>
      </c>
      <c r="J110" s="478" t="s">
        <v>621</v>
      </c>
      <c r="K110" s="478" t="s">
        <v>622</v>
      </c>
      <c r="L110" s="479" t="s">
        <v>173</v>
      </c>
      <c r="M110" s="478" t="s">
        <v>620</v>
      </c>
      <c r="N110" s="478" t="s">
        <v>621</v>
      </c>
      <c r="O110" s="478" t="s">
        <v>622</v>
      </c>
      <c r="P110" s="479" t="s">
        <v>173</v>
      </c>
      <c r="Q110" s="478" t="s">
        <v>620</v>
      </c>
      <c r="R110" s="478" t="s">
        <v>621</v>
      </c>
      <c r="S110" s="480" t="s">
        <v>622</v>
      </c>
      <c r="T110" s="478" t="s">
        <v>173</v>
      </c>
      <c r="U110" s="478" t="s">
        <v>620</v>
      </c>
      <c r="V110" s="478" t="s">
        <v>621</v>
      </c>
      <c r="W110" s="478" t="s">
        <v>622</v>
      </c>
    </row>
    <row r="111" spans="2:23" s="475" customFormat="1" ht="24.75" customHeight="1" thickTop="1" thickBot="1" x14ac:dyDescent="0.3">
      <c r="B111" s="847" t="s">
        <v>623</v>
      </c>
      <c r="C111" s="847"/>
      <c r="D111" s="490">
        <v>11.98</v>
      </c>
      <c r="E111" s="491">
        <v>3.42</v>
      </c>
      <c r="F111" s="491">
        <v>3.69</v>
      </c>
      <c r="G111" s="491">
        <v>4.87</v>
      </c>
      <c r="H111" s="490">
        <v>18.04</v>
      </c>
      <c r="I111" s="491">
        <v>5.14</v>
      </c>
      <c r="J111" s="491">
        <v>5.39</v>
      </c>
      <c r="K111" s="491">
        <v>7.51</v>
      </c>
      <c r="L111" s="490">
        <v>20.54</v>
      </c>
      <c r="M111" s="491">
        <v>6.57</v>
      </c>
      <c r="N111" s="491">
        <v>6.37</v>
      </c>
      <c r="O111" s="491">
        <v>7.6</v>
      </c>
      <c r="P111" s="490">
        <v>21.5</v>
      </c>
      <c r="Q111" s="491">
        <v>6.31</v>
      </c>
      <c r="R111" s="491">
        <v>6.39</v>
      </c>
      <c r="S111" s="492">
        <v>8.7899999999999991</v>
      </c>
      <c r="T111" s="491">
        <v>27.94</v>
      </c>
      <c r="U111" s="491">
        <v>7.42</v>
      </c>
      <c r="V111" s="491">
        <v>9.1999999999999993</v>
      </c>
      <c r="W111" s="491">
        <v>11.32</v>
      </c>
    </row>
    <row r="112" spans="2:23" ht="24.75" customHeight="1" x14ac:dyDescent="0.2">
      <c r="B112" s="837">
        <v>2021</v>
      </c>
      <c r="C112" s="497" t="s">
        <v>456</v>
      </c>
      <c r="D112" s="481">
        <v>115.5</v>
      </c>
      <c r="E112" s="482">
        <v>115.94</v>
      </c>
      <c r="F112" s="482">
        <v>115.88</v>
      </c>
      <c r="G112" s="482">
        <v>114.9</v>
      </c>
      <c r="H112" s="481">
        <v>114.41</v>
      </c>
      <c r="I112" s="482">
        <v>115.99</v>
      </c>
      <c r="J112" s="482">
        <v>115.76</v>
      </c>
      <c r="K112" s="482">
        <v>112.37</v>
      </c>
      <c r="L112" s="481">
        <v>115</v>
      </c>
      <c r="M112" s="482">
        <v>116.68</v>
      </c>
      <c r="N112" s="482">
        <v>115.15</v>
      </c>
      <c r="O112" s="482">
        <v>113.42</v>
      </c>
      <c r="P112" s="481">
        <v>112.92</v>
      </c>
      <c r="Q112" s="482">
        <v>116.79</v>
      </c>
      <c r="R112" s="482">
        <v>114.08</v>
      </c>
      <c r="S112" s="483">
        <v>109.3</v>
      </c>
      <c r="T112" s="482">
        <v>113.17</v>
      </c>
      <c r="U112" s="482">
        <v>116.28</v>
      </c>
      <c r="V112" s="482">
        <v>114.36</v>
      </c>
      <c r="W112" s="482">
        <v>110.17</v>
      </c>
    </row>
    <row r="113" spans="2:23" ht="24.75" customHeight="1" x14ac:dyDescent="0.2">
      <c r="B113" s="838"/>
      <c r="C113" s="498" t="s">
        <v>457</v>
      </c>
      <c r="D113" s="487">
        <v>116.49</v>
      </c>
      <c r="E113" s="488">
        <v>116.9</v>
      </c>
      <c r="F113" s="488">
        <v>116.81</v>
      </c>
      <c r="G113" s="488">
        <v>115.95</v>
      </c>
      <c r="H113" s="487">
        <v>115.42</v>
      </c>
      <c r="I113" s="488">
        <v>117</v>
      </c>
      <c r="J113" s="488">
        <v>116.87</v>
      </c>
      <c r="K113" s="488">
        <v>113.3</v>
      </c>
      <c r="L113" s="487">
        <v>116.07</v>
      </c>
      <c r="M113" s="488">
        <v>117.78</v>
      </c>
      <c r="N113" s="488">
        <v>116.2</v>
      </c>
      <c r="O113" s="488">
        <v>114.48</v>
      </c>
      <c r="P113" s="487">
        <v>113.93</v>
      </c>
      <c r="Q113" s="488">
        <v>117.86</v>
      </c>
      <c r="R113" s="488">
        <v>115.09</v>
      </c>
      <c r="S113" s="489">
        <v>110.25</v>
      </c>
      <c r="T113" s="488">
        <v>114.27</v>
      </c>
      <c r="U113" s="488">
        <v>117.38</v>
      </c>
      <c r="V113" s="488">
        <v>115.48</v>
      </c>
      <c r="W113" s="488">
        <v>111.25</v>
      </c>
    </row>
    <row r="114" spans="2:23" ht="24.75" customHeight="1" x14ac:dyDescent="0.2">
      <c r="B114" s="838"/>
      <c r="C114" s="498" t="s">
        <v>458</v>
      </c>
      <c r="D114" s="487">
        <v>117.23</v>
      </c>
      <c r="E114" s="488">
        <v>117.68</v>
      </c>
      <c r="F114" s="488">
        <v>117.53</v>
      </c>
      <c r="G114" s="488">
        <v>116.68</v>
      </c>
      <c r="H114" s="487">
        <v>116.22</v>
      </c>
      <c r="I114" s="488">
        <v>117.82</v>
      </c>
      <c r="J114" s="488">
        <v>117.75</v>
      </c>
      <c r="K114" s="488">
        <v>114.03</v>
      </c>
      <c r="L114" s="487">
        <v>116.87</v>
      </c>
      <c r="M114" s="488">
        <v>118.61</v>
      </c>
      <c r="N114" s="488">
        <v>116.99</v>
      </c>
      <c r="O114" s="488">
        <v>115.26</v>
      </c>
      <c r="P114" s="487">
        <v>114.63</v>
      </c>
      <c r="Q114" s="488">
        <v>118.61</v>
      </c>
      <c r="R114" s="488">
        <v>115.79</v>
      </c>
      <c r="S114" s="489">
        <v>110.94</v>
      </c>
      <c r="T114" s="488">
        <v>114.99</v>
      </c>
      <c r="U114" s="488">
        <v>118.09</v>
      </c>
      <c r="V114" s="488">
        <v>116.22</v>
      </c>
      <c r="W114" s="488">
        <v>111.95</v>
      </c>
    </row>
    <row r="115" spans="2:23" ht="24.75" customHeight="1" x14ac:dyDescent="0.2">
      <c r="B115" s="838"/>
      <c r="C115" s="498" t="s">
        <v>459</v>
      </c>
      <c r="D115" s="487">
        <v>117.76</v>
      </c>
      <c r="E115" s="488">
        <v>118.24</v>
      </c>
      <c r="F115" s="488">
        <v>118.05</v>
      </c>
      <c r="G115" s="488">
        <v>117.19</v>
      </c>
      <c r="H115" s="487">
        <v>116.77</v>
      </c>
      <c r="I115" s="488">
        <v>118.34</v>
      </c>
      <c r="J115" s="488">
        <v>118.31</v>
      </c>
      <c r="K115" s="488">
        <v>114.59</v>
      </c>
      <c r="L115" s="487">
        <v>117.49</v>
      </c>
      <c r="M115" s="488">
        <v>119.37</v>
      </c>
      <c r="N115" s="488">
        <v>117.57</v>
      </c>
      <c r="O115" s="488">
        <v>115.8</v>
      </c>
      <c r="P115" s="487">
        <v>115.1</v>
      </c>
      <c r="Q115" s="488">
        <v>119.11</v>
      </c>
      <c r="R115" s="488">
        <v>116.25</v>
      </c>
      <c r="S115" s="489">
        <v>111.39</v>
      </c>
      <c r="T115" s="488">
        <v>115.49</v>
      </c>
      <c r="U115" s="488">
        <v>118.6</v>
      </c>
      <c r="V115" s="488">
        <v>116.73</v>
      </c>
      <c r="W115" s="488">
        <v>112.44</v>
      </c>
    </row>
    <row r="116" spans="2:23" ht="24.75" customHeight="1" x14ac:dyDescent="0.2">
      <c r="B116" s="838"/>
      <c r="C116" s="498" t="s">
        <v>460</v>
      </c>
      <c r="D116" s="487">
        <v>117.96</v>
      </c>
      <c r="E116" s="488">
        <v>118.43</v>
      </c>
      <c r="F116" s="488">
        <v>118.27</v>
      </c>
      <c r="G116" s="488">
        <v>117.4</v>
      </c>
      <c r="H116" s="487">
        <v>117.05</v>
      </c>
      <c r="I116" s="488">
        <v>118.5</v>
      </c>
      <c r="J116" s="488">
        <v>118.54</v>
      </c>
      <c r="K116" s="488">
        <v>114.99</v>
      </c>
      <c r="L116" s="487">
        <v>117.74</v>
      </c>
      <c r="M116" s="488">
        <v>119.58</v>
      </c>
      <c r="N116" s="488">
        <v>117.79</v>
      </c>
      <c r="O116" s="488">
        <v>116.1</v>
      </c>
      <c r="P116" s="487">
        <v>115.38</v>
      </c>
      <c r="Q116" s="488">
        <v>119.3</v>
      </c>
      <c r="R116" s="488">
        <v>116.5</v>
      </c>
      <c r="S116" s="489">
        <v>111.74</v>
      </c>
      <c r="T116" s="488">
        <v>115.78</v>
      </c>
      <c r="U116" s="488">
        <v>118.78</v>
      </c>
      <c r="V116" s="488">
        <v>116.98</v>
      </c>
      <c r="W116" s="488">
        <v>112.85</v>
      </c>
    </row>
    <row r="117" spans="2:23" ht="24.75" customHeight="1" x14ac:dyDescent="0.2">
      <c r="B117" s="838"/>
      <c r="C117" s="498" t="s">
        <v>461</v>
      </c>
      <c r="D117" s="487">
        <v>118.13</v>
      </c>
      <c r="E117" s="488">
        <v>118.54</v>
      </c>
      <c r="F117" s="488">
        <v>118.42</v>
      </c>
      <c r="G117" s="488">
        <v>117.63</v>
      </c>
      <c r="H117" s="487">
        <v>117.16</v>
      </c>
      <c r="I117" s="488">
        <v>118.61</v>
      </c>
      <c r="J117" s="488">
        <v>118.62</v>
      </c>
      <c r="K117" s="488">
        <v>115.11</v>
      </c>
      <c r="L117" s="487">
        <v>117.82</v>
      </c>
      <c r="M117" s="488">
        <v>119.68</v>
      </c>
      <c r="N117" s="488">
        <v>117.87</v>
      </c>
      <c r="O117" s="488">
        <v>116.16</v>
      </c>
      <c r="P117" s="487">
        <v>115.46</v>
      </c>
      <c r="Q117" s="488">
        <v>119.4</v>
      </c>
      <c r="R117" s="488">
        <v>116.57</v>
      </c>
      <c r="S117" s="489">
        <v>111.82</v>
      </c>
      <c r="T117" s="488">
        <v>115.83</v>
      </c>
      <c r="U117" s="488">
        <v>118.85</v>
      </c>
      <c r="V117" s="488">
        <v>117.03</v>
      </c>
      <c r="W117" s="488">
        <v>112.87</v>
      </c>
    </row>
    <row r="118" spans="2:23" ht="24.75" customHeight="1" x14ac:dyDescent="0.2">
      <c r="B118" s="838"/>
      <c r="C118" s="498" t="s">
        <v>462</v>
      </c>
      <c r="D118" s="487">
        <v>118.3</v>
      </c>
      <c r="E118" s="488">
        <v>118.62</v>
      </c>
      <c r="F118" s="488">
        <v>118.56</v>
      </c>
      <c r="G118" s="488">
        <v>117.87</v>
      </c>
      <c r="H118" s="487">
        <v>117.44</v>
      </c>
      <c r="I118" s="488">
        <v>118.69</v>
      </c>
      <c r="J118" s="488">
        <v>118.78</v>
      </c>
      <c r="K118" s="488">
        <v>115.62</v>
      </c>
      <c r="L118" s="487">
        <v>118.05</v>
      </c>
      <c r="M118" s="488">
        <v>119.79</v>
      </c>
      <c r="N118" s="488">
        <v>118.06</v>
      </c>
      <c r="O118" s="488">
        <v>116.55</v>
      </c>
      <c r="P118" s="487">
        <v>115.72</v>
      </c>
      <c r="Q118" s="488">
        <v>119.48</v>
      </c>
      <c r="R118" s="488">
        <v>116.8</v>
      </c>
      <c r="S118" s="489">
        <v>112.23</v>
      </c>
      <c r="T118" s="488">
        <v>116.15</v>
      </c>
      <c r="U118" s="488">
        <v>118.96</v>
      </c>
      <c r="V118" s="488">
        <v>117.27</v>
      </c>
      <c r="W118" s="488">
        <v>113.39</v>
      </c>
    </row>
    <row r="119" spans="2:23" ht="24.75" customHeight="1" x14ac:dyDescent="0.2">
      <c r="B119" s="838"/>
      <c r="C119" s="498" t="s">
        <v>463</v>
      </c>
      <c r="D119" s="487">
        <v>118.73</v>
      </c>
      <c r="E119" s="488">
        <v>118.95</v>
      </c>
      <c r="F119" s="488">
        <v>118.97</v>
      </c>
      <c r="G119" s="488">
        <v>118.39</v>
      </c>
      <c r="H119" s="487">
        <v>117.91</v>
      </c>
      <c r="I119" s="488">
        <v>119.03</v>
      </c>
      <c r="J119" s="488">
        <v>119.16</v>
      </c>
      <c r="K119" s="488">
        <v>116.24</v>
      </c>
      <c r="L119" s="487">
        <v>118.42</v>
      </c>
      <c r="M119" s="488">
        <v>120.04</v>
      </c>
      <c r="N119" s="488">
        <v>118.43</v>
      </c>
      <c r="O119" s="488">
        <v>117.01</v>
      </c>
      <c r="P119" s="487">
        <v>116.13</v>
      </c>
      <c r="Q119" s="488">
        <v>119.85</v>
      </c>
      <c r="R119" s="488">
        <v>117.18</v>
      </c>
      <c r="S119" s="489">
        <v>112.69</v>
      </c>
      <c r="T119" s="488">
        <v>116.66</v>
      </c>
      <c r="U119" s="488">
        <v>119.36</v>
      </c>
      <c r="V119" s="488">
        <v>117.73</v>
      </c>
      <c r="W119" s="488">
        <v>114.03</v>
      </c>
    </row>
    <row r="120" spans="2:23" ht="24.75" customHeight="1" x14ac:dyDescent="0.2">
      <c r="B120" s="838"/>
      <c r="C120" s="498" t="s">
        <v>464</v>
      </c>
      <c r="D120" s="487">
        <v>119.67</v>
      </c>
      <c r="E120" s="488">
        <v>119.87</v>
      </c>
      <c r="F120" s="488">
        <v>119.84</v>
      </c>
      <c r="G120" s="488">
        <v>119.4</v>
      </c>
      <c r="H120" s="487">
        <v>118.78</v>
      </c>
      <c r="I120" s="488">
        <v>119.95</v>
      </c>
      <c r="J120" s="488">
        <v>120.1</v>
      </c>
      <c r="K120" s="488">
        <v>117.03</v>
      </c>
      <c r="L120" s="487">
        <v>119.28</v>
      </c>
      <c r="M120" s="488">
        <v>121.04</v>
      </c>
      <c r="N120" s="488">
        <v>119.29</v>
      </c>
      <c r="O120" s="488">
        <v>117.75</v>
      </c>
      <c r="P120" s="487">
        <v>116.88</v>
      </c>
      <c r="Q120" s="488">
        <v>120.73</v>
      </c>
      <c r="R120" s="488">
        <v>117.92</v>
      </c>
      <c r="S120" s="489">
        <v>113.36</v>
      </c>
      <c r="T120" s="488">
        <v>117.43</v>
      </c>
      <c r="U120" s="488">
        <v>120.23</v>
      </c>
      <c r="V120" s="488">
        <v>118.56</v>
      </c>
      <c r="W120" s="488">
        <v>114.69</v>
      </c>
    </row>
    <row r="121" spans="2:23" ht="24.75" customHeight="1" x14ac:dyDescent="0.2">
      <c r="B121" s="838"/>
      <c r="C121" s="498" t="s">
        <v>465</v>
      </c>
      <c r="D121" s="487">
        <v>120.12</v>
      </c>
      <c r="E121" s="488">
        <v>120.32</v>
      </c>
      <c r="F121" s="488">
        <v>120.27</v>
      </c>
      <c r="G121" s="488">
        <v>119.86</v>
      </c>
      <c r="H121" s="487">
        <v>119.22</v>
      </c>
      <c r="I121" s="488">
        <v>120.43</v>
      </c>
      <c r="J121" s="488">
        <v>120.56</v>
      </c>
      <c r="K121" s="488">
        <v>117.44</v>
      </c>
      <c r="L121" s="487">
        <v>119.62</v>
      </c>
      <c r="M121" s="488">
        <v>121.46</v>
      </c>
      <c r="N121" s="488">
        <v>119.67</v>
      </c>
      <c r="O121" s="488">
        <v>117.98</v>
      </c>
      <c r="P121" s="487">
        <v>117.24</v>
      </c>
      <c r="Q121" s="488">
        <v>121.21</v>
      </c>
      <c r="R121" s="488">
        <v>118.28</v>
      </c>
      <c r="S121" s="489">
        <v>113.64</v>
      </c>
      <c r="T121" s="488">
        <v>117.82</v>
      </c>
      <c r="U121" s="488">
        <v>120.73</v>
      </c>
      <c r="V121" s="488">
        <v>118.99</v>
      </c>
      <c r="W121" s="488">
        <v>114.97</v>
      </c>
    </row>
    <row r="122" spans="2:23" ht="24.75" customHeight="1" x14ac:dyDescent="0.2">
      <c r="B122" s="838"/>
      <c r="C122" s="498" t="s">
        <v>466</v>
      </c>
      <c r="D122" s="487">
        <v>120.35</v>
      </c>
      <c r="E122" s="488">
        <v>120.46</v>
      </c>
      <c r="F122" s="488">
        <v>120.46</v>
      </c>
      <c r="G122" s="488">
        <v>120.19</v>
      </c>
      <c r="H122" s="487">
        <v>119.67</v>
      </c>
      <c r="I122" s="488">
        <v>120.6</v>
      </c>
      <c r="J122" s="488">
        <v>120.83</v>
      </c>
      <c r="K122" s="488">
        <v>118.21</v>
      </c>
      <c r="L122" s="487">
        <v>120.04</v>
      </c>
      <c r="M122" s="488">
        <v>121.62</v>
      </c>
      <c r="N122" s="488">
        <v>120.01</v>
      </c>
      <c r="O122" s="488">
        <v>118.7</v>
      </c>
      <c r="P122" s="487">
        <v>117.74</v>
      </c>
      <c r="Q122" s="488">
        <v>121.39</v>
      </c>
      <c r="R122" s="488">
        <v>118.7</v>
      </c>
      <c r="S122" s="489">
        <v>114.42</v>
      </c>
      <c r="T122" s="488">
        <v>118.28</v>
      </c>
      <c r="U122" s="488">
        <v>120.9</v>
      </c>
      <c r="V122" s="488">
        <v>119.34</v>
      </c>
      <c r="W122" s="488">
        <v>115.69</v>
      </c>
    </row>
    <row r="123" spans="2:23" ht="24.75" customHeight="1" thickBot="1" x14ac:dyDescent="0.25">
      <c r="B123" s="839"/>
      <c r="C123" s="499" t="s">
        <v>467</v>
      </c>
      <c r="D123" s="494">
        <v>121.55</v>
      </c>
      <c r="E123" s="495">
        <v>121.68</v>
      </c>
      <c r="F123" s="495">
        <v>121.58</v>
      </c>
      <c r="G123" s="495">
        <v>121.45</v>
      </c>
      <c r="H123" s="494">
        <v>121.01</v>
      </c>
      <c r="I123" s="495">
        <v>121.81</v>
      </c>
      <c r="J123" s="495">
        <v>122.21</v>
      </c>
      <c r="K123" s="495">
        <v>119.6</v>
      </c>
      <c r="L123" s="494">
        <v>121.34</v>
      </c>
      <c r="M123" s="495">
        <v>123.09</v>
      </c>
      <c r="N123" s="495">
        <v>121.21</v>
      </c>
      <c r="O123" s="495">
        <v>119.94</v>
      </c>
      <c r="P123" s="494">
        <v>118.91</v>
      </c>
      <c r="Q123" s="495">
        <v>122.53</v>
      </c>
      <c r="R123" s="495">
        <v>119.8</v>
      </c>
      <c r="S123" s="496">
        <v>115.67</v>
      </c>
      <c r="T123" s="495">
        <v>119.5</v>
      </c>
      <c r="U123" s="495">
        <v>121.94</v>
      </c>
      <c r="V123" s="495">
        <v>120.53</v>
      </c>
      <c r="W123" s="495">
        <v>117.08</v>
      </c>
    </row>
    <row r="124" spans="2:23" ht="24.75" customHeight="1" x14ac:dyDescent="0.2">
      <c r="B124" s="837">
        <v>2022</v>
      </c>
      <c r="C124" s="497" t="s">
        <v>456</v>
      </c>
      <c r="D124" s="481">
        <v>124.79</v>
      </c>
      <c r="E124" s="482">
        <v>125.04</v>
      </c>
      <c r="F124" s="482">
        <v>124.91</v>
      </c>
      <c r="G124" s="482">
        <v>124.52</v>
      </c>
      <c r="H124" s="481">
        <v>124.17</v>
      </c>
      <c r="I124" s="482">
        <v>125.08</v>
      </c>
      <c r="J124" s="482">
        <v>125.4</v>
      </c>
      <c r="K124" s="482">
        <v>122.67</v>
      </c>
      <c r="L124" s="481">
        <v>124.68</v>
      </c>
      <c r="M124" s="482">
        <v>126.59</v>
      </c>
      <c r="N124" s="482">
        <v>124.46</v>
      </c>
      <c r="O124" s="482">
        <v>123.2</v>
      </c>
      <c r="P124" s="481">
        <v>122.09</v>
      </c>
      <c r="Q124" s="482">
        <v>125.99</v>
      </c>
      <c r="R124" s="482">
        <v>123.09</v>
      </c>
      <c r="S124" s="483">
        <v>118.56</v>
      </c>
      <c r="T124" s="482">
        <v>122.56</v>
      </c>
      <c r="U124" s="482">
        <v>125.25</v>
      </c>
      <c r="V124" s="482">
        <v>123.58</v>
      </c>
      <c r="W124" s="482">
        <v>119.97</v>
      </c>
    </row>
    <row r="125" spans="2:23" ht="24.75" customHeight="1" x14ac:dyDescent="0.2">
      <c r="B125" s="838"/>
      <c r="C125" s="498" t="s">
        <v>457</v>
      </c>
      <c r="D125" s="487">
        <v>125.5</v>
      </c>
      <c r="E125" s="488">
        <v>125.59</v>
      </c>
      <c r="F125" s="488">
        <v>125.61</v>
      </c>
      <c r="G125" s="488">
        <v>125.36</v>
      </c>
      <c r="H125" s="487">
        <v>125.32</v>
      </c>
      <c r="I125" s="488">
        <v>125.8</v>
      </c>
      <c r="J125" s="488">
        <v>126.39</v>
      </c>
      <c r="K125" s="488">
        <v>124.23</v>
      </c>
      <c r="L125" s="487">
        <v>125.34</v>
      </c>
      <c r="M125" s="488">
        <v>127.22</v>
      </c>
      <c r="N125" s="488">
        <v>125.15</v>
      </c>
      <c r="O125" s="488">
        <v>123.89</v>
      </c>
      <c r="P125" s="487">
        <v>123.03</v>
      </c>
      <c r="Q125" s="488">
        <v>126.89</v>
      </c>
      <c r="R125" s="488">
        <v>124.06</v>
      </c>
      <c r="S125" s="489">
        <v>119.51</v>
      </c>
      <c r="T125" s="488">
        <v>123.38</v>
      </c>
      <c r="U125" s="488">
        <v>126.05</v>
      </c>
      <c r="V125" s="488">
        <v>124.42</v>
      </c>
      <c r="W125" s="488">
        <v>120.79</v>
      </c>
    </row>
    <row r="126" spans="2:23" ht="24.75" customHeight="1" x14ac:dyDescent="0.2">
      <c r="B126" s="838"/>
      <c r="C126" s="498" t="s">
        <v>458</v>
      </c>
      <c r="D126" s="487">
        <v>126.07</v>
      </c>
      <c r="E126" s="488">
        <v>126.03</v>
      </c>
      <c r="F126" s="488">
        <v>126.1</v>
      </c>
      <c r="G126" s="488">
        <v>126.07</v>
      </c>
      <c r="H126" s="487">
        <v>125.88</v>
      </c>
      <c r="I126" s="488">
        <v>126.19</v>
      </c>
      <c r="J126" s="488">
        <v>126.78</v>
      </c>
      <c r="K126" s="488">
        <v>125.02</v>
      </c>
      <c r="L126" s="487">
        <v>125.83</v>
      </c>
      <c r="M126" s="488">
        <v>127.61</v>
      </c>
      <c r="N126" s="488">
        <v>125.61</v>
      </c>
      <c r="O126" s="488">
        <v>124.48</v>
      </c>
      <c r="P126" s="487">
        <v>123.51</v>
      </c>
      <c r="Q126" s="488">
        <v>127.26</v>
      </c>
      <c r="R126" s="488">
        <v>124.52</v>
      </c>
      <c r="S126" s="489">
        <v>120.08</v>
      </c>
      <c r="T126" s="488">
        <v>123.86</v>
      </c>
      <c r="U126" s="488">
        <v>126.5</v>
      </c>
      <c r="V126" s="488">
        <v>124.88</v>
      </c>
      <c r="W126" s="488">
        <v>121.3</v>
      </c>
    </row>
    <row r="127" spans="2:23" ht="24.75" customHeight="1" x14ac:dyDescent="0.2">
      <c r="B127" s="838"/>
      <c r="C127" s="498" t="s">
        <v>459</v>
      </c>
      <c r="D127" s="487">
        <v>126.52</v>
      </c>
      <c r="E127" s="488">
        <v>126.39</v>
      </c>
      <c r="F127" s="488">
        <v>126.49</v>
      </c>
      <c r="G127" s="488">
        <v>126.63</v>
      </c>
      <c r="H127" s="487">
        <v>126.42</v>
      </c>
      <c r="I127" s="488">
        <v>126.53</v>
      </c>
      <c r="J127" s="488">
        <v>127.19</v>
      </c>
      <c r="K127" s="488">
        <v>125.78</v>
      </c>
      <c r="L127" s="487">
        <v>126.31</v>
      </c>
      <c r="M127" s="488">
        <v>128.04</v>
      </c>
      <c r="N127" s="488">
        <v>126.03</v>
      </c>
      <c r="O127" s="488">
        <v>125.06</v>
      </c>
      <c r="P127" s="487">
        <v>124.02</v>
      </c>
      <c r="Q127" s="488">
        <v>127.63</v>
      </c>
      <c r="R127" s="488">
        <v>124.98</v>
      </c>
      <c r="S127" s="489">
        <v>120.72</v>
      </c>
      <c r="T127" s="488">
        <v>124.42</v>
      </c>
      <c r="U127" s="488">
        <v>126.89</v>
      </c>
      <c r="V127" s="488">
        <v>125.39</v>
      </c>
      <c r="W127" s="488">
        <v>122.02</v>
      </c>
    </row>
    <row r="128" spans="2:23" ht="24.75" customHeight="1" x14ac:dyDescent="0.2">
      <c r="B128" s="838"/>
      <c r="C128" s="498" t="s">
        <v>460</v>
      </c>
      <c r="D128" s="487">
        <v>127.07</v>
      </c>
      <c r="E128" s="488">
        <v>126.77</v>
      </c>
      <c r="F128" s="488">
        <v>126.93</v>
      </c>
      <c r="G128" s="488">
        <v>127.39</v>
      </c>
      <c r="H128" s="487">
        <v>127.06</v>
      </c>
      <c r="I128" s="488">
        <v>126.89</v>
      </c>
      <c r="J128" s="488">
        <v>127.62</v>
      </c>
      <c r="K128" s="488">
        <v>126.77</v>
      </c>
      <c r="L128" s="487">
        <v>126.98</v>
      </c>
      <c r="M128" s="488">
        <v>128.43</v>
      </c>
      <c r="N128" s="488">
        <v>126.59</v>
      </c>
      <c r="O128" s="488">
        <v>126.07</v>
      </c>
      <c r="P128" s="487">
        <v>124.59</v>
      </c>
      <c r="Q128" s="488">
        <v>127.96</v>
      </c>
      <c r="R128" s="488">
        <v>125.49</v>
      </c>
      <c r="S128" s="489">
        <v>121.52</v>
      </c>
      <c r="T128" s="488">
        <v>125.13</v>
      </c>
      <c r="U128" s="488">
        <v>127.28</v>
      </c>
      <c r="V128" s="488">
        <v>125.98</v>
      </c>
      <c r="W128" s="488">
        <v>123.03</v>
      </c>
    </row>
    <row r="129" spans="2:23" ht="24.75" customHeight="1" x14ac:dyDescent="0.2">
      <c r="B129" s="838"/>
      <c r="C129" s="498" t="s">
        <v>461</v>
      </c>
      <c r="D129" s="487">
        <v>127.91</v>
      </c>
      <c r="E129" s="488">
        <v>127.45</v>
      </c>
      <c r="F129" s="488">
        <v>127.64</v>
      </c>
      <c r="G129" s="488">
        <v>128.43</v>
      </c>
      <c r="H129" s="487">
        <v>128.02000000000001</v>
      </c>
      <c r="I129" s="488">
        <v>127.52</v>
      </c>
      <c r="J129" s="488">
        <v>128.4</v>
      </c>
      <c r="K129" s="488">
        <v>128.1</v>
      </c>
      <c r="L129" s="487">
        <v>127.66</v>
      </c>
      <c r="M129" s="488">
        <v>128.96</v>
      </c>
      <c r="N129" s="488">
        <v>127.21</v>
      </c>
      <c r="O129" s="488">
        <v>126.92</v>
      </c>
      <c r="P129" s="487">
        <v>125.43</v>
      </c>
      <c r="Q129" s="488">
        <v>128.56</v>
      </c>
      <c r="R129" s="488">
        <v>126.25</v>
      </c>
      <c r="S129" s="489">
        <v>122.59</v>
      </c>
      <c r="T129" s="488">
        <v>125.93</v>
      </c>
      <c r="U129" s="488">
        <v>127.91</v>
      </c>
      <c r="V129" s="488">
        <v>126.72</v>
      </c>
      <c r="W129" s="488">
        <v>123.99</v>
      </c>
    </row>
    <row r="130" spans="2:23" ht="24.75" customHeight="1" x14ac:dyDescent="0.2">
      <c r="B130" s="838"/>
      <c r="C130" s="498" t="s">
        <v>462</v>
      </c>
      <c r="D130" s="487">
        <v>129.44999999999999</v>
      </c>
      <c r="E130" s="488">
        <v>128.65</v>
      </c>
      <c r="F130" s="488">
        <v>129</v>
      </c>
      <c r="G130" s="488">
        <v>130.37</v>
      </c>
      <c r="H130" s="487">
        <v>130.26</v>
      </c>
      <c r="I130" s="488">
        <v>128.69999999999999</v>
      </c>
      <c r="J130" s="488">
        <v>130.07</v>
      </c>
      <c r="K130" s="488">
        <v>131.46</v>
      </c>
      <c r="L130" s="487">
        <v>129.72</v>
      </c>
      <c r="M130" s="488">
        <v>130.21</v>
      </c>
      <c r="N130" s="488">
        <v>128.97</v>
      </c>
      <c r="O130" s="488">
        <v>129.91999999999999</v>
      </c>
      <c r="P130" s="487">
        <v>127.6</v>
      </c>
      <c r="Q130" s="488">
        <v>129.69</v>
      </c>
      <c r="R130" s="488">
        <v>128.19999999999999</v>
      </c>
      <c r="S130" s="489">
        <v>125.67</v>
      </c>
      <c r="T130" s="488">
        <v>128.16</v>
      </c>
      <c r="U130" s="488">
        <v>129.11000000000001</v>
      </c>
      <c r="V130" s="488">
        <v>128.56</v>
      </c>
      <c r="W130" s="488">
        <v>127.2</v>
      </c>
    </row>
    <row r="131" spans="2:23" ht="24.75" customHeight="1" x14ac:dyDescent="0.2">
      <c r="B131" s="838"/>
      <c r="C131" s="498" t="s">
        <v>463</v>
      </c>
      <c r="D131" s="487">
        <v>130.82</v>
      </c>
      <c r="E131" s="488">
        <v>129.22999999999999</v>
      </c>
      <c r="F131" s="488">
        <v>130.03</v>
      </c>
      <c r="G131" s="488">
        <v>132.54</v>
      </c>
      <c r="H131" s="487">
        <v>131.76</v>
      </c>
      <c r="I131" s="488">
        <v>129.25</v>
      </c>
      <c r="J131" s="488">
        <v>130.91999999999999</v>
      </c>
      <c r="K131" s="488">
        <v>134.07</v>
      </c>
      <c r="L131" s="487">
        <v>131.09</v>
      </c>
      <c r="M131" s="488">
        <v>130.65</v>
      </c>
      <c r="N131" s="488">
        <v>130.05000000000001</v>
      </c>
      <c r="O131" s="488">
        <v>132.35</v>
      </c>
      <c r="P131" s="487">
        <v>128.75</v>
      </c>
      <c r="Q131" s="488">
        <v>130.15</v>
      </c>
      <c r="R131" s="488">
        <v>129.22999999999999</v>
      </c>
      <c r="S131" s="489">
        <v>127.4</v>
      </c>
      <c r="T131" s="488">
        <v>129.36000000000001</v>
      </c>
      <c r="U131" s="488">
        <v>129.63999999999999</v>
      </c>
      <c r="V131" s="488">
        <v>129.52000000000001</v>
      </c>
      <c r="W131" s="488">
        <v>129.04</v>
      </c>
    </row>
    <row r="132" spans="2:23" ht="24.75" customHeight="1" x14ac:dyDescent="0.2">
      <c r="B132" s="838"/>
      <c r="C132" s="498" t="s">
        <v>464</v>
      </c>
      <c r="D132" s="487">
        <v>131.54</v>
      </c>
      <c r="E132" s="488">
        <v>129.63999999999999</v>
      </c>
      <c r="F132" s="488">
        <v>130.62</v>
      </c>
      <c r="G132" s="488">
        <v>133.57</v>
      </c>
      <c r="H132" s="487">
        <v>132.59</v>
      </c>
      <c r="I132" s="488">
        <v>129.66</v>
      </c>
      <c r="J132" s="488">
        <v>131.47</v>
      </c>
      <c r="K132" s="488">
        <v>135.4</v>
      </c>
      <c r="L132" s="487">
        <v>131.59</v>
      </c>
      <c r="M132" s="488">
        <v>130.91999999999999</v>
      </c>
      <c r="N132" s="488">
        <v>130.49</v>
      </c>
      <c r="O132" s="488">
        <v>133.08000000000001</v>
      </c>
      <c r="P132" s="487">
        <v>129.49</v>
      </c>
      <c r="Q132" s="488">
        <v>130.54</v>
      </c>
      <c r="R132" s="488">
        <v>129.88</v>
      </c>
      <c r="S132" s="489">
        <v>128.44</v>
      </c>
      <c r="T132" s="488">
        <v>130.16</v>
      </c>
      <c r="U132" s="488">
        <v>130.05000000000001</v>
      </c>
      <c r="V132" s="488">
        <v>130.15</v>
      </c>
      <c r="W132" s="488">
        <v>130.22999999999999</v>
      </c>
    </row>
    <row r="133" spans="2:23" ht="24.75" customHeight="1" x14ac:dyDescent="0.2">
      <c r="B133" s="838"/>
      <c r="C133" s="498" t="s">
        <v>465</v>
      </c>
      <c r="D133" s="487">
        <v>132.25</v>
      </c>
      <c r="E133" s="488">
        <v>130.16</v>
      </c>
      <c r="F133" s="488">
        <v>131.27000000000001</v>
      </c>
      <c r="G133" s="488">
        <v>134.44999999999999</v>
      </c>
      <c r="H133" s="487">
        <v>133.61000000000001</v>
      </c>
      <c r="I133" s="488">
        <v>130.16999999999999</v>
      </c>
      <c r="J133" s="488">
        <v>132.13</v>
      </c>
      <c r="K133" s="488">
        <v>137.03</v>
      </c>
      <c r="L133" s="487">
        <v>132.71</v>
      </c>
      <c r="M133" s="488">
        <v>131.34</v>
      </c>
      <c r="N133" s="488">
        <v>131.43</v>
      </c>
      <c r="O133" s="488">
        <v>134.96</v>
      </c>
      <c r="P133" s="487">
        <v>130.46</v>
      </c>
      <c r="Q133" s="488">
        <v>131.02000000000001</v>
      </c>
      <c r="R133" s="488">
        <v>130.74</v>
      </c>
      <c r="S133" s="489">
        <v>129.87</v>
      </c>
      <c r="T133" s="488">
        <v>131.16</v>
      </c>
      <c r="U133" s="488">
        <v>130.61000000000001</v>
      </c>
      <c r="V133" s="488">
        <v>130.97</v>
      </c>
      <c r="W133" s="488">
        <v>131.66999999999999</v>
      </c>
    </row>
    <row r="134" spans="2:23" ht="24.75" customHeight="1" x14ac:dyDescent="0.2">
      <c r="B134" s="838"/>
      <c r="C134" s="498" t="s">
        <v>466</v>
      </c>
      <c r="D134" s="487">
        <v>133.15</v>
      </c>
      <c r="E134" s="488">
        <v>130.52000000000001</v>
      </c>
      <c r="F134" s="488">
        <v>131.99</v>
      </c>
      <c r="G134" s="488">
        <v>135.88</v>
      </c>
      <c r="H134" s="487">
        <v>135.03</v>
      </c>
      <c r="I134" s="488">
        <v>130.54</v>
      </c>
      <c r="J134" s="488">
        <v>132.93</v>
      </c>
      <c r="K134" s="488">
        <v>139.61000000000001</v>
      </c>
      <c r="L134" s="487">
        <v>133.94999999999999</v>
      </c>
      <c r="M134" s="488">
        <v>131.65</v>
      </c>
      <c r="N134" s="488">
        <v>132.37</v>
      </c>
      <c r="O134" s="488">
        <v>137.25</v>
      </c>
      <c r="P134" s="487">
        <v>131.72999999999999</v>
      </c>
      <c r="Q134" s="488">
        <v>131.35</v>
      </c>
      <c r="R134" s="488">
        <v>131.81</v>
      </c>
      <c r="S134" s="489">
        <v>131.94</v>
      </c>
      <c r="T134" s="488">
        <v>132.4</v>
      </c>
      <c r="U134" s="488">
        <v>131</v>
      </c>
      <c r="V134" s="488">
        <v>131.88</v>
      </c>
      <c r="W134" s="488">
        <v>133.74</v>
      </c>
    </row>
    <row r="135" spans="2:23" ht="24.75" customHeight="1" thickBot="1" x14ac:dyDescent="0.25">
      <c r="B135" s="839"/>
      <c r="C135" s="499" t="s">
        <v>467</v>
      </c>
      <c r="D135" s="494">
        <v>133.96</v>
      </c>
      <c r="E135" s="495">
        <v>131.09</v>
      </c>
      <c r="F135" s="495">
        <v>132.66999999999999</v>
      </c>
      <c r="G135" s="495">
        <v>136.94999999999999</v>
      </c>
      <c r="H135" s="494">
        <v>135.52000000000001</v>
      </c>
      <c r="I135" s="495">
        <v>131.07</v>
      </c>
      <c r="J135" s="495">
        <v>133.35</v>
      </c>
      <c r="K135" s="495">
        <v>140.13</v>
      </c>
      <c r="L135" s="494">
        <v>134.51</v>
      </c>
      <c r="M135" s="495">
        <v>132.03</v>
      </c>
      <c r="N135" s="495">
        <v>132.91</v>
      </c>
      <c r="O135" s="495">
        <v>138</v>
      </c>
      <c r="P135" s="494">
        <v>132.28</v>
      </c>
      <c r="Q135" s="495">
        <v>131.83000000000001</v>
      </c>
      <c r="R135" s="495">
        <v>132.33000000000001</v>
      </c>
      <c r="S135" s="496">
        <v>132.58000000000001</v>
      </c>
      <c r="T135" s="495">
        <v>133.08000000000001</v>
      </c>
      <c r="U135" s="495">
        <v>131.58000000000001</v>
      </c>
      <c r="V135" s="495">
        <v>132.53</v>
      </c>
      <c r="W135" s="495">
        <v>134.5</v>
      </c>
    </row>
    <row r="136" spans="2:23" ht="24.75" customHeight="1" x14ac:dyDescent="0.2">
      <c r="B136" s="843">
        <v>2023</v>
      </c>
      <c r="C136" s="500" t="s">
        <v>456</v>
      </c>
      <c r="D136" s="484">
        <v>137.88</v>
      </c>
      <c r="E136" s="485">
        <v>134.52000000000001</v>
      </c>
      <c r="F136" s="485">
        <v>136.55000000000001</v>
      </c>
      <c r="G136" s="485">
        <v>141.26</v>
      </c>
      <c r="H136" s="484">
        <v>139.13999999999999</v>
      </c>
      <c r="I136" s="485">
        <v>134.24</v>
      </c>
      <c r="J136" s="485">
        <v>136.5</v>
      </c>
      <c r="K136" s="485">
        <v>144.38</v>
      </c>
      <c r="L136" s="484">
        <v>137.77000000000001</v>
      </c>
      <c r="M136" s="485">
        <v>135.69999999999999</v>
      </c>
      <c r="N136" s="485">
        <v>135.83000000000001</v>
      </c>
      <c r="O136" s="485">
        <v>141.16999999999999</v>
      </c>
      <c r="P136" s="484">
        <v>135.88</v>
      </c>
      <c r="Q136" s="485">
        <v>135.06</v>
      </c>
      <c r="R136" s="485">
        <v>136.05000000000001</v>
      </c>
      <c r="S136" s="486">
        <v>136.34</v>
      </c>
      <c r="T136" s="485">
        <v>135.94999999999999</v>
      </c>
      <c r="U136" s="485">
        <v>134.32</v>
      </c>
      <c r="V136" s="485">
        <v>135.22999999999999</v>
      </c>
      <c r="W136" s="485">
        <v>137.59</v>
      </c>
    </row>
    <row r="137" spans="2:23" ht="24.75" customHeight="1" x14ac:dyDescent="0.2">
      <c r="B137" s="844"/>
      <c r="C137" s="500" t="s">
        <v>457</v>
      </c>
      <c r="D137" s="484">
        <v>139.5</v>
      </c>
      <c r="E137" s="485">
        <v>136.04</v>
      </c>
      <c r="F137" s="485">
        <v>138.15</v>
      </c>
      <c r="G137" s="485">
        <v>142.94999999999999</v>
      </c>
      <c r="H137" s="484">
        <v>141.24</v>
      </c>
      <c r="I137" s="485">
        <v>135.52000000000001</v>
      </c>
      <c r="J137" s="485">
        <v>137.93</v>
      </c>
      <c r="K137" s="485">
        <v>147.52000000000001</v>
      </c>
      <c r="L137" s="484">
        <v>139.27000000000001</v>
      </c>
      <c r="M137" s="485">
        <v>136.87</v>
      </c>
      <c r="N137" s="485">
        <v>137.18</v>
      </c>
      <c r="O137" s="485">
        <v>143.08000000000001</v>
      </c>
      <c r="P137" s="484">
        <v>137.41</v>
      </c>
      <c r="Q137" s="485">
        <v>136.18</v>
      </c>
      <c r="R137" s="485">
        <v>137.49</v>
      </c>
      <c r="S137" s="486">
        <v>138.22999999999999</v>
      </c>
      <c r="T137" s="485">
        <v>137.29</v>
      </c>
      <c r="U137" s="485">
        <v>135.47999999999999</v>
      </c>
      <c r="V137" s="485">
        <v>136.44</v>
      </c>
      <c r="W137" s="485">
        <v>139.16999999999999</v>
      </c>
    </row>
    <row r="138" spans="2:23" ht="24.75" customHeight="1" x14ac:dyDescent="0.2">
      <c r="B138" s="844"/>
      <c r="C138" s="500" t="s">
        <v>458</v>
      </c>
      <c r="D138" s="484">
        <v>139.63999999999999</v>
      </c>
      <c r="E138" s="485">
        <v>136.36000000000001</v>
      </c>
      <c r="F138" s="485">
        <v>138.44999999999999</v>
      </c>
      <c r="G138" s="485">
        <v>142.85</v>
      </c>
      <c r="H138" s="484">
        <v>140.97</v>
      </c>
      <c r="I138" s="485">
        <v>135.80000000000001</v>
      </c>
      <c r="J138" s="485">
        <v>137.88</v>
      </c>
      <c r="K138" s="485">
        <v>146.72</v>
      </c>
      <c r="L138" s="484">
        <v>139.31</v>
      </c>
      <c r="M138" s="485">
        <v>137.13</v>
      </c>
      <c r="N138" s="485">
        <v>137.30000000000001</v>
      </c>
      <c r="O138" s="485">
        <v>142.86000000000001</v>
      </c>
      <c r="P138" s="484">
        <v>137.33000000000001</v>
      </c>
      <c r="Q138" s="485">
        <v>136.44</v>
      </c>
      <c r="R138" s="485">
        <v>137.49</v>
      </c>
      <c r="S138" s="486">
        <v>137.86000000000001</v>
      </c>
      <c r="T138" s="485">
        <v>137.24</v>
      </c>
      <c r="U138" s="485">
        <v>135.74</v>
      </c>
      <c r="V138" s="485">
        <v>136.51</v>
      </c>
      <c r="W138" s="485">
        <v>138.80000000000001</v>
      </c>
    </row>
    <row r="139" spans="2:23" ht="24.75" customHeight="1" x14ac:dyDescent="0.2">
      <c r="B139" s="844"/>
      <c r="C139" s="500" t="s">
        <v>459</v>
      </c>
      <c r="D139" s="484">
        <v>139.69999999999999</v>
      </c>
      <c r="E139" s="485">
        <v>136.62</v>
      </c>
      <c r="F139" s="485">
        <v>138.71</v>
      </c>
      <c r="G139" s="485">
        <v>142.62</v>
      </c>
      <c r="H139" s="484">
        <v>140.47999999999999</v>
      </c>
      <c r="I139" s="485">
        <v>136.03</v>
      </c>
      <c r="J139" s="485">
        <v>137.71</v>
      </c>
      <c r="K139" s="485">
        <v>145.52000000000001</v>
      </c>
      <c r="L139" s="484">
        <v>138.55000000000001</v>
      </c>
      <c r="M139" s="485">
        <v>137.25</v>
      </c>
      <c r="N139" s="485">
        <v>136.9</v>
      </c>
      <c r="O139" s="485">
        <v>141.06</v>
      </c>
      <c r="P139" s="484">
        <v>136.59</v>
      </c>
      <c r="Q139" s="485">
        <v>136.6</v>
      </c>
      <c r="R139" s="485">
        <v>136.93</v>
      </c>
      <c r="S139" s="486">
        <v>136.34</v>
      </c>
      <c r="T139" s="485">
        <v>136.69999999999999</v>
      </c>
      <c r="U139" s="485">
        <v>135.93</v>
      </c>
      <c r="V139" s="485">
        <v>136.24</v>
      </c>
      <c r="W139" s="485">
        <v>137.58000000000001</v>
      </c>
    </row>
    <row r="140" spans="2:23" ht="24.75" customHeight="1" x14ac:dyDescent="0.2">
      <c r="B140" s="844"/>
      <c r="C140" s="500" t="s">
        <v>460</v>
      </c>
      <c r="D140" s="484">
        <v>139.88999999999999</v>
      </c>
      <c r="E140" s="485">
        <v>136.86000000000001</v>
      </c>
      <c r="F140" s="485">
        <v>138.97</v>
      </c>
      <c r="G140" s="485">
        <v>142.71</v>
      </c>
      <c r="H140" s="484">
        <v>140.65</v>
      </c>
      <c r="I140" s="485">
        <v>136.22999999999999</v>
      </c>
      <c r="J140" s="485">
        <v>137.83000000000001</v>
      </c>
      <c r="K140" s="485">
        <v>145.69</v>
      </c>
      <c r="L140" s="484">
        <v>138.75</v>
      </c>
      <c r="M140" s="485">
        <v>137.38999999999999</v>
      </c>
      <c r="N140" s="485">
        <v>137.12</v>
      </c>
      <c r="O140" s="485">
        <v>141.28</v>
      </c>
      <c r="P140" s="484">
        <v>136.76</v>
      </c>
      <c r="Q140" s="485">
        <v>136.78</v>
      </c>
      <c r="R140" s="485">
        <v>137.09</v>
      </c>
      <c r="S140" s="486">
        <v>136.5</v>
      </c>
      <c r="T140" s="485">
        <v>137.04</v>
      </c>
      <c r="U140" s="485">
        <v>136.15</v>
      </c>
      <c r="V140" s="485">
        <v>136.52000000000001</v>
      </c>
      <c r="W140" s="485">
        <v>138.04</v>
      </c>
    </row>
    <row r="141" spans="2:23" ht="24.75" customHeight="1" x14ac:dyDescent="0.2">
      <c r="B141" s="844"/>
      <c r="C141" s="500" t="s">
        <v>461</v>
      </c>
      <c r="D141" s="484">
        <v>140.34</v>
      </c>
      <c r="E141" s="485">
        <v>137.19999999999999</v>
      </c>
      <c r="F141" s="485">
        <v>139.41</v>
      </c>
      <c r="G141" s="485">
        <v>143.24</v>
      </c>
      <c r="H141" s="484">
        <v>140.32</v>
      </c>
      <c r="I141" s="485">
        <v>136.49</v>
      </c>
      <c r="J141" s="485">
        <v>137.79</v>
      </c>
      <c r="K141" s="485">
        <v>144.77000000000001</v>
      </c>
      <c r="L141" s="484">
        <v>137.93</v>
      </c>
      <c r="M141" s="485">
        <v>137.55000000000001</v>
      </c>
      <c r="N141" s="485">
        <v>136.66</v>
      </c>
      <c r="O141" s="485">
        <v>139.32</v>
      </c>
      <c r="P141" s="484">
        <v>136.30000000000001</v>
      </c>
      <c r="Q141" s="485">
        <v>136.94999999999999</v>
      </c>
      <c r="R141" s="485">
        <v>136.77000000000001</v>
      </c>
      <c r="S141" s="486">
        <v>135.5</v>
      </c>
      <c r="T141" s="485">
        <v>136.53</v>
      </c>
      <c r="U141" s="485">
        <v>136.33000000000001</v>
      </c>
      <c r="V141" s="485">
        <v>136.29</v>
      </c>
      <c r="W141" s="485">
        <v>136.86000000000001</v>
      </c>
    </row>
    <row r="142" spans="2:23" ht="24.75" customHeight="1" x14ac:dyDescent="0.2">
      <c r="B142" s="460"/>
      <c r="C142" s="500" t="s">
        <v>462</v>
      </c>
      <c r="D142" s="484">
        <v>140.41999999999999</v>
      </c>
      <c r="E142" s="485">
        <v>137.18</v>
      </c>
      <c r="F142" s="485">
        <v>139.5</v>
      </c>
      <c r="G142" s="485">
        <v>143.4</v>
      </c>
      <c r="H142" s="484">
        <v>139.94</v>
      </c>
      <c r="I142" s="485">
        <v>136.41</v>
      </c>
      <c r="J142" s="485">
        <v>137.59</v>
      </c>
      <c r="K142" s="485">
        <v>144.04</v>
      </c>
      <c r="L142" s="484">
        <v>137.55000000000001</v>
      </c>
      <c r="M142" s="485">
        <v>137.47999999999999</v>
      </c>
      <c r="N142" s="485">
        <v>136.38</v>
      </c>
      <c r="O142" s="485">
        <v>138.58000000000001</v>
      </c>
      <c r="P142" s="484">
        <v>135.87</v>
      </c>
      <c r="Q142" s="485">
        <v>136.88999999999999</v>
      </c>
      <c r="R142" s="485">
        <v>136.4</v>
      </c>
      <c r="S142" s="486">
        <v>134.76</v>
      </c>
      <c r="T142" s="485">
        <v>136.16</v>
      </c>
      <c r="U142" s="485">
        <v>136.22</v>
      </c>
      <c r="V142" s="485">
        <v>136.01</v>
      </c>
      <c r="W142" s="485">
        <v>136.22999999999999</v>
      </c>
    </row>
    <row r="143" spans="2:23" ht="24.75" customHeight="1" x14ac:dyDescent="0.2">
      <c r="B143" s="460"/>
      <c r="C143" s="500" t="s">
        <v>463</v>
      </c>
      <c r="D143" s="484">
        <v>140.5</v>
      </c>
      <c r="E143" s="485">
        <v>137.16999999999999</v>
      </c>
      <c r="F143" s="485">
        <v>139.58000000000001</v>
      </c>
      <c r="G143" s="485">
        <v>143.53</v>
      </c>
      <c r="H143" s="484">
        <v>139.91999999999999</v>
      </c>
      <c r="I143" s="485">
        <v>136.37</v>
      </c>
      <c r="J143" s="485">
        <v>137.51</v>
      </c>
      <c r="K143" s="485">
        <v>144.08000000000001</v>
      </c>
      <c r="L143" s="484">
        <v>137.58000000000001</v>
      </c>
      <c r="M143" s="485">
        <v>137.47</v>
      </c>
      <c r="N143" s="485">
        <v>136.4</v>
      </c>
      <c r="O143" s="485">
        <v>138.66</v>
      </c>
      <c r="P143" s="484">
        <v>135.88999999999999</v>
      </c>
      <c r="Q143" s="485">
        <v>136.82</v>
      </c>
      <c r="R143" s="485">
        <v>136.41</v>
      </c>
      <c r="S143" s="486">
        <v>134.85</v>
      </c>
      <c r="T143" s="485">
        <v>136.22</v>
      </c>
      <c r="U143" s="485">
        <v>136.18</v>
      </c>
      <c r="V143" s="485">
        <v>136.04</v>
      </c>
      <c r="W143" s="485">
        <v>136.4</v>
      </c>
    </row>
    <row r="144" spans="2:23" ht="24.75" customHeight="1" x14ac:dyDescent="0.2">
      <c r="B144" s="460"/>
      <c r="C144" s="500" t="s">
        <v>464</v>
      </c>
      <c r="D144" s="484">
        <v>140.41</v>
      </c>
      <c r="E144" s="485">
        <v>137.1</v>
      </c>
      <c r="F144" s="485">
        <v>139.56</v>
      </c>
      <c r="G144" s="485">
        <v>143.38</v>
      </c>
      <c r="H144" s="484">
        <v>139.76</v>
      </c>
      <c r="I144" s="485">
        <v>136.32</v>
      </c>
      <c r="J144" s="485">
        <v>137.41</v>
      </c>
      <c r="K144" s="485">
        <v>143.79</v>
      </c>
      <c r="L144" s="484">
        <v>137.31</v>
      </c>
      <c r="M144" s="485">
        <v>137.36000000000001</v>
      </c>
      <c r="N144" s="485">
        <v>136.21</v>
      </c>
      <c r="O144" s="485">
        <v>138.18</v>
      </c>
      <c r="P144" s="484">
        <v>135.62</v>
      </c>
      <c r="Q144" s="485">
        <v>136.77000000000001</v>
      </c>
      <c r="R144" s="485">
        <v>136.16999999999999</v>
      </c>
      <c r="S144" s="486">
        <v>134.4</v>
      </c>
      <c r="T144" s="485">
        <v>135.91999999999999</v>
      </c>
      <c r="U144" s="485">
        <v>136.09</v>
      </c>
      <c r="V144" s="485">
        <v>135.82</v>
      </c>
      <c r="W144" s="485">
        <v>135.9</v>
      </c>
    </row>
    <row r="145" spans="2:23" ht="24.75" customHeight="1" x14ac:dyDescent="0.2">
      <c r="B145" s="460"/>
      <c r="C145" s="500" t="s">
        <v>465</v>
      </c>
      <c r="D145" s="484">
        <v>140.19</v>
      </c>
      <c r="E145" s="485">
        <v>137.1</v>
      </c>
      <c r="F145" s="485">
        <v>139.44999999999999</v>
      </c>
      <c r="G145" s="485">
        <v>142.91</v>
      </c>
      <c r="H145" s="484">
        <v>139.59</v>
      </c>
      <c r="I145" s="485">
        <v>136.34</v>
      </c>
      <c r="J145" s="485">
        <v>137.34</v>
      </c>
      <c r="K145" s="485">
        <v>143.41999999999999</v>
      </c>
      <c r="L145" s="484">
        <v>137.44</v>
      </c>
      <c r="M145" s="485">
        <v>137.4</v>
      </c>
      <c r="N145" s="485">
        <v>136.33000000000001</v>
      </c>
      <c r="O145" s="485">
        <v>138.41</v>
      </c>
      <c r="P145" s="484">
        <v>135.93</v>
      </c>
      <c r="Q145" s="485">
        <v>136.82</v>
      </c>
      <c r="R145" s="485">
        <v>136.43</v>
      </c>
      <c r="S145" s="486">
        <v>134.91999999999999</v>
      </c>
      <c r="T145" s="485">
        <v>136.38999999999999</v>
      </c>
      <c r="U145" s="485">
        <v>136.15</v>
      </c>
      <c r="V145" s="485">
        <v>136.13</v>
      </c>
      <c r="W145" s="485">
        <v>136.75</v>
      </c>
    </row>
    <row r="146" spans="2:23" ht="24.75" customHeight="1" x14ac:dyDescent="0.2">
      <c r="B146" s="460"/>
      <c r="C146" s="500" t="s">
        <v>466</v>
      </c>
      <c r="D146" s="484">
        <v>140.22</v>
      </c>
      <c r="E146" s="485">
        <v>137.09</v>
      </c>
      <c r="F146" s="485">
        <v>139.5</v>
      </c>
      <c r="G146" s="485">
        <v>142.94999999999999</v>
      </c>
      <c r="H146" s="484">
        <v>139.13999999999999</v>
      </c>
      <c r="I146" s="485">
        <v>136.25</v>
      </c>
      <c r="J146" s="485">
        <v>137.06</v>
      </c>
      <c r="K146" s="485">
        <v>142.61000000000001</v>
      </c>
      <c r="L146" s="484">
        <v>137.05000000000001</v>
      </c>
      <c r="M146" s="485">
        <v>137.25</v>
      </c>
      <c r="N146" s="485">
        <v>136.03</v>
      </c>
      <c r="O146" s="485">
        <v>137.74</v>
      </c>
      <c r="P146" s="484">
        <v>135.41</v>
      </c>
      <c r="Q146" s="485">
        <v>136.66999999999999</v>
      </c>
      <c r="R146" s="485">
        <v>136</v>
      </c>
      <c r="S146" s="486">
        <v>134.08000000000001</v>
      </c>
      <c r="T146" s="485">
        <v>135.86000000000001</v>
      </c>
      <c r="U146" s="485">
        <v>136.04</v>
      </c>
      <c r="V146" s="485">
        <v>135.75</v>
      </c>
      <c r="W146" s="485">
        <v>135.83000000000001</v>
      </c>
    </row>
    <row r="147" spans="2:23" ht="24.75" customHeight="1" x14ac:dyDescent="0.2">
      <c r="B147" s="460"/>
      <c r="C147" s="588"/>
      <c r="D147" s="461"/>
      <c r="E147" s="461"/>
      <c r="F147" s="461"/>
      <c r="G147" s="461"/>
      <c r="H147" s="461"/>
      <c r="I147" s="461"/>
      <c r="J147" s="461"/>
      <c r="K147" s="461"/>
      <c r="L147" s="461"/>
      <c r="M147" s="461"/>
      <c r="N147" s="461"/>
      <c r="O147" s="461"/>
      <c r="P147" s="461"/>
      <c r="Q147" s="461"/>
      <c r="R147" s="461"/>
      <c r="S147" s="461"/>
      <c r="T147" s="461"/>
      <c r="U147" s="461"/>
      <c r="V147" s="461"/>
      <c r="W147" s="461"/>
    </row>
    <row r="148" spans="2:23" ht="51.75" customHeight="1" x14ac:dyDescent="0.2">
      <c r="B148" s="841" t="s">
        <v>624</v>
      </c>
      <c r="C148" s="841"/>
      <c r="D148" s="841"/>
      <c r="E148" s="841"/>
      <c r="F148" s="841"/>
      <c r="G148" s="841"/>
      <c r="H148" s="841"/>
      <c r="I148" s="841"/>
      <c r="J148" s="841"/>
      <c r="K148" s="841"/>
    </row>
    <row r="150" spans="2:23" ht="24.75" customHeight="1" thickBot="1" x14ac:dyDescent="0.25">
      <c r="D150" s="840" t="s">
        <v>625</v>
      </c>
      <c r="E150" s="840"/>
      <c r="F150" s="840"/>
      <c r="G150" s="840"/>
      <c r="H150" s="840"/>
      <c r="I150" s="840"/>
      <c r="J150" s="840"/>
      <c r="K150" s="840"/>
    </row>
    <row r="151" spans="2:23" ht="48" customHeight="1" thickBot="1" x14ac:dyDescent="0.25">
      <c r="B151" s="842" t="s">
        <v>619</v>
      </c>
      <c r="C151" s="842"/>
      <c r="D151" s="505" t="s">
        <v>626</v>
      </c>
      <c r="E151" s="505" t="s">
        <v>627</v>
      </c>
      <c r="F151" s="505" t="s">
        <v>628</v>
      </c>
      <c r="G151" s="506" t="s">
        <v>629</v>
      </c>
      <c r="H151" s="505" t="s">
        <v>630</v>
      </c>
      <c r="I151" s="505" t="s">
        <v>631</v>
      </c>
      <c r="J151" s="505" t="s">
        <v>632</v>
      </c>
      <c r="K151" s="507" t="s">
        <v>308</v>
      </c>
    </row>
    <row r="152" spans="2:23" ht="24.75" customHeight="1" thickTop="1" thickBot="1" x14ac:dyDescent="0.25">
      <c r="B152" s="847" t="s">
        <v>623</v>
      </c>
      <c r="C152" s="847"/>
      <c r="D152" s="501">
        <v>27.75</v>
      </c>
      <c r="E152" s="501">
        <v>11.06</v>
      </c>
      <c r="F152" s="501">
        <v>25.45</v>
      </c>
      <c r="G152" s="491">
        <v>12.23</v>
      </c>
      <c r="H152" s="501">
        <v>2.14</v>
      </c>
      <c r="I152" s="501">
        <v>7.27</v>
      </c>
      <c r="J152" s="490">
        <v>3.9</v>
      </c>
      <c r="K152" s="490">
        <v>10.199999999999999</v>
      </c>
    </row>
    <row r="153" spans="2:23" ht="24.75" customHeight="1" x14ac:dyDescent="0.2">
      <c r="B153" s="837">
        <v>2021</v>
      </c>
      <c r="C153" s="497" t="s">
        <v>456</v>
      </c>
      <c r="D153" s="502">
        <v>114.7</v>
      </c>
      <c r="E153" s="502">
        <v>113.29</v>
      </c>
      <c r="F153" s="502">
        <v>113.77</v>
      </c>
      <c r="G153" s="502">
        <v>114.13</v>
      </c>
      <c r="H153" s="502">
        <v>112.58</v>
      </c>
      <c r="I153" s="502">
        <v>114.07</v>
      </c>
      <c r="J153" s="487">
        <v>112.46</v>
      </c>
      <c r="K153" s="487">
        <v>114.06</v>
      </c>
    </row>
    <row r="154" spans="2:23" ht="24.75" customHeight="1" x14ac:dyDescent="0.2">
      <c r="B154" s="838"/>
      <c r="C154" s="498" t="s">
        <v>457</v>
      </c>
      <c r="D154" s="502">
        <v>115.73</v>
      </c>
      <c r="E154" s="502">
        <v>114.27</v>
      </c>
      <c r="F154" s="502">
        <v>114.82</v>
      </c>
      <c r="G154" s="502">
        <v>115.22</v>
      </c>
      <c r="H154" s="502">
        <v>113.57</v>
      </c>
      <c r="I154" s="502">
        <v>115.16</v>
      </c>
      <c r="J154" s="487">
        <v>113.53</v>
      </c>
      <c r="K154" s="487">
        <v>115.1</v>
      </c>
    </row>
    <row r="155" spans="2:23" ht="24.75" customHeight="1" x14ac:dyDescent="0.2">
      <c r="B155" s="838"/>
      <c r="C155" s="498" t="s">
        <v>458</v>
      </c>
      <c r="D155" s="502">
        <v>116.49</v>
      </c>
      <c r="E155" s="502">
        <v>114.99</v>
      </c>
      <c r="F155" s="502">
        <v>115.51</v>
      </c>
      <c r="G155" s="502">
        <v>116.08</v>
      </c>
      <c r="H155" s="502">
        <v>114.26</v>
      </c>
      <c r="I155" s="502">
        <v>116.01</v>
      </c>
      <c r="J155" s="487">
        <v>114.38</v>
      </c>
      <c r="K155" s="487">
        <v>115.82</v>
      </c>
    </row>
    <row r="156" spans="2:23" ht="24.75" customHeight="1" x14ac:dyDescent="0.2">
      <c r="B156" s="838"/>
      <c r="C156" s="498" t="s">
        <v>459</v>
      </c>
      <c r="D156" s="502">
        <v>117.02</v>
      </c>
      <c r="E156" s="502">
        <v>115.89</v>
      </c>
      <c r="F156" s="502">
        <v>115.92</v>
      </c>
      <c r="G156" s="502">
        <v>116.48</v>
      </c>
      <c r="H156" s="502">
        <v>115.22</v>
      </c>
      <c r="I156" s="502">
        <v>116.41</v>
      </c>
      <c r="J156" s="487">
        <v>114.69</v>
      </c>
      <c r="K156" s="487">
        <v>116.47</v>
      </c>
    </row>
    <row r="157" spans="2:23" ht="24.75" customHeight="1" x14ac:dyDescent="0.2">
      <c r="B157" s="838"/>
      <c r="C157" s="498" t="s">
        <v>460</v>
      </c>
      <c r="D157" s="502">
        <v>117.31</v>
      </c>
      <c r="E157" s="502">
        <v>116.16</v>
      </c>
      <c r="F157" s="502">
        <v>116.19</v>
      </c>
      <c r="G157" s="502">
        <v>116.61</v>
      </c>
      <c r="H157" s="502">
        <v>115.58</v>
      </c>
      <c r="I157" s="502">
        <v>116.7</v>
      </c>
      <c r="J157" s="487">
        <v>115.02</v>
      </c>
      <c r="K157" s="487">
        <v>116.77</v>
      </c>
    </row>
    <row r="158" spans="2:23" ht="24.75" customHeight="1" x14ac:dyDescent="0.2">
      <c r="B158" s="838"/>
      <c r="C158" s="498" t="s">
        <v>461</v>
      </c>
      <c r="D158" s="502">
        <v>117.39</v>
      </c>
      <c r="E158" s="502">
        <v>116.3</v>
      </c>
      <c r="F158" s="502">
        <v>116.25</v>
      </c>
      <c r="G158" s="502">
        <v>116.72</v>
      </c>
      <c r="H158" s="502">
        <v>115.72</v>
      </c>
      <c r="I158" s="502">
        <v>116.77</v>
      </c>
      <c r="J158" s="487">
        <v>115.1</v>
      </c>
      <c r="K158" s="487">
        <v>116.83</v>
      </c>
    </row>
    <row r="159" spans="2:23" ht="24.75" customHeight="1" x14ac:dyDescent="0.2">
      <c r="B159" s="838"/>
      <c r="C159" s="498" t="s">
        <v>462</v>
      </c>
      <c r="D159" s="502">
        <v>117.65</v>
      </c>
      <c r="E159" s="502">
        <v>116.58</v>
      </c>
      <c r="F159" s="502">
        <v>116.54</v>
      </c>
      <c r="G159" s="502">
        <v>116.9</v>
      </c>
      <c r="H159" s="502">
        <v>116.08</v>
      </c>
      <c r="I159" s="502">
        <v>117.05</v>
      </c>
      <c r="J159" s="487">
        <v>115.36</v>
      </c>
      <c r="K159" s="487">
        <v>117.11</v>
      </c>
    </row>
    <row r="160" spans="2:23" ht="24.75" customHeight="1" x14ac:dyDescent="0.2">
      <c r="B160" s="838"/>
      <c r="C160" s="498" t="s">
        <v>463</v>
      </c>
      <c r="D160" s="502">
        <v>118.11</v>
      </c>
      <c r="E160" s="502">
        <v>116.87</v>
      </c>
      <c r="F160" s="502">
        <v>117.04</v>
      </c>
      <c r="G160" s="502">
        <v>117.36</v>
      </c>
      <c r="H160" s="502">
        <v>116.46</v>
      </c>
      <c r="I160" s="502">
        <v>117.53</v>
      </c>
      <c r="J160" s="487">
        <v>115.8</v>
      </c>
      <c r="K160" s="487">
        <v>117.53</v>
      </c>
    </row>
    <row r="161" spans="2:15" ht="24.75" customHeight="1" x14ac:dyDescent="0.2">
      <c r="B161" s="838"/>
      <c r="C161" s="498" t="s">
        <v>464</v>
      </c>
      <c r="D161" s="502">
        <v>118.96</v>
      </c>
      <c r="E161" s="502">
        <v>117.76</v>
      </c>
      <c r="F161" s="502">
        <v>117.82</v>
      </c>
      <c r="G161" s="502">
        <v>118.2</v>
      </c>
      <c r="H161" s="502">
        <v>117.35</v>
      </c>
      <c r="I161" s="502">
        <v>118.35</v>
      </c>
      <c r="J161" s="487">
        <v>116.59</v>
      </c>
      <c r="K161" s="487">
        <v>118.3</v>
      </c>
    </row>
    <row r="162" spans="2:15" ht="24.75" customHeight="1" x14ac:dyDescent="0.2">
      <c r="B162" s="838"/>
      <c r="C162" s="498" t="s">
        <v>465</v>
      </c>
      <c r="D162" s="502">
        <v>119.34</v>
      </c>
      <c r="E162" s="502">
        <v>118.09</v>
      </c>
      <c r="F162" s="502">
        <v>118.23</v>
      </c>
      <c r="G162" s="502">
        <v>118.63</v>
      </c>
      <c r="H162" s="502">
        <v>117.73</v>
      </c>
      <c r="I162" s="502">
        <v>118.78</v>
      </c>
      <c r="J162" s="487">
        <v>116.91</v>
      </c>
      <c r="K162" s="487">
        <v>118.69</v>
      </c>
    </row>
    <row r="163" spans="2:15" ht="24.75" customHeight="1" x14ac:dyDescent="0.2">
      <c r="B163" s="838"/>
      <c r="C163" s="498" t="s">
        <v>466</v>
      </c>
      <c r="D163" s="502">
        <v>119.8</v>
      </c>
      <c r="E163" s="502">
        <v>118.43</v>
      </c>
      <c r="F163" s="502">
        <v>118.65</v>
      </c>
      <c r="G163" s="502">
        <v>119.09</v>
      </c>
      <c r="H163" s="502">
        <v>118.22</v>
      </c>
      <c r="I163" s="502">
        <v>119.12</v>
      </c>
      <c r="J163" s="487">
        <v>117.46</v>
      </c>
      <c r="K163" s="487">
        <v>119.09</v>
      </c>
    </row>
    <row r="164" spans="2:15" ht="24.75" customHeight="1" thickBot="1" x14ac:dyDescent="0.25">
      <c r="B164" s="839"/>
      <c r="C164" s="499" t="s">
        <v>467</v>
      </c>
      <c r="D164" s="503">
        <v>121.1</v>
      </c>
      <c r="E164" s="503">
        <v>119.94</v>
      </c>
      <c r="F164" s="503">
        <v>119.67</v>
      </c>
      <c r="G164" s="503">
        <v>120.47</v>
      </c>
      <c r="H164" s="503">
        <v>119.73</v>
      </c>
      <c r="I164" s="503">
        <v>120.38</v>
      </c>
      <c r="J164" s="494">
        <v>118.75</v>
      </c>
      <c r="K164" s="494">
        <v>120.27</v>
      </c>
    </row>
    <row r="165" spans="2:15" ht="24.75" customHeight="1" x14ac:dyDescent="0.2">
      <c r="B165" s="837">
        <v>2022</v>
      </c>
      <c r="C165" s="500" t="s">
        <v>456</v>
      </c>
      <c r="D165" s="504">
        <v>124.45</v>
      </c>
      <c r="E165" s="504">
        <v>123.54</v>
      </c>
      <c r="F165" s="504">
        <v>122.81</v>
      </c>
      <c r="G165" s="504">
        <v>123.13</v>
      </c>
      <c r="H165" s="504">
        <v>122.73</v>
      </c>
      <c r="I165" s="504">
        <v>123.3</v>
      </c>
      <c r="J165" s="484">
        <v>121.46</v>
      </c>
      <c r="K165" s="484">
        <v>123.64</v>
      </c>
    </row>
    <row r="166" spans="2:15" ht="24.75" customHeight="1" x14ac:dyDescent="0.2">
      <c r="B166" s="838"/>
      <c r="C166" s="498" t="s">
        <v>457</v>
      </c>
      <c r="D166" s="502">
        <v>125.47</v>
      </c>
      <c r="E166" s="502">
        <v>123.88</v>
      </c>
      <c r="F166" s="502">
        <v>123.66</v>
      </c>
      <c r="G166" s="502">
        <v>124.01</v>
      </c>
      <c r="H166" s="502">
        <v>123.14</v>
      </c>
      <c r="I166" s="502">
        <v>124.57</v>
      </c>
      <c r="J166" s="487">
        <v>122.48</v>
      </c>
      <c r="K166" s="487">
        <v>124.41</v>
      </c>
    </row>
    <row r="167" spans="2:15" ht="24.75" customHeight="1" x14ac:dyDescent="0.2">
      <c r="B167" s="838"/>
      <c r="C167" s="498" t="s">
        <v>458</v>
      </c>
      <c r="D167" s="502">
        <v>125.94</v>
      </c>
      <c r="E167" s="502">
        <v>124.42</v>
      </c>
      <c r="F167" s="502">
        <v>124.25</v>
      </c>
      <c r="G167" s="502">
        <v>124.47</v>
      </c>
      <c r="H167" s="502">
        <v>123.8</v>
      </c>
      <c r="I167" s="502">
        <v>124.9</v>
      </c>
      <c r="J167" s="487">
        <v>122.82</v>
      </c>
      <c r="K167" s="487">
        <v>124.94</v>
      </c>
    </row>
    <row r="168" spans="2:15" ht="24.75" customHeight="1" x14ac:dyDescent="0.2">
      <c r="B168" s="838"/>
      <c r="C168" s="498" t="s">
        <v>459</v>
      </c>
      <c r="D168" s="502">
        <v>126.43</v>
      </c>
      <c r="E168" s="502">
        <v>125.03</v>
      </c>
      <c r="F168" s="502">
        <v>124.75</v>
      </c>
      <c r="G168" s="502">
        <v>125</v>
      </c>
      <c r="H168" s="502">
        <v>124.35</v>
      </c>
      <c r="I168" s="502">
        <v>125.37</v>
      </c>
      <c r="J168" s="487">
        <v>123.41</v>
      </c>
      <c r="K168" s="487">
        <v>125.48</v>
      </c>
    </row>
    <row r="169" spans="2:15" ht="24.75" customHeight="1" x14ac:dyDescent="0.2">
      <c r="B169" s="838"/>
      <c r="C169" s="498" t="s">
        <v>460</v>
      </c>
      <c r="D169" s="502">
        <v>127.04</v>
      </c>
      <c r="E169" s="502">
        <v>125.76</v>
      </c>
      <c r="F169" s="502">
        <v>125.4</v>
      </c>
      <c r="G169" s="502">
        <v>125.63</v>
      </c>
      <c r="H169" s="502">
        <v>125.03</v>
      </c>
      <c r="I169" s="502">
        <v>125.8</v>
      </c>
      <c r="J169" s="487">
        <v>124.15</v>
      </c>
      <c r="K169" s="487">
        <v>126.16</v>
      </c>
    </row>
    <row r="170" spans="2:15" ht="22.5" customHeight="1" x14ac:dyDescent="0.2">
      <c r="B170" s="838"/>
      <c r="C170" s="498" t="s">
        <v>461</v>
      </c>
      <c r="D170" s="502">
        <v>127.74</v>
      </c>
      <c r="E170" s="502">
        <v>126.55</v>
      </c>
      <c r="F170" s="502">
        <v>126.25</v>
      </c>
      <c r="G170" s="502">
        <v>126.55</v>
      </c>
      <c r="H170" s="502">
        <v>126.03</v>
      </c>
      <c r="I170" s="502">
        <v>126.79</v>
      </c>
      <c r="J170" s="487">
        <v>125.11</v>
      </c>
      <c r="K170" s="487">
        <v>126.92</v>
      </c>
    </row>
    <row r="171" spans="2:15" ht="24.75" customHeight="1" x14ac:dyDescent="0.2">
      <c r="B171" s="838"/>
      <c r="C171" s="498" t="s">
        <v>462</v>
      </c>
      <c r="D171" s="502">
        <v>129.76</v>
      </c>
      <c r="E171" s="502">
        <v>128.59</v>
      </c>
      <c r="F171" s="502">
        <v>128.51</v>
      </c>
      <c r="G171" s="502">
        <v>128.57</v>
      </c>
      <c r="H171" s="502">
        <v>128.54</v>
      </c>
      <c r="I171" s="502">
        <v>128.72999999999999</v>
      </c>
      <c r="J171" s="487">
        <v>127.17</v>
      </c>
      <c r="K171" s="487">
        <v>129.06</v>
      </c>
    </row>
    <row r="172" spans="2:15" ht="24.75" customHeight="1" x14ac:dyDescent="0.2">
      <c r="B172" s="838"/>
      <c r="C172" s="498" t="s">
        <v>463</v>
      </c>
      <c r="D172" s="502">
        <v>130.94</v>
      </c>
      <c r="E172" s="502">
        <v>129.76</v>
      </c>
      <c r="F172" s="502">
        <v>129.91999999999999</v>
      </c>
      <c r="G172" s="502">
        <v>130.01</v>
      </c>
      <c r="H172" s="502">
        <v>130.16999999999999</v>
      </c>
      <c r="I172" s="502">
        <v>129.77000000000001</v>
      </c>
      <c r="J172" s="487">
        <v>128.74</v>
      </c>
      <c r="K172" s="487">
        <v>130.38</v>
      </c>
    </row>
    <row r="173" spans="2:15" ht="24.75" customHeight="1" x14ac:dyDescent="0.2">
      <c r="B173" s="838"/>
      <c r="C173" s="498" t="s">
        <v>464</v>
      </c>
      <c r="D173" s="502">
        <v>131.66</v>
      </c>
      <c r="E173" s="502">
        <v>130.24</v>
      </c>
      <c r="F173" s="502">
        <v>130.74</v>
      </c>
      <c r="G173" s="502">
        <v>130.79</v>
      </c>
      <c r="H173" s="502">
        <v>130.94999999999999</v>
      </c>
      <c r="I173" s="502">
        <v>130.4</v>
      </c>
      <c r="J173" s="487">
        <v>129.47999999999999</v>
      </c>
      <c r="K173" s="487">
        <v>131.08000000000001</v>
      </c>
      <c r="O173" s="275"/>
    </row>
    <row r="174" spans="2:15" ht="24.75" customHeight="1" x14ac:dyDescent="0.2">
      <c r="B174" s="838"/>
      <c r="C174" s="498" t="s">
        <v>465</v>
      </c>
      <c r="D174" s="502">
        <v>132.58000000000001</v>
      </c>
      <c r="E174" s="502">
        <v>131.12</v>
      </c>
      <c r="F174" s="502">
        <v>131.86000000000001</v>
      </c>
      <c r="G174" s="502">
        <v>131.75</v>
      </c>
      <c r="H174" s="502">
        <v>132.25</v>
      </c>
      <c r="I174" s="502">
        <v>131.30000000000001</v>
      </c>
      <c r="J174" s="487">
        <v>130.52000000000001</v>
      </c>
      <c r="K174" s="487">
        <v>132.04</v>
      </c>
      <c r="O174" s="275"/>
    </row>
    <row r="175" spans="2:15" ht="24.75" customHeight="1" x14ac:dyDescent="0.2">
      <c r="B175" s="838"/>
      <c r="C175" s="498" t="s">
        <v>466</v>
      </c>
      <c r="D175" s="502">
        <v>133.77000000000001</v>
      </c>
      <c r="E175" s="502">
        <v>132.21</v>
      </c>
      <c r="F175" s="502">
        <v>133.19</v>
      </c>
      <c r="G175" s="502">
        <v>133.03</v>
      </c>
      <c r="H175" s="502">
        <v>133.96</v>
      </c>
      <c r="I175" s="502">
        <v>132.46</v>
      </c>
      <c r="J175" s="487">
        <v>131.81</v>
      </c>
      <c r="K175" s="487">
        <v>133.25</v>
      </c>
      <c r="O175" s="275"/>
    </row>
    <row r="176" spans="2:15" ht="24.75" customHeight="1" thickBot="1" x14ac:dyDescent="0.25">
      <c r="B176" s="839"/>
      <c r="C176" s="499" t="s">
        <v>467</v>
      </c>
      <c r="D176" s="503">
        <v>134.27000000000001</v>
      </c>
      <c r="E176" s="503">
        <v>132.68</v>
      </c>
      <c r="F176" s="503">
        <v>133.91999999999999</v>
      </c>
      <c r="G176" s="503">
        <v>133.75</v>
      </c>
      <c r="H176" s="503">
        <v>134.69</v>
      </c>
      <c r="I176" s="503">
        <v>132.87</v>
      </c>
      <c r="J176" s="494">
        <v>132.66</v>
      </c>
      <c r="K176" s="494">
        <v>133.87</v>
      </c>
      <c r="O176" s="275"/>
    </row>
    <row r="177" spans="1:16" ht="24.75" customHeight="1" x14ac:dyDescent="0.2">
      <c r="B177" s="845">
        <v>2023</v>
      </c>
      <c r="C177" s="500" t="s">
        <v>456</v>
      </c>
      <c r="D177" s="504">
        <v>137.76</v>
      </c>
      <c r="E177" s="504">
        <v>136.15</v>
      </c>
      <c r="F177" s="504">
        <v>137.18</v>
      </c>
      <c r="G177" s="504">
        <v>137.08000000000001</v>
      </c>
      <c r="H177" s="504">
        <v>138.68</v>
      </c>
      <c r="I177" s="504">
        <v>135.96</v>
      </c>
      <c r="J177" s="484">
        <v>135.96</v>
      </c>
      <c r="K177" s="484">
        <v>137.19</v>
      </c>
      <c r="O177" s="275"/>
    </row>
    <row r="178" spans="1:16" ht="24.75" customHeight="1" x14ac:dyDescent="0.2">
      <c r="B178" s="846"/>
      <c r="C178" s="500" t="s">
        <v>457</v>
      </c>
      <c r="D178" s="504">
        <v>139.24</v>
      </c>
      <c r="E178" s="504">
        <v>138.27000000000001</v>
      </c>
      <c r="F178" s="504">
        <v>138.68</v>
      </c>
      <c r="G178" s="504">
        <v>138.54</v>
      </c>
      <c r="H178" s="504">
        <v>141.26</v>
      </c>
      <c r="I178" s="504">
        <v>137.22999999999999</v>
      </c>
      <c r="J178" s="484">
        <v>137.43</v>
      </c>
      <c r="K178" s="484">
        <v>138.94</v>
      </c>
      <c r="O178" s="275"/>
    </row>
    <row r="179" spans="1:16" ht="24.75" customHeight="1" x14ac:dyDescent="0.2">
      <c r="B179" s="846"/>
      <c r="C179" s="500" t="s">
        <v>458</v>
      </c>
      <c r="D179" s="504">
        <v>139.16</v>
      </c>
      <c r="E179" s="504">
        <v>138.25</v>
      </c>
      <c r="F179" s="504">
        <v>138.59</v>
      </c>
      <c r="G179" s="504">
        <v>138.57</v>
      </c>
      <c r="H179" s="504">
        <v>141.09</v>
      </c>
      <c r="I179" s="504">
        <v>137.15</v>
      </c>
      <c r="J179" s="484">
        <v>137.52000000000001</v>
      </c>
      <c r="K179" s="484">
        <v>138.9</v>
      </c>
      <c r="O179" s="275"/>
    </row>
    <row r="180" spans="1:16" ht="24.75" customHeight="1" x14ac:dyDescent="0.2">
      <c r="B180" s="846"/>
      <c r="C180" s="500" t="s">
        <v>459</v>
      </c>
      <c r="D180" s="504">
        <v>138.66999999999999</v>
      </c>
      <c r="E180" s="504">
        <v>137.9</v>
      </c>
      <c r="F180" s="504">
        <v>137.91999999999999</v>
      </c>
      <c r="G180" s="504">
        <v>138.18</v>
      </c>
      <c r="H180" s="504">
        <v>140.19999999999999</v>
      </c>
      <c r="I180" s="504">
        <v>136.55000000000001</v>
      </c>
      <c r="J180" s="484">
        <v>136.79</v>
      </c>
      <c r="K180" s="484">
        <v>138.29</v>
      </c>
      <c r="O180" s="275"/>
    </row>
    <row r="181" spans="1:16" ht="24.75" customHeight="1" x14ac:dyDescent="0.2">
      <c r="B181" s="846"/>
      <c r="C181" s="500" t="s">
        <v>460</v>
      </c>
      <c r="D181" s="504">
        <v>138.88999999999999</v>
      </c>
      <c r="E181" s="504">
        <v>138.1</v>
      </c>
      <c r="F181" s="504">
        <v>138.25</v>
      </c>
      <c r="G181" s="504">
        <v>138.34</v>
      </c>
      <c r="H181" s="504">
        <v>140.31</v>
      </c>
      <c r="I181" s="504">
        <v>136.63999999999999</v>
      </c>
      <c r="J181" s="484">
        <v>136.97</v>
      </c>
      <c r="K181" s="484">
        <v>138.49</v>
      </c>
      <c r="O181" s="275"/>
    </row>
    <row r="182" spans="1:16" ht="24.75" customHeight="1" x14ac:dyDescent="0.2">
      <c r="B182" s="846"/>
      <c r="C182" s="500" t="s">
        <v>461</v>
      </c>
      <c r="D182" s="504">
        <v>138.41999999999999</v>
      </c>
      <c r="E182" s="504">
        <v>137.9</v>
      </c>
      <c r="F182" s="504">
        <v>137.76</v>
      </c>
      <c r="G182" s="504">
        <v>138.06</v>
      </c>
      <c r="H182" s="504">
        <v>139.88</v>
      </c>
      <c r="I182" s="504">
        <v>136.25</v>
      </c>
      <c r="J182" s="484">
        <v>136.41999999999999</v>
      </c>
      <c r="K182" s="484">
        <v>138.07</v>
      </c>
      <c r="O182" s="275"/>
    </row>
    <row r="183" spans="1:16" ht="24.75" customHeight="1" x14ac:dyDescent="0.2">
      <c r="B183" s="589"/>
      <c r="C183" s="500" t="s">
        <v>462</v>
      </c>
      <c r="D183" s="504">
        <v>138.13</v>
      </c>
      <c r="E183" s="504">
        <v>137.66999999999999</v>
      </c>
      <c r="F183" s="504">
        <v>137.30000000000001</v>
      </c>
      <c r="G183" s="504">
        <v>137.77000000000001</v>
      </c>
      <c r="H183" s="504">
        <v>139.52000000000001</v>
      </c>
      <c r="I183" s="504">
        <v>135.97</v>
      </c>
      <c r="J183" s="484">
        <v>136.07</v>
      </c>
      <c r="K183" s="484">
        <v>137.72</v>
      </c>
      <c r="O183" s="275"/>
    </row>
    <row r="184" spans="1:16" ht="24.75" customHeight="1" x14ac:dyDescent="0.2">
      <c r="B184" s="589"/>
      <c r="C184" s="500" t="s">
        <v>463</v>
      </c>
      <c r="D184" s="504">
        <v>138.16</v>
      </c>
      <c r="E184" s="504">
        <v>137.78</v>
      </c>
      <c r="F184" s="504">
        <v>137.41</v>
      </c>
      <c r="G184" s="504">
        <v>137.68</v>
      </c>
      <c r="H184" s="504">
        <v>139.52000000000001</v>
      </c>
      <c r="I184" s="504">
        <v>135.86000000000001</v>
      </c>
      <c r="J184" s="484">
        <v>136.06</v>
      </c>
      <c r="K184" s="484">
        <v>137.78</v>
      </c>
      <c r="O184" s="275"/>
    </row>
    <row r="185" spans="1:16" ht="24.75" customHeight="1" x14ac:dyDescent="0.2">
      <c r="B185" s="460"/>
      <c r="C185" s="500" t="s">
        <v>464</v>
      </c>
      <c r="D185" s="504">
        <v>137.97</v>
      </c>
      <c r="E185" s="504">
        <v>137.51</v>
      </c>
      <c r="F185" s="504">
        <v>137.08000000000001</v>
      </c>
      <c r="G185" s="504">
        <v>137.56</v>
      </c>
      <c r="H185" s="504">
        <v>139.21</v>
      </c>
      <c r="I185" s="504">
        <v>135.69</v>
      </c>
      <c r="J185" s="484">
        <v>135.87</v>
      </c>
      <c r="K185" s="484">
        <v>137.47999999999999</v>
      </c>
      <c r="O185" s="275"/>
    </row>
    <row r="186" spans="1:16" ht="24.75" customHeight="1" x14ac:dyDescent="0.2">
      <c r="B186" s="460"/>
      <c r="C186" s="500" t="s">
        <v>465</v>
      </c>
      <c r="D186" s="504">
        <v>138.13999999999999</v>
      </c>
      <c r="E186" s="504">
        <v>137.6</v>
      </c>
      <c r="F186" s="504">
        <v>137.31</v>
      </c>
      <c r="G186" s="504">
        <v>137.63</v>
      </c>
      <c r="H186" s="504">
        <v>139.31</v>
      </c>
      <c r="I186" s="504">
        <v>135.84</v>
      </c>
      <c r="J186" s="484">
        <v>136.16</v>
      </c>
      <c r="K186" s="484">
        <v>137.66</v>
      </c>
      <c r="O186" s="275"/>
    </row>
    <row r="187" spans="1:16" ht="24.75" customHeight="1" x14ac:dyDescent="0.2">
      <c r="B187" s="460"/>
      <c r="C187" s="500" t="s">
        <v>466</v>
      </c>
      <c r="D187" s="504">
        <v>137.66</v>
      </c>
      <c r="E187" s="504">
        <v>137.26</v>
      </c>
      <c r="F187" s="504">
        <v>136.88999999999999</v>
      </c>
      <c r="G187" s="504">
        <v>137.30000000000001</v>
      </c>
      <c r="H187" s="504">
        <v>138.99</v>
      </c>
      <c r="I187" s="504">
        <v>135.41</v>
      </c>
      <c r="J187" s="484">
        <v>135.62</v>
      </c>
      <c r="K187" s="484">
        <v>137.25</v>
      </c>
      <c r="O187" s="275"/>
    </row>
    <row r="188" spans="1:16" ht="24.75" customHeight="1" x14ac:dyDescent="0.25">
      <c r="B188" s="460"/>
      <c r="C188" s="458"/>
      <c r="D188" s="459"/>
      <c r="E188" s="459"/>
      <c r="F188" s="459"/>
      <c r="G188" s="459"/>
      <c r="H188" s="459"/>
      <c r="I188" s="459"/>
      <c r="J188" s="459"/>
      <c r="K188" s="459"/>
      <c r="O188" s="275"/>
    </row>
    <row r="189" spans="1:16" ht="24.75" customHeight="1" x14ac:dyDescent="0.25">
      <c r="B189" s="457"/>
      <c r="C189" s="458"/>
      <c r="D189" s="459"/>
      <c r="E189" s="459"/>
      <c r="F189" s="459"/>
      <c r="G189" s="459"/>
      <c r="H189" s="459"/>
      <c r="I189" s="459"/>
      <c r="J189" s="459"/>
      <c r="K189" s="459"/>
      <c r="O189" s="275"/>
    </row>
    <row r="190" spans="1:16" ht="15" customHeight="1" x14ac:dyDescent="0.2">
      <c r="A190" s="664"/>
      <c r="B190" s="664"/>
      <c r="C190" s="664"/>
      <c r="D190" s="664"/>
      <c r="E190" s="664"/>
      <c r="F190" s="664"/>
      <c r="G190" s="664"/>
      <c r="H190" s="664"/>
      <c r="I190" s="664"/>
      <c r="J190" s="664"/>
      <c r="K190" s="664"/>
      <c r="L190" s="664"/>
      <c r="M190" s="664"/>
      <c r="N190" s="664"/>
      <c r="O190" s="664"/>
      <c r="P190" s="664"/>
    </row>
    <row r="191" spans="1:16" ht="15" customHeight="1" x14ac:dyDescent="0.2">
      <c r="A191" s="664"/>
      <c r="B191" s="664"/>
      <c r="C191" s="664"/>
      <c r="D191" s="664"/>
      <c r="E191" s="664"/>
      <c r="F191" s="664"/>
      <c r="G191" s="664"/>
      <c r="H191" s="664"/>
      <c r="I191" s="664"/>
      <c r="J191" s="664"/>
      <c r="K191" s="664"/>
      <c r="L191" s="664"/>
      <c r="M191" s="664"/>
      <c r="N191" s="664"/>
      <c r="O191" s="664"/>
      <c r="P191" s="664"/>
    </row>
    <row r="192" spans="1:16" ht="15" customHeight="1" x14ac:dyDescent="0.2">
      <c r="D192" s="355"/>
      <c r="E192" s="355"/>
    </row>
    <row r="193" spans="2:16" ht="15" customHeight="1" x14ac:dyDescent="0.2">
      <c r="B193" s="218"/>
      <c r="D193" s="355"/>
      <c r="E193" s="355"/>
    </row>
    <row r="194" spans="2:16" ht="15" customHeight="1" x14ac:dyDescent="0.2">
      <c r="D194" s="355"/>
      <c r="E194" s="355"/>
    </row>
    <row r="195" spans="2:16" ht="15" customHeight="1" x14ac:dyDescent="0.2">
      <c r="D195" s="355"/>
      <c r="E195" s="355"/>
    </row>
    <row r="196" spans="2:16" ht="15" customHeight="1" x14ac:dyDescent="0.2">
      <c r="D196" s="355"/>
      <c r="E196" s="355"/>
    </row>
    <row r="197" spans="2:16" ht="15" customHeight="1" x14ac:dyDescent="0.2"/>
    <row r="198" spans="2:16" ht="15" customHeight="1" x14ac:dyDescent="0.2"/>
    <row r="199" spans="2:16" ht="15" customHeight="1" x14ac:dyDescent="0.2"/>
    <row r="200" spans="2:16" ht="15" customHeight="1" x14ac:dyDescent="0.2"/>
    <row r="201" spans="2:16" ht="15" customHeight="1" x14ac:dyDescent="0.2"/>
    <row r="202" spans="2:16" ht="15" customHeight="1" x14ac:dyDescent="0.2">
      <c r="N202" s="321"/>
      <c r="O202" s="321"/>
      <c r="P202" s="321"/>
    </row>
    <row r="203" spans="2:16" ht="15" customHeight="1" x14ac:dyDescent="0.2">
      <c r="N203" s="321"/>
      <c r="O203" s="321"/>
      <c r="P203" s="321"/>
    </row>
    <row r="204" spans="2:16" ht="15" customHeight="1" x14ac:dyDescent="0.2">
      <c r="N204" s="321"/>
      <c r="O204" s="321"/>
      <c r="P204" s="321"/>
    </row>
    <row r="205" spans="2:16" ht="15" customHeight="1" x14ac:dyDescent="0.2">
      <c r="D205" s="378"/>
      <c r="E205" s="378"/>
      <c r="N205" s="321"/>
      <c r="O205" s="321"/>
      <c r="P205" s="321"/>
    </row>
    <row r="206" spans="2:16" ht="15" customHeight="1" x14ac:dyDescent="0.2">
      <c r="N206" s="321"/>
      <c r="O206" s="321"/>
      <c r="P206" s="321"/>
    </row>
    <row r="207" spans="2:16" ht="15" customHeight="1" x14ac:dyDescent="0.2">
      <c r="N207" s="321"/>
      <c r="O207" s="321"/>
      <c r="P207" s="321"/>
    </row>
    <row r="208" spans="2:16" ht="15" customHeight="1" x14ac:dyDescent="0.2">
      <c r="N208" s="357"/>
      <c r="O208" s="357"/>
      <c r="P208" s="357"/>
    </row>
    <row r="209" spans="5:16" ht="15" customHeight="1" x14ac:dyDescent="0.2">
      <c r="N209" s="357"/>
      <c r="O209" s="357"/>
      <c r="P209" s="357"/>
    </row>
    <row r="210" spans="5:16" x14ac:dyDescent="0.2">
      <c r="N210" s="357"/>
      <c r="O210" s="357"/>
      <c r="P210" s="357"/>
    </row>
    <row r="211" spans="5:16" x14ac:dyDescent="0.2">
      <c r="N211" s="357"/>
      <c r="O211" s="357"/>
      <c r="P211" s="357"/>
    </row>
    <row r="212" spans="5:16" x14ac:dyDescent="0.2">
      <c r="E212" s="313"/>
      <c r="F212" s="355"/>
      <c r="N212" s="357"/>
      <c r="O212" s="357"/>
      <c r="P212" s="357"/>
    </row>
    <row r="213" spans="5:16" x14ac:dyDescent="0.2">
      <c r="E213" s="271"/>
      <c r="F213" s="355"/>
      <c r="N213" s="357"/>
      <c r="O213" s="357"/>
      <c r="P213" s="357"/>
    </row>
    <row r="215" spans="5:16" ht="15" customHeight="1" x14ac:dyDescent="0.2"/>
    <row r="251" spans="2:2" x14ac:dyDescent="0.2">
      <c r="B251" s="313" t="s">
        <v>13</v>
      </c>
    </row>
    <row r="255" spans="2:2" x14ac:dyDescent="0.2">
      <c r="B255" s="313" t="s">
        <v>13</v>
      </c>
    </row>
  </sheetData>
  <sheetProtection algorithmName="SHA-512" hashValue="hP2itAA+NHGtyGzJeZgz1/d+MKnZxSU4E4h7bDcvQmQLi2bfUa6cfjJCZ7WgRTO8NNJKXO/bR4aNCysgn825zA==" saltValue="iX/S/KQ1r/vxB1EvdUam3A==" spinCount="100000" sheet="1" objects="1" scenarios="1"/>
  <mergeCells count="27">
    <mergeCell ref="A1:P2"/>
    <mergeCell ref="B153:B164"/>
    <mergeCell ref="B152:C152"/>
    <mergeCell ref="B148:K148"/>
    <mergeCell ref="B112:B123"/>
    <mergeCell ref="D109:G109"/>
    <mergeCell ref="H109:K109"/>
    <mergeCell ref="P109:S109"/>
    <mergeCell ref="B124:B135"/>
    <mergeCell ref="B111:C111"/>
    <mergeCell ref="B110:C110"/>
    <mergeCell ref="G77:L86"/>
    <mergeCell ref="A190:P191"/>
    <mergeCell ref="B5:B6"/>
    <mergeCell ref="C5:C6"/>
    <mergeCell ref="B89:G89"/>
    <mergeCell ref="B78:E78"/>
    <mergeCell ref="L109:O109"/>
    <mergeCell ref="B165:B176"/>
    <mergeCell ref="B108:W108"/>
    <mergeCell ref="B106:W106"/>
    <mergeCell ref="B107:W107"/>
    <mergeCell ref="B151:C151"/>
    <mergeCell ref="D150:K150"/>
    <mergeCell ref="T109:W109"/>
    <mergeCell ref="B136:B141"/>
    <mergeCell ref="B177:B182"/>
  </mergeCells>
  <conditionalFormatting sqref="D80:E83">
    <cfRule type="cellIs" dxfId="7478" priority="6368" operator="lessThan">
      <formula>0</formula>
    </cfRule>
  </conditionalFormatting>
  <conditionalFormatting sqref="C16:C19">
    <cfRule type="cellIs" dxfId="7477" priority="44" operator="lessThan">
      <formula>0</formula>
    </cfRule>
  </conditionalFormatting>
  <conditionalFormatting sqref="C12">
    <cfRule type="cellIs" dxfId="7476" priority="28" operator="lessThan">
      <formula>0</formula>
    </cfRule>
  </conditionalFormatting>
  <conditionalFormatting sqref="C12:C15">
    <cfRule type="cellIs" dxfId="7475" priority="27" operator="lessThan">
      <formula>0</formula>
    </cfRule>
  </conditionalFormatting>
  <conditionalFormatting sqref="C16">
    <cfRule type="cellIs" dxfId="7474" priority="26" operator="lessThan">
      <formula>0</formula>
    </cfRule>
  </conditionalFormatting>
  <conditionalFormatting sqref="C7">
    <cfRule type="cellIs" dxfId="7473" priority="33" operator="lessThan">
      <formula>0</formula>
    </cfRule>
  </conditionalFormatting>
  <conditionalFormatting sqref="C8">
    <cfRule type="cellIs" dxfId="7472" priority="32" operator="lessThan">
      <formula>0</formula>
    </cfRule>
  </conditionalFormatting>
  <conditionalFormatting sqref="C9">
    <cfRule type="cellIs" dxfId="7471" priority="31" operator="lessThan">
      <formula>0</formula>
    </cfRule>
  </conditionalFormatting>
  <conditionalFormatting sqref="C10">
    <cfRule type="cellIs" dxfId="7470" priority="30" operator="lessThan">
      <formula>0</formula>
    </cfRule>
  </conditionalFormatting>
  <conditionalFormatting sqref="C11">
    <cfRule type="cellIs" dxfId="7469" priority="29" operator="lessThan">
      <formula>0</formula>
    </cfRule>
  </conditionalFormatting>
  <conditionalFormatting sqref="C7">
    <cfRule type="cellIs" dxfId="7468" priority="25" operator="lessThan">
      <formula>0</formula>
    </cfRule>
  </conditionalFormatting>
  <conditionalFormatting sqref="C8">
    <cfRule type="cellIs" dxfId="7467" priority="24" operator="lessThan">
      <formula>0</formula>
    </cfRule>
  </conditionalFormatting>
  <conditionalFormatting sqref="C9">
    <cfRule type="cellIs" dxfId="7466" priority="23" operator="lessThan">
      <formula>0</formula>
    </cfRule>
  </conditionalFormatting>
  <conditionalFormatting sqref="C10">
    <cfRule type="cellIs" dxfId="7465" priority="22" operator="lessThan">
      <formula>0</formula>
    </cfRule>
  </conditionalFormatting>
  <conditionalFormatting sqref="C11">
    <cfRule type="cellIs" dxfId="7464" priority="21" operator="lessThan">
      <formula>0</formula>
    </cfRule>
  </conditionalFormatting>
  <conditionalFormatting sqref="C15">
    <cfRule type="cellIs" dxfId="7463" priority="20" operator="lessThan">
      <formula>0</formula>
    </cfRule>
  </conditionalFormatting>
  <conditionalFormatting sqref="C20">
    <cfRule type="cellIs" dxfId="7462" priority="19" operator="lessThan">
      <formula>0</formula>
    </cfRule>
  </conditionalFormatting>
  <conditionalFormatting sqref="C21:C30 C76">
    <cfRule type="cellIs" dxfId="7461" priority="18" operator="lessThan">
      <formula>0</formula>
    </cfRule>
  </conditionalFormatting>
  <conditionalFormatting sqref="C31:C33">
    <cfRule type="cellIs" dxfId="7460" priority="17" operator="lessThan">
      <formula>0</formula>
    </cfRule>
  </conditionalFormatting>
  <conditionalFormatting sqref="E84">
    <cfRule type="cellIs" dxfId="7459" priority="16" operator="lessThan">
      <formula>0</formula>
    </cfRule>
  </conditionalFormatting>
  <conditionalFormatting sqref="C34:C41">
    <cfRule type="cellIs" dxfId="7458" priority="15" operator="lessThan">
      <formula>0</formula>
    </cfRule>
  </conditionalFormatting>
  <conditionalFormatting sqref="C42">
    <cfRule type="cellIs" dxfId="7457" priority="13" operator="lessThan">
      <formula>0</formula>
    </cfRule>
  </conditionalFormatting>
  <conditionalFormatting sqref="C43">
    <cfRule type="cellIs" dxfId="7456" priority="12" operator="lessThan">
      <formula>0</formula>
    </cfRule>
  </conditionalFormatting>
  <conditionalFormatting sqref="C44">
    <cfRule type="cellIs" dxfId="7455" priority="11" operator="lessThan">
      <formula>0</formula>
    </cfRule>
  </conditionalFormatting>
  <conditionalFormatting sqref="C45">
    <cfRule type="cellIs" dxfId="7454" priority="10" operator="lessThan">
      <formula>0</formula>
    </cfRule>
  </conditionalFormatting>
  <conditionalFormatting sqref="C46">
    <cfRule type="cellIs" dxfId="7453" priority="9" operator="lessThan">
      <formula>0</formula>
    </cfRule>
  </conditionalFormatting>
  <conditionalFormatting sqref="C47">
    <cfRule type="cellIs" dxfId="7452" priority="8" operator="lessThan">
      <formula>0</formula>
    </cfRule>
  </conditionalFormatting>
  <conditionalFormatting sqref="C48">
    <cfRule type="cellIs" dxfId="7451" priority="7" operator="lessThan">
      <formula>0</formula>
    </cfRule>
  </conditionalFormatting>
  <conditionalFormatting sqref="C49">
    <cfRule type="cellIs" dxfId="7450" priority="6" operator="lessThan">
      <formula>0</formula>
    </cfRule>
  </conditionalFormatting>
  <conditionalFormatting sqref="C50">
    <cfRule type="cellIs" dxfId="7449" priority="5" operator="lessThan">
      <formula>0</formula>
    </cfRule>
  </conditionalFormatting>
  <conditionalFormatting sqref="C51">
    <cfRule type="cellIs" dxfId="7448" priority="4" operator="lessThan">
      <formula>0</formula>
    </cfRule>
  </conditionalFormatting>
  <conditionalFormatting sqref="C52 C54:C64">
    <cfRule type="cellIs" dxfId="7447" priority="3" operator="lessThan">
      <formula>0</formula>
    </cfRule>
  </conditionalFormatting>
  <conditionalFormatting sqref="C53">
    <cfRule type="cellIs" dxfId="7446" priority="2" operator="lessThan">
      <formula>0</formula>
    </cfRule>
  </conditionalFormatting>
  <conditionalFormatting sqref="C65:C75">
    <cfRule type="cellIs" dxfId="7445" priority="1" operator="lessThan">
      <formula>0</formula>
    </cfRule>
  </conditionalFormatting>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B2:G26"/>
  <sheetViews>
    <sheetView workbookViewId="0">
      <selection activeCell="D30" sqref="D30"/>
    </sheetView>
  </sheetViews>
  <sheetFormatPr baseColWidth="10" defaultColWidth="11.42578125" defaultRowHeight="15" x14ac:dyDescent="0.25"/>
  <cols>
    <col min="4" max="4" width="13.140625" bestFit="1" customWidth="1"/>
  </cols>
  <sheetData>
    <row r="2" spans="2:7" x14ac:dyDescent="0.25">
      <c r="C2" t="s">
        <v>633</v>
      </c>
      <c r="D2" t="s">
        <v>604</v>
      </c>
      <c r="E2" t="s">
        <v>607</v>
      </c>
      <c r="F2" t="s">
        <v>634</v>
      </c>
      <c r="G2" t="s">
        <v>611</v>
      </c>
    </row>
    <row r="3" spans="2:7" x14ac:dyDescent="0.25">
      <c r="B3" s="39" t="s">
        <v>635</v>
      </c>
      <c r="C3" s="4">
        <v>1.32E-2</v>
      </c>
      <c r="D3" s="4">
        <v>3.15E-2</v>
      </c>
      <c r="E3" s="4">
        <v>6.4999999999999997E-3</v>
      </c>
      <c r="F3" s="4">
        <v>6.4000000000000003E-3</v>
      </c>
      <c r="G3" s="4">
        <v>-1E-3</v>
      </c>
    </row>
    <row r="4" spans="2:7" x14ac:dyDescent="0.25">
      <c r="B4" s="39" t="s">
        <v>636</v>
      </c>
      <c r="C4" s="4">
        <v>9.9000000000000008E-3</v>
      </c>
      <c r="D4" s="4">
        <v>2.63E-2</v>
      </c>
      <c r="E4" s="4">
        <v>6.4999999999999997E-3</v>
      </c>
      <c r="F4" s="4">
        <v>3.0000000000000001E-3</v>
      </c>
      <c r="G4" s="4">
        <v>-2.2000000000000001E-3</v>
      </c>
    </row>
    <row r="5" spans="2:7" x14ac:dyDescent="0.25">
      <c r="B5" s="39" t="s">
        <v>637</v>
      </c>
      <c r="C5" s="4">
        <v>1.17E-2</v>
      </c>
      <c r="D5" s="4">
        <v>4.3499999999999997E-2</v>
      </c>
      <c r="E5" s="4">
        <v>9.7999999999999997E-3</v>
      </c>
      <c r="F5" s="4">
        <v>-4.0000000000000001E-3</v>
      </c>
      <c r="G5" s="4">
        <v>-5.1999999999999998E-3</v>
      </c>
    </row>
    <row r="6" spans="2:7" x14ac:dyDescent="0.25">
      <c r="B6" s="39" t="s">
        <v>638</v>
      </c>
      <c r="C6" s="4">
        <v>1.34E-2</v>
      </c>
      <c r="D6" s="4">
        <v>4.3700000000000003E-2</v>
      </c>
      <c r="E6" s="4">
        <v>2.2000000000000001E-3</v>
      </c>
      <c r="F6" s="4">
        <v>-5.9999999999999995E-4</v>
      </c>
      <c r="G6" s="4">
        <v>-3.8E-3</v>
      </c>
    </row>
    <row r="7" spans="2:7" x14ac:dyDescent="0.25">
      <c r="B7" s="39" t="s">
        <v>398</v>
      </c>
      <c r="C7" s="4">
        <v>2.1100000000000001E-2</v>
      </c>
      <c r="D7" s="4">
        <v>2.9499999999999998E-2</v>
      </c>
      <c r="E7" s="4">
        <v>0.02</v>
      </c>
      <c r="F7" s="4">
        <v>1.8499999999999999E-2</v>
      </c>
      <c r="G7" s="4">
        <v>2.7000000000000001E-3</v>
      </c>
    </row>
    <row r="8" spans="2:7" x14ac:dyDescent="0.25">
      <c r="B8" s="39" t="s">
        <v>399</v>
      </c>
      <c r="C8" s="4">
        <v>1.4E-2</v>
      </c>
      <c r="D8" s="4">
        <v>2.3900000000000001E-2</v>
      </c>
      <c r="E8" s="4">
        <v>2.06E-2</v>
      </c>
      <c r="F8" s="4">
        <v>8.0000000000000002E-3</v>
      </c>
      <c r="G8" s="4">
        <v>2.3999999999999998E-3</v>
      </c>
    </row>
    <row r="9" spans="2:7" x14ac:dyDescent="0.25">
      <c r="B9" s="39" t="s">
        <v>400</v>
      </c>
      <c r="C9" s="4">
        <v>8.9999999999999998E-4</v>
      </c>
      <c r="D9" s="4">
        <v>-9.2999999999999992E-3</v>
      </c>
      <c r="E9" s="4">
        <v>1.7399999999999999E-2</v>
      </c>
      <c r="F9" s="4">
        <v>5.1000000000000004E-3</v>
      </c>
      <c r="G9" s="4">
        <v>-3.0999999999999999E-3</v>
      </c>
    </row>
    <row r="10" spans="2:7" x14ac:dyDescent="0.25">
      <c r="B10" s="39" t="s">
        <v>401</v>
      </c>
      <c r="C10" s="4">
        <v>1.6500000000000001E-2</v>
      </c>
      <c r="D10" s="4">
        <v>4.41E-2</v>
      </c>
      <c r="E10" s="4">
        <v>9.5999999999999992E-3</v>
      </c>
      <c r="F10" s="4">
        <v>2.3E-3</v>
      </c>
      <c r="G10" s="4">
        <v>1.4E-3</v>
      </c>
    </row>
    <row r="11" spans="2:7" x14ac:dyDescent="0.25">
      <c r="B11" s="39" t="s">
        <v>402</v>
      </c>
      <c r="C11" s="4">
        <v>2.4799999999999999E-2</v>
      </c>
      <c r="D11" s="4">
        <v>3.8600000000000002E-2</v>
      </c>
      <c r="E11" s="4">
        <v>1.9E-2</v>
      </c>
      <c r="F11" s="4">
        <v>2.1100000000000001E-2</v>
      </c>
      <c r="G11" s="4">
        <v>-7.7999999999999996E-3</v>
      </c>
    </row>
    <row r="12" spans="2:7" x14ac:dyDescent="0.25">
      <c r="B12" s="39" t="s">
        <v>403</v>
      </c>
      <c r="C12" s="4">
        <v>-3.3E-3</v>
      </c>
      <c r="D12" s="4">
        <v>-1.2500000000000001E-2</v>
      </c>
      <c r="E12" s="4">
        <v>1.4E-3</v>
      </c>
      <c r="F12" s="4">
        <v>1.8E-3</v>
      </c>
      <c r="G12" s="4">
        <v>-1.4E-3</v>
      </c>
    </row>
    <row r="13" spans="2:7" x14ac:dyDescent="0.25">
      <c r="B13" s="39" t="s">
        <v>404</v>
      </c>
      <c r="C13" s="4">
        <v>1.5E-3</v>
      </c>
      <c r="D13" s="4">
        <v>9.9000000000000008E-3</v>
      </c>
      <c r="E13" s="4">
        <v>-1.0999999999999999E-2</v>
      </c>
      <c r="F13" s="4">
        <v>-1.2999999999999999E-3</v>
      </c>
      <c r="G13" s="4">
        <v>-2.5000000000000001E-3</v>
      </c>
    </row>
    <row r="14" spans="2:7" x14ac:dyDescent="0.25">
      <c r="B14" s="39" t="s">
        <v>405</v>
      </c>
      <c r="C14" s="4">
        <v>5.0000000000000001E-3</v>
      </c>
      <c r="D14" s="4">
        <v>1.6E-2</v>
      </c>
      <c r="E14" s="4">
        <v>-1.29E-2</v>
      </c>
      <c r="F14" s="4">
        <v>1.9E-3</v>
      </c>
      <c r="G14" s="4">
        <v>-2.8999999999999998E-3</v>
      </c>
    </row>
    <row r="15" spans="2:7" x14ac:dyDescent="0.25">
      <c r="B15" s="39" t="s">
        <v>406</v>
      </c>
      <c r="C15" s="4">
        <v>9.4000000000000004E-3</v>
      </c>
      <c r="D15" s="4">
        <v>1.9199999999999998E-2</v>
      </c>
      <c r="E15" s="4">
        <v>1.2200000000000001E-2</v>
      </c>
      <c r="F15" s="4">
        <v>3.0999999999999999E-3</v>
      </c>
      <c r="G15" s="4">
        <v>2.2000000000000001E-3</v>
      </c>
    </row>
    <row r="16" spans="2:7" x14ac:dyDescent="0.25">
      <c r="B16" s="39" t="s">
        <v>407</v>
      </c>
      <c r="C16" s="4">
        <v>-1.6E-2</v>
      </c>
      <c r="D16" s="4">
        <v>-2.3300000000000001E-2</v>
      </c>
      <c r="E16" s="4">
        <v>1.9E-3</v>
      </c>
      <c r="F16" s="4">
        <v>-1.6199999999999999E-2</v>
      </c>
      <c r="G16" s="4">
        <v>1E-4</v>
      </c>
    </row>
    <row r="17" spans="2:7" x14ac:dyDescent="0.25">
      <c r="B17" s="39" t="s">
        <v>408</v>
      </c>
      <c r="C17" s="4">
        <v>1E-4</v>
      </c>
      <c r="D17" s="4">
        <v>1.7399999999999999E-2</v>
      </c>
      <c r="E17" s="4">
        <v>-1.2999999999999999E-3</v>
      </c>
      <c r="F17" s="4">
        <v>-1.18E-2</v>
      </c>
      <c r="G17" s="4">
        <v>1.9E-3</v>
      </c>
    </row>
    <row r="18" spans="2:7" x14ac:dyDescent="0.25">
      <c r="B18" s="39" t="s">
        <v>409</v>
      </c>
      <c r="C18" s="4">
        <v>-2.0000000000000001E-4</v>
      </c>
      <c r="D18" s="4">
        <v>-2.8999999999999998E-3</v>
      </c>
      <c r="E18" s="4">
        <v>-6.9999999999999999E-4</v>
      </c>
      <c r="F18" s="4">
        <v>1.8E-3</v>
      </c>
      <c r="G18" s="4">
        <v>4.0000000000000002E-4</v>
      </c>
    </row>
    <row r="19" spans="2:7" x14ac:dyDescent="0.25">
      <c r="B19" s="39" t="s">
        <v>410</v>
      </c>
      <c r="C19" s="4">
        <v>1.4800000000000001E-2</v>
      </c>
      <c r="D19" s="4">
        <v>1.15E-2</v>
      </c>
      <c r="E19" s="4">
        <v>1.12E-2</v>
      </c>
      <c r="F19" s="4">
        <v>1.9E-2</v>
      </c>
      <c r="G19" s="4">
        <v>6.7999999999999996E-3</v>
      </c>
    </row>
    <row r="20" spans="2:7" x14ac:dyDescent="0.25">
      <c r="B20" s="39" t="s">
        <v>412</v>
      </c>
      <c r="C20" s="4">
        <v>-1.2999999999999999E-3</v>
      </c>
      <c r="D20" s="4">
        <v>8.2000000000000007E-3</v>
      </c>
      <c r="E20" s="4">
        <v>-2.0000000000000001E-4</v>
      </c>
      <c r="F20" s="4">
        <v>-8.8000000000000005E-3</v>
      </c>
      <c r="G20" s="4">
        <v>2.5999999999999999E-3</v>
      </c>
    </row>
    <row r="21" spans="2:7" x14ac:dyDescent="0.25">
      <c r="B21" s="39" t="s">
        <v>413</v>
      </c>
      <c r="C21" s="4">
        <v>1.2999999999999999E-3</v>
      </c>
      <c r="D21" s="4">
        <v>-1.6999999999999999E-3</v>
      </c>
      <c r="E21" s="4">
        <v>-6.8999999999999999E-3</v>
      </c>
      <c r="F21" s="4">
        <v>5.1000000000000004E-3</v>
      </c>
      <c r="G21" s="4">
        <v>0</v>
      </c>
    </row>
    <row r="22" spans="2:7" x14ac:dyDescent="0.25">
      <c r="B22" s="39" t="s">
        <v>414</v>
      </c>
      <c r="C22" s="4">
        <v>1.01E-2</v>
      </c>
      <c r="D22" s="4">
        <v>-1.2500000000000001E-2</v>
      </c>
      <c r="E22" s="4">
        <v>2.5999999999999999E-3</v>
      </c>
      <c r="F22" s="4">
        <v>2.7799999999999998E-2</v>
      </c>
      <c r="G22" s="4">
        <v>8.6E-3</v>
      </c>
    </row>
    <row r="23" spans="2:7" x14ac:dyDescent="0.25">
      <c r="B23" s="39" t="s">
        <v>415</v>
      </c>
      <c r="C23" s="4">
        <v>4.4000000000000003E-3</v>
      </c>
      <c r="D23" s="4">
        <v>-6.1899999999999997E-2</v>
      </c>
      <c r="E23" s="4">
        <v>1.84E-2</v>
      </c>
      <c r="F23" s="4">
        <v>4.3099999999999999E-2</v>
      </c>
      <c r="G23" s="4">
        <v>3.56E-2</v>
      </c>
    </row>
    <row r="24" spans="2:7" x14ac:dyDescent="0.25">
      <c r="B24" s="39" t="s">
        <v>417</v>
      </c>
      <c r="C24" s="4">
        <v>6.7999999999999996E-3</v>
      </c>
      <c r="D24" s="4">
        <v>1.5299999999999999E-2</v>
      </c>
      <c r="E24" s="4">
        <v>1.47E-2</v>
      </c>
      <c r="F24" s="4">
        <v>-1.2999999999999999E-3</v>
      </c>
      <c r="G24" s="4">
        <v>1.7999999999999999E-2</v>
      </c>
    </row>
    <row r="25" spans="2:7" x14ac:dyDescent="0.25">
      <c r="B25" s="39" t="s">
        <v>418</v>
      </c>
      <c r="C25" s="4">
        <v>1.35E-2</v>
      </c>
      <c r="D25" s="4">
        <v>-1.61E-2</v>
      </c>
      <c r="E25" s="4">
        <v>2.3300000000000001E-2</v>
      </c>
      <c r="F25" s="4">
        <v>2.7199999999999998E-2</v>
      </c>
      <c r="G25" s="4">
        <v>3.5299999999999998E-2</v>
      </c>
    </row>
    <row r="26" spans="2:7" x14ac:dyDescent="0.25">
      <c r="B26" s="39" t="s">
        <v>419</v>
      </c>
      <c r="C26" s="4">
        <v>3.8999999999999998E-3</v>
      </c>
      <c r="D26" s="4">
        <v>-2.4E-2</v>
      </c>
      <c r="E26" s="4">
        <v>1.9300000000000001E-2</v>
      </c>
      <c r="F26" s="4">
        <v>1.5800000000000002E-2</v>
      </c>
      <c r="G26" s="4">
        <v>1.8599999999999998E-2</v>
      </c>
    </row>
  </sheetData>
  <sheetProtection algorithmName="SHA-512" hashValue="hJBPRwLO5NWNuKLxGafaMOndmjrLr7OHcGbjM6niBVmO6TzkQYDHOBtNHZfLGPBFu/2CEdXGkfb+NN/arjh05A==" saltValue="nWbqZPD6bZP8aDZwNmgpOQ==" spinCount="10000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S224"/>
  <sheetViews>
    <sheetView showGridLines="0" topLeftCell="A65" zoomScale="80" zoomScaleNormal="80" workbookViewId="0">
      <selection activeCell="H64" sqref="H64"/>
    </sheetView>
  </sheetViews>
  <sheetFormatPr baseColWidth="10" defaultColWidth="11.42578125" defaultRowHeight="14.25" x14ac:dyDescent="0.2"/>
  <cols>
    <col min="1" max="1" width="1.28515625" style="216" customWidth="1"/>
    <col min="2" max="2" width="27.42578125" style="216" customWidth="1"/>
    <col min="3" max="3" width="12.7109375" style="216" customWidth="1"/>
    <col min="4" max="5" width="14.28515625" style="216" customWidth="1"/>
    <col min="6" max="6" width="13.28515625" style="216" customWidth="1"/>
    <col min="7" max="8" width="11.28515625" style="216" customWidth="1"/>
    <col min="9" max="10" width="11.42578125" style="216"/>
    <col min="11" max="11" width="14.28515625" style="216" customWidth="1"/>
    <col min="12" max="13" width="11.42578125" style="216"/>
    <col min="14" max="14" width="12.7109375" style="216" customWidth="1"/>
    <col min="15" max="16384" width="11.42578125" style="216"/>
  </cols>
  <sheetData>
    <row r="1" spans="1:17" ht="15" customHeight="1" x14ac:dyDescent="0.2">
      <c r="A1" s="664" t="s">
        <v>639</v>
      </c>
      <c r="B1" s="664"/>
      <c r="C1" s="664"/>
      <c r="D1" s="664"/>
      <c r="E1" s="664"/>
      <c r="F1" s="664"/>
      <c r="G1" s="664"/>
      <c r="H1" s="664"/>
      <c r="I1" s="664"/>
      <c r="J1" s="664"/>
      <c r="K1" s="664"/>
      <c r="L1" s="664"/>
      <c r="M1" s="664"/>
      <c r="N1" s="664"/>
      <c r="O1" s="664"/>
      <c r="P1" s="664"/>
      <c r="Q1" s="664"/>
    </row>
    <row r="2" spans="1:17" ht="15" customHeight="1" x14ac:dyDescent="0.2">
      <c r="A2" s="664"/>
      <c r="B2" s="664"/>
      <c r="C2" s="664"/>
      <c r="D2" s="664"/>
      <c r="E2" s="664"/>
      <c r="F2" s="664"/>
      <c r="G2" s="664"/>
      <c r="H2" s="664"/>
      <c r="I2" s="664"/>
      <c r="J2" s="664"/>
      <c r="K2" s="664"/>
      <c r="L2" s="664"/>
      <c r="M2" s="664"/>
      <c r="N2" s="664"/>
      <c r="O2" s="664"/>
      <c r="P2" s="664"/>
      <c r="Q2" s="664"/>
    </row>
    <row r="3" spans="1:17" x14ac:dyDescent="0.2">
      <c r="B3" s="218"/>
      <c r="M3" s="393" t="s">
        <v>3</v>
      </c>
      <c r="N3" s="219"/>
      <c r="O3" s="393" t="s">
        <v>600</v>
      </c>
      <c r="P3" s="393"/>
      <c r="Q3" s="393"/>
    </row>
    <row r="5" spans="1:17" ht="27.75" customHeight="1" x14ac:dyDescent="0.2">
      <c r="B5" s="665" t="s">
        <v>640</v>
      </c>
      <c r="C5" s="665" t="s">
        <v>641</v>
      </c>
      <c r="D5" s="667" t="s">
        <v>642</v>
      </c>
      <c r="E5" s="667" t="s">
        <v>15</v>
      </c>
    </row>
    <row r="6" spans="1:17" ht="27.75" customHeight="1" x14ac:dyDescent="0.2">
      <c r="B6" s="665"/>
      <c r="C6" s="665"/>
      <c r="D6" s="667"/>
      <c r="E6" s="667"/>
    </row>
    <row r="7" spans="1:17" ht="18" hidden="1" customHeight="1" x14ac:dyDescent="0.2">
      <c r="B7" s="379">
        <v>43191</v>
      </c>
      <c r="C7" s="622">
        <v>8363.1404244620062</v>
      </c>
      <c r="D7" s="623" t="s">
        <v>643</v>
      </c>
      <c r="E7" s="624">
        <v>0</v>
      </c>
    </row>
    <row r="8" spans="1:17" ht="17.25" hidden="1" customHeight="1" x14ac:dyDescent="0.2">
      <c r="B8" s="379">
        <v>43221</v>
      </c>
      <c r="C8" s="622">
        <v>8450.51</v>
      </c>
      <c r="D8" s="623">
        <f t="shared" ref="D8:D13" si="0">+C8-C7</f>
        <v>87.369575537994024</v>
      </c>
      <c r="E8" s="624">
        <f t="shared" ref="E8:E13" si="1">+(C8-C7)/C7</f>
        <v>1.0446981768049701E-2</v>
      </c>
    </row>
    <row r="9" spans="1:17" ht="17.25" hidden="1" customHeight="1" x14ac:dyDescent="0.2">
      <c r="B9" s="379">
        <v>43252</v>
      </c>
      <c r="C9" s="622">
        <v>8610.4599999999991</v>
      </c>
      <c r="D9" s="623">
        <f t="shared" si="0"/>
        <v>159.94999999999891</v>
      </c>
      <c r="E9" s="624">
        <f t="shared" si="1"/>
        <v>1.8927851691791252E-2</v>
      </c>
    </row>
    <row r="10" spans="1:17" ht="15" hidden="1" x14ac:dyDescent="0.2">
      <c r="B10" s="379">
        <v>43282</v>
      </c>
      <c r="C10" s="622">
        <v>8610.4599999999991</v>
      </c>
      <c r="D10" s="623">
        <f t="shared" si="0"/>
        <v>0</v>
      </c>
      <c r="E10" s="624">
        <f t="shared" si="1"/>
        <v>0</v>
      </c>
    </row>
    <row r="11" spans="1:17" ht="15" hidden="1" x14ac:dyDescent="0.2">
      <c r="B11" s="379">
        <v>43313</v>
      </c>
      <c r="C11" s="622">
        <v>8610.4599999999991</v>
      </c>
      <c r="D11" s="623">
        <f t="shared" si="0"/>
        <v>0</v>
      </c>
      <c r="E11" s="624">
        <f t="shared" si="1"/>
        <v>0</v>
      </c>
    </row>
    <row r="12" spans="1:17" ht="15" hidden="1" x14ac:dyDescent="0.2">
      <c r="B12" s="379">
        <v>43344</v>
      </c>
      <c r="C12" s="622">
        <v>8714.9598354220052</v>
      </c>
      <c r="D12" s="623">
        <f t="shared" si="0"/>
        <v>104.49983542200607</v>
      </c>
      <c r="E12" s="624">
        <f t="shared" si="1"/>
        <v>1.2136382425794451E-2</v>
      </c>
    </row>
    <row r="13" spans="1:17" ht="15" hidden="1" x14ac:dyDescent="0.2">
      <c r="B13" s="379">
        <v>43374</v>
      </c>
      <c r="C13" s="622">
        <v>8822</v>
      </c>
      <c r="D13" s="623">
        <f t="shared" si="0"/>
        <v>107.0401645779948</v>
      </c>
      <c r="E13" s="624">
        <f t="shared" si="1"/>
        <v>1.2282347434686897E-2</v>
      </c>
    </row>
    <row r="14" spans="1:17" ht="15" hidden="1" x14ac:dyDescent="0.2">
      <c r="B14" s="379">
        <v>43405</v>
      </c>
      <c r="C14" s="622">
        <v>8916</v>
      </c>
      <c r="D14" s="623">
        <f t="shared" ref="D14:D19" si="2">+C14-C13</f>
        <v>94</v>
      </c>
      <c r="E14" s="624">
        <f t="shared" ref="E14:E19" si="3">+(C14-C13)/C13</f>
        <v>1.0655180231240081E-2</v>
      </c>
    </row>
    <row r="15" spans="1:17" ht="15" hidden="1" x14ac:dyDescent="0.2">
      <c r="B15" s="379">
        <v>43435</v>
      </c>
      <c r="C15" s="622">
        <v>8916</v>
      </c>
      <c r="D15" s="623">
        <f t="shared" si="2"/>
        <v>0</v>
      </c>
      <c r="E15" s="624">
        <f t="shared" si="3"/>
        <v>0</v>
      </c>
    </row>
    <row r="16" spans="1:17" ht="15" hidden="1" x14ac:dyDescent="0.2">
      <c r="B16" s="379">
        <v>43466</v>
      </c>
      <c r="C16" s="622">
        <v>8865</v>
      </c>
      <c r="D16" s="623">
        <f t="shared" si="2"/>
        <v>-51</v>
      </c>
      <c r="E16" s="624">
        <f t="shared" si="3"/>
        <v>-5.7200538358008072E-3</v>
      </c>
    </row>
    <row r="17" spans="2:19" ht="15" hidden="1" x14ac:dyDescent="0.2">
      <c r="B17" s="379">
        <v>43497</v>
      </c>
      <c r="C17" s="622">
        <v>8974.9379978907891</v>
      </c>
      <c r="D17" s="623">
        <f t="shared" si="2"/>
        <v>109.93799789078912</v>
      </c>
      <c r="E17" s="624">
        <f t="shared" si="3"/>
        <v>1.2401353399976212E-2</v>
      </c>
    </row>
    <row r="18" spans="2:19" ht="15" hidden="1" x14ac:dyDescent="0.2">
      <c r="B18" s="379">
        <v>43525</v>
      </c>
      <c r="C18" s="622">
        <v>9067.8033078907883</v>
      </c>
      <c r="D18" s="623">
        <f t="shared" si="2"/>
        <v>92.865309999999226</v>
      </c>
      <c r="E18" s="624">
        <f t="shared" si="3"/>
        <v>1.0347181230870186E-2</v>
      </c>
    </row>
    <row r="19" spans="2:19" ht="15" hidden="1" x14ac:dyDescent="0.2">
      <c r="B19" s="379">
        <v>43556</v>
      </c>
      <c r="C19" s="622">
        <v>9067.8033078907883</v>
      </c>
      <c r="D19" s="623">
        <f t="shared" si="2"/>
        <v>0</v>
      </c>
      <c r="E19" s="624">
        <f t="shared" si="3"/>
        <v>0</v>
      </c>
      <c r="G19" s="239"/>
      <c r="H19" s="284"/>
      <c r="I19" s="318"/>
    </row>
    <row r="20" spans="2:19" ht="15" hidden="1" x14ac:dyDescent="0.2">
      <c r="B20" s="379">
        <v>43586</v>
      </c>
      <c r="C20" s="622">
        <v>9067.8033078907883</v>
      </c>
      <c r="D20" s="623">
        <f t="shared" ref="D20:D33" si="4">+C20-C19</f>
        <v>0</v>
      </c>
      <c r="E20" s="624">
        <f t="shared" ref="E20:E42" si="5">+(C20-C19)/C19</f>
        <v>0</v>
      </c>
    </row>
    <row r="21" spans="2:19" ht="15" hidden="1" x14ac:dyDescent="0.2">
      <c r="B21" s="379">
        <v>43617</v>
      </c>
      <c r="C21" s="622">
        <v>9067.8033078907883</v>
      </c>
      <c r="D21" s="623">
        <f t="shared" si="4"/>
        <v>0</v>
      </c>
      <c r="E21" s="624">
        <f t="shared" si="5"/>
        <v>0</v>
      </c>
    </row>
    <row r="22" spans="2:19" ht="15" hidden="1" x14ac:dyDescent="0.2">
      <c r="B22" s="379">
        <v>43647</v>
      </c>
      <c r="C22" s="622">
        <v>9217.2019717826406</v>
      </c>
      <c r="D22" s="623">
        <f t="shared" si="4"/>
        <v>149.39866389185227</v>
      </c>
      <c r="E22" s="624">
        <f t="shared" si="5"/>
        <v>1.647572833454005E-2</v>
      </c>
    </row>
    <row r="23" spans="2:19" ht="15" hidden="1" x14ac:dyDescent="0.2">
      <c r="B23" s="379">
        <v>43678</v>
      </c>
      <c r="C23" s="622">
        <v>9217.2019717826406</v>
      </c>
      <c r="D23" s="623">
        <f t="shared" si="4"/>
        <v>0</v>
      </c>
      <c r="E23" s="624">
        <f t="shared" si="5"/>
        <v>0</v>
      </c>
    </row>
    <row r="24" spans="2:19" ht="15" hidden="1" x14ac:dyDescent="0.2">
      <c r="B24" s="379">
        <v>43709</v>
      </c>
      <c r="C24" s="622">
        <v>9306.553981546489</v>
      </c>
      <c r="D24" s="623">
        <f t="shared" si="4"/>
        <v>89.3520097638484</v>
      </c>
      <c r="E24" s="624">
        <f t="shared" si="5"/>
        <v>9.6940492393883596E-3</v>
      </c>
    </row>
    <row r="25" spans="2:19" ht="15" hidden="1" x14ac:dyDescent="0.2">
      <c r="B25" s="379">
        <v>43739</v>
      </c>
      <c r="C25" s="622">
        <v>9283.3710016645637</v>
      </c>
      <c r="D25" s="623">
        <f t="shared" si="4"/>
        <v>-23.182979881925348</v>
      </c>
      <c r="E25" s="624">
        <f t="shared" si="5"/>
        <v>-2.491038028457552E-3</v>
      </c>
    </row>
    <row r="26" spans="2:19" ht="15" hidden="1" x14ac:dyDescent="0.2">
      <c r="B26" s="379">
        <v>43770</v>
      </c>
      <c r="C26" s="622">
        <v>9271.9129617236031</v>
      </c>
      <c r="D26" s="623">
        <f t="shared" si="4"/>
        <v>-11.458039940960589</v>
      </c>
      <c r="E26" s="624">
        <f t="shared" si="5"/>
        <v>-1.2342542314538645E-3</v>
      </c>
    </row>
    <row r="27" spans="2:19" ht="15" hidden="1" x14ac:dyDescent="0.2">
      <c r="B27" s="379">
        <v>43800</v>
      </c>
      <c r="C27" s="622">
        <v>9260.6517217826404</v>
      </c>
      <c r="D27" s="623">
        <f t="shared" si="4"/>
        <v>-11.261239940962696</v>
      </c>
      <c r="E27" s="624">
        <f t="shared" si="5"/>
        <v>-1.214554104147812E-3</v>
      </c>
    </row>
    <row r="28" spans="2:19" ht="15" hidden="1" x14ac:dyDescent="0.2">
      <c r="B28" s="379">
        <v>43831</v>
      </c>
      <c r="C28" s="622">
        <v>9456.3938295345488</v>
      </c>
      <c r="D28" s="623">
        <f t="shared" si="4"/>
        <v>195.74210775190841</v>
      </c>
      <c r="E28" s="624">
        <f t="shared" si="5"/>
        <v>2.1136968933999474E-2</v>
      </c>
    </row>
    <row r="29" spans="2:19" ht="15" hidden="1" x14ac:dyDescent="0.2">
      <c r="B29" s="379">
        <v>43862</v>
      </c>
      <c r="C29" s="622">
        <v>9455.9732787593493</v>
      </c>
      <c r="D29" s="623">
        <f t="shared" si="4"/>
        <v>-0.42055077519944462</v>
      </c>
      <c r="E29" s="624">
        <f t="shared" si="5"/>
        <v>-4.4472637538208841E-5</v>
      </c>
      <c r="S29" s="297"/>
    </row>
    <row r="30" spans="2:19" ht="15" hidden="1" x14ac:dyDescent="0.2">
      <c r="B30" s="379">
        <v>43891</v>
      </c>
      <c r="C30" s="622">
        <v>9333</v>
      </c>
      <c r="D30" s="623">
        <f t="shared" si="4"/>
        <v>-122.97327875934934</v>
      </c>
      <c r="E30" s="624">
        <f t="shared" si="5"/>
        <v>-1.3004825112564592E-2</v>
      </c>
      <c r="G30" s="380"/>
    </row>
    <row r="31" spans="2:19" ht="15" hidden="1" x14ac:dyDescent="0.2">
      <c r="B31" s="379">
        <v>43922</v>
      </c>
      <c r="C31" s="622">
        <v>8388.069978759353</v>
      </c>
      <c r="D31" s="623">
        <f t="shared" si="4"/>
        <v>-944.93002124064697</v>
      </c>
      <c r="E31" s="624">
        <f t="shared" si="5"/>
        <v>-0.10124611820857676</v>
      </c>
      <c r="G31" s="380"/>
    </row>
    <row r="32" spans="2:19" ht="15" hidden="1" x14ac:dyDescent="0.2">
      <c r="B32" s="379">
        <v>43952</v>
      </c>
      <c r="C32" s="622">
        <v>8388.069978759353</v>
      </c>
      <c r="D32" s="623">
        <f t="shared" si="4"/>
        <v>0</v>
      </c>
      <c r="E32" s="624">
        <f t="shared" si="5"/>
        <v>0</v>
      </c>
      <c r="G32" s="380"/>
    </row>
    <row r="33" spans="2:8" ht="15" hidden="1" x14ac:dyDescent="0.2">
      <c r="B33" s="379">
        <v>43983</v>
      </c>
      <c r="C33" s="622">
        <v>8388.069978759353</v>
      </c>
      <c r="D33" s="623">
        <f t="shared" si="4"/>
        <v>0</v>
      </c>
      <c r="E33" s="624">
        <f t="shared" si="5"/>
        <v>0</v>
      </c>
      <c r="G33" s="380"/>
    </row>
    <row r="34" spans="2:8" ht="15" hidden="1" x14ac:dyDescent="0.2">
      <c r="B34" s="379">
        <v>44013</v>
      </c>
      <c r="C34" s="622">
        <v>8238.09</v>
      </c>
      <c r="D34" s="623">
        <f t="shared" ref="D34:D43" si="6">+C34-C33</f>
        <v>-149.97997875935289</v>
      </c>
      <c r="E34" s="624">
        <f t="shared" si="5"/>
        <v>-1.7880153496470454E-2</v>
      </c>
      <c r="G34" s="380"/>
    </row>
    <row r="35" spans="2:8" ht="15" hidden="1" x14ac:dyDescent="0.2">
      <c r="B35" s="379">
        <v>44044</v>
      </c>
      <c r="C35" s="622">
        <v>8238.09</v>
      </c>
      <c r="D35" s="623">
        <f t="shared" si="6"/>
        <v>0</v>
      </c>
      <c r="E35" s="624">
        <f t="shared" si="5"/>
        <v>0</v>
      </c>
      <c r="G35" s="380"/>
    </row>
    <row r="36" spans="2:8" ht="15" hidden="1" x14ac:dyDescent="0.2">
      <c r="B36" s="379">
        <v>44075</v>
      </c>
      <c r="C36" s="622">
        <v>8237.5</v>
      </c>
      <c r="D36" s="623">
        <f t="shared" si="6"/>
        <v>-0.59000000000014552</v>
      </c>
      <c r="E36" s="624">
        <f t="shared" si="5"/>
        <v>-7.1618542647645939E-5</v>
      </c>
      <c r="G36" s="380"/>
    </row>
    <row r="37" spans="2:8" ht="15" hidden="1" x14ac:dyDescent="0.2">
      <c r="B37" s="379">
        <v>44105</v>
      </c>
      <c r="C37" s="622">
        <v>8237.5</v>
      </c>
      <c r="D37" s="623">
        <f t="shared" si="6"/>
        <v>0</v>
      </c>
      <c r="E37" s="624">
        <f t="shared" si="5"/>
        <v>0</v>
      </c>
      <c r="G37" s="380"/>
    </row>
    <row r="38" spans="2:8" ht="15" hidden="1" x14ac:dyDescent="0.2">
      <c r="B38" s="379">
        <v>44136</v>
      </c>
      <c r="C38" s="622">
        <v>8236.6892326121597</v>
      </c>
      <c r="D38" s="623">
        <f t="shared" si="6"/>
        <v>-0.81076738784031477</v>
      </c>
      <c r="E38" s="624">
        <f t="shared" si="5"/>
        <v>-9.8423962105045795E-5</v>
      </c>
      <c r="G38" s="380"/>
    </row>
    <row r="39" spans="2:8" ht="15" hidden="1" x14ac:dyDescent="0.2">
      <c r="B39" s="379">
        <v>44166</v>
      </c>
      <c r="C39" s="622">
        <v>8236.6892326121597</v>
      </c>
      <c r="D39" s="623">
        <f t="shared" si="6"/>
        <v>0</v>
      </c>
      <c r="E39" s="624">
        <f t="shared" si="5"/>
        <v>0</v>
      </c>
    </row>
    <row r="40" spans="2:8" ht="15" hidden="1" x14ac:dyDescent="0.2">
      <c r="B40" s="381">
        <v>44197</v>
      </c>
      <c r="C40" s="599">
        <v>8364.9244298150697</v>
      </c>
      <c r="D40" s="625">
        <f t="shared" si="6"/>
        <v>128.23519720291006</v>
      </c>
      <c r="E40" s="626">
        <f t="shared" si="5"/>
        <v>1.556877934585398E-2</v>
      </c>
    </row>
    <row r="41" spans="2:8" ht="15" hidden="1" x14ac:dyDescent="0.2">
      <c r="B41" s="381">
        <v>44228</v>
      </c>
      <c r="C41" s="599">
        <v>8514.7387132791391</v>
      </c>
      <c r="D41" s="625">
        <f t="shared" si="6"/>
        <v>149.81428346406938</v>
      </c>
      <c r="E41" s="626">
        <f t="shared" si="5"/>
        <v>1.790981911684544E-2</v>
      </c>
    </row>
    <row r="42" spans="2:8" ht="15" hidden="1" x14ac:dyDescent="0.2">
      <c r="B42" s="381">
        <v>44256</v>
      </c>
      <c r="C42" s="599">
        <v>8664.7449632791395</v>
      </c>
      <c r="D42" s="625">
        <f t="shared" si="6"/>
        <v>150.00625000000036</v>
      </c>
      <c r="E42" s="384">
        <f t="shared" si="5"/>
        <v>1.7617246406640582E-2</v>
      </c>
    </row>
    <row r="43" spans="2:8" ht="15" hidden="1" x14ac:dyDescent="0.2">
      <c r="B43" s="381">
        <v>44287</v>
      </c>
      <c r="C43" s="599">
        <v>8652.2276803862696</v>
      </c>
      <c r="D43" s="625">
        <f t="shared" si="6"/>
        <v>-12.517282892869844</v>
      </c>
      <c r="E43" s="384">
        <f t="shared" ref="E43:E52" si="7">+(C43-C42)/C42</f>
        <v>-1.4446221955657799E-3</v>
      </c>
    </row>
    <row r="44" spans="2:8" ht="15" hidden="1" x14ac:dyDescent="0.2">
      <c r="B44" s="381">
        <v>44317</v>
      </c>
      <c r="C44" s="599">
        <v>8652</v>
      </c>
      <c r="D44" s="625">
        <f t="shared" ref="D44:D56" si="8">+C44-C43</f>
        <v>-0.22768038626963971</v>
      </c>
      <c r="E44" s="384">
        <f t="shared" si="7"/>
        <v>-2.6314654985994907E-5</v>
      </c>
    </row>
    <row r="45" spans="2:8" ht="15" hidden="1" x14ac:dyDescent="0.2">
      <c r="B45" s="381">
        <v>44348</v>
      </c>
      <c r="C45" s="599">
        <v>8652</v>
      </c>
      <c r="D45" s="625">
        <f t="shared" si="8"/>
        <v>0</v>
      </c>
      <c r="E45" s="384">
        <f t="shared" si="7"/>
        <v>0</v>
      </c>
    </row>
    <row r="46" spans="2:8" ht="15" hidden="1" x14ac:dyDescent="0.2">
      <c r="B46" s="381">
        <v>44378</v>
      </c>
      <c r="C46" s="599">
        <v>8652</v>
      </c>
      <c r="D46" s="625">
        <f t="shared" si="8"/>
        <v>0</v>
      </c>
      <c r="E46" s="384">
        <f t="shared" si="7"/>
        <v>0</v>
      </c>
      <c r="H46" s="241"/>
    </row>
    <row r="47" spans="2:8" ht="15" hidden="1" x14ac:dyDescent="0.2">
      <c r="B47" s="381">
        <v>44409</v>
      </c>
      <c r="C47" s="599">
        <v>8652</v>
      </c>
      <c r="D47" s="625">
        <f t="shared" si="8"/>
        <v>0</v>
      </c>
      <c r="E47" s="384">
        <f t="shared" si="7"/>
        <v>0</v>
      </c>
      <c r="F47" s="297"/>
    </row>
    <row r="48" spans="2:8" ht="15" hidden="1" x14ac:dyDescent="0.2">
      <c r="B48" s="381">
        <v>44440</v>
      </c>
      <c r="C48" s="599">
        <v>8802</v>
      </c>
      <c r="D48" s="625">
        <f t="shared" si="8"/>
        <v>150</v>
      </c>
      <c r="E48" s="384">
        <f t="shared" si="7"/>
        <v>1.7337031900138695E-2</v>
      </c>
      <c r="F48" s="297"/>
    </row>
    <row r="49" spans="2:6" ht="15" hidden="1" x14ac:dyDescent="0.2">
      <c r="B49" s="381">
        <v>44470</v>
      </c>
      <c r="C49" s="599">
        <v>8802</v>
      </c>
      <c r="D49" s="625">
        <f t="shared" si="8"/>
        <v>0</v>
      </c>
      <c r="E49" s="384">
        <f t="shared" si="7"/>
        <v>0</v>
      </c>
      <c r="F49" s="239"/>
    </row>
    <row r="50" spans="2:6" ht="15" hidden="1" x14ac:dyDescent="0.2">
      <c r="B50" s="381">
        <v>44501</v>
      </c>
      <c r="C50" s="599">
        <v>8802</v>
      </c>
      <c r="D50" s="625">
        <f t="shared" si="8"/>
        <v>0</v>
      </c>
      <c r="E50" s="384">
        <f t="shared" si="7"/>
        <v>0</v>
      </c>
      <c r="F50" s="239"/>
    </row>
    <row r="51" spans="2:6" ht="15" hidden="1" x14ac:dyDescent="0.2">
      <c r="B51" s="381">
        <v>44531</v>
      </c>
      <c r="C51" s="599">
        <v>8982</v>
      </c>
      <c r="D51" s="625">
        <f t="shared" si="8"/>
        <v>180</v>
      </c>
      <c r="E51" s="384">
        <f t="shared" si="7"/>
        <v>2.0449897750511249E-2</v>
      </c>
      <c r="F51" s="239"/>
    </row>
    <row r="52" spans="2:6" ht="15" hidden="1" x14ac:dyDescent="0.2">
      <c r="B52" s="381">
        <v>44562</v>
      </c>
      <c r="C52" s="599">
        <v>9152.0580791007851</v>
      </c>
      <c r="D52" s="625">
        <f t="shared" si="8"/>
        <v>170.05807910078511</v>
      </c>
      <c r="E52" s="384">
        <f t="shared" si="7"/>
        <v>1.8933208539388232E-2</v>
      </c>
      <c r="F52" s="239"/>
    </row>
    <row r="53" spans="2:6" ht="15" hidden="1" x14ac:dyDescent="0.2">
      <c r="B53" s="381">
        <v>44593</v>
      </c>
      <c r="C53" s="599">
        <v>9152.0580791007851</v>
      </c>
      <c r="D53" s="625">
        <f t="shared" si="8"/>
        <v>0</v>
      </c>
      <c r="E53" s="384">
        <f t="shared" ref="E53:E58" si="9">+(C53-C52)/C52</f>
        <v>0</v>
      </c>
      <c r="F53" s="239"/>
    </row>
    <row r="54" spans="2:6" ht="15" hidden="1" x14ac:dyDescent="0.2">
      <c r="B54" s="381">
        <v>44621</v>
      </c>
      <c r="C54" s="599">
        <v>9152.0580791007851</v>
      </c>
      <c r="D54" s="625">
        <f t="shared" si="8"/>
        <v>0</v>
      </c>
      <c r="E54" s="384">
        <f t="shared" si="9"/>
        <v>0</v>
      </c>
      <c r="F54" s="239"/>
    </row>
    <row r="55" spans="2:6" ht="15" hidden="1" x14ac:dyDescent="0.2">
      <c r="B55" s="381">
        <v>44652</v>
      </c>
      <c r="C55" s="599">
        <v>9152.0580791007851</v>
      </c>
      <c r="D55" s="625">
        <f t="shared" si="8"/>
        <v>0</v>
      </c>
      <c r="E55" s="384">
        <f t="shared" si="9"/>
        <v>0</v>
      </c>
      <c r="F55" s="239"/>
    </row>
    <row r="56" spans="2:6" ht="15" hidden="1" x14ac:dyDescent="0.2">
      <c r="B56" s="381">
        <v>44682</v>
      </c>
      <c r="C56" s="599">
        <v>9152.0580791007851</v>
      </c>
      <c r="D56" s="625">
        <f t="shared" si="8"/>
        <v>0</v>
      </c>
      <c r="E56" s="384">
        <f t="shared" si="9"/>
        <v>0</v>
      </c>
      <c r="F56" s="239"/>
    </row>
    <row r="57" spans="2:6" ht="15" hidden="1" x14ac:dyDescent="0.2">
      <c r="B57" s="381">
        <v>44713</v>
      </c>
      <c r="C57" s="599">
        <v>9152.0580791007851</v>
      </c>
      <c r="D57" s="625">
        <f t="shared" ref="D57" si="10">+C57-C56</f>
        <v>0</v>
      </c>
      <c r="E57" s="384">
        <f t="shared" si="9"/>
        <v>0</v>
      </c>
      <c r="F57" s="239"/>
    </row>
    <row r="58" spans="2:6" ht="15" hidden="1" x14ac:dyDescent="0.2">
      <c r="B58" s="381">
        <v>44743</v>
      </c>
      <c r="C58" s="599">
        <v>9302.1339296365059</v>
      </c>
      <c r="D58" s="625">
        <f t="shared" ref="D58:D59" si="11">+C58-C57</f>
        <v>150.07585053572075</v>
      </c>
      <c r="E58" s="384">
        <f t="shared" si="9"/>
        <v>1.6398043941441651E-2</v>
      </c>
      <c r="F58" s="239"/>
    </row>
    <row r="59" spans="2:6" ht="15" x14ac:dyDescent="0.2">
      <c r="B59" s="381">
        <v>44774</v>
      </c>
      <c r="C59" s="599">
        <v>9302.1339296365059</v>
      </c>
      <c r="D59" s="625">
        <f t="shared" si="11"/>
        <v>0</v>
      </c>
      <c r="E59" s="384">
        <f t="shared" ref="E59" si="12">+(C59-C58)/C58</f>
        <v>0</v>
      </c>
      <c r="F59" s="239"/>
    </row>
    <row r="60" spans="2:6" ht="15" x14ac:dyDescent="0.2">
      <c r="B60" s="381">
        <v>44805</v>
      </c>
      <c r="C60" s="599">
        <v>9302.1339296365059</v>
      </c>
      <c r="D60" s="625">
        <f t="shared" ref="D60" si="13">+C60-C59</f>
        <v>0</v>
      </c>
      <c r="E60" s="384">
        <f t="shared" ref="E60" si="14">+(C60-C59)/C59</f>
        <v>0</v>
      </c>
      <c r="F60" s="239"/>
    </row>
    <row r="61" spans="2:6" ht="15" x14ac:dyDescent="0.2">
      <c r="B61" s="381">
        <v>44835</v>
      </c>
      <c r="C61" s="599">
        <v>9302.1339296365059</v>
      </c>
      <c r="D61" s="625">
        <f t="shared" ref="D61" si="15">+C61-C60</f>
        <v>0</v>
      </c>
      <c r="E61" s="384">
        <f>+(C61-C60)/C60</f>
        <v>0</v>
      </c>
      <c r="F61" s="239"/>
    </row>
    <row r="62" spans="2:6" ht="15" x14ac:dyDescent="0.2">
      <c r="B62" s="381">
        <v>44866</v>
      </c>
      <c r="C62" s="599">
        <v>9302.1339296365059</v>
      </c>
      <c r="D62" s="625">
        <f t="shared" ref="D62" si="16">+C62-C61</f>
        <v>0</v>
      </c>
      <c r="E62" s="384">
        <f t="shared" ref="E62" si="17">+(C62-C61)/C61</f>
        <v>0</v>
      </c>
      <c r="F62" s="239"/>
    </row>
    <row r="63" spans="2:6" ht="15" x14ac:dyDescent="0.2">
      <c r="B63" s="381">
        <v>44896</v>
      </c>
      <c r="C63" s="599">
        <v>9302.1339296365059</v>
      </c>
      <c r="D63" s="625">
        <f t="shared" ref="D63:D64" si="18">+C63-C62</f>
        <v>0</v>
      </c>
      <c r="E63" s="384">
        <f t="shared" ref="E63:E64" si="19">+(C63-C62)/C62</f>
        <v>0</v>
      </c>
      <c r="F63" s="239"/>
    </row>
    <row r="64" spans="2:6" ht="15" x14ac:dyDescent="0.2">
      <c r="B64" s="381">
        <v>44927</v>
      </c>
      <c r="C64" s="599">
        <v>9357.6538465445901</v>
      </c>
      <c r="D64" s="625">
        <f t="shared" si="18"/>
        <v>55.519916908084269</v>
      </c>
      <c r="E64" s="384">
        <f t="shared" si="19"/>
        <v>5.9685140343118869E-3</v>
      </c>
      <c r="F64" s="239"/>
    </row>
    <row r="65" spans="2:7" ht="15" x14ac:dyDescent="0.2">
      <c r="B65" s="381">
        <v>44958</v>
      </c>
      <c r="C65" s="599">
        <v>9357.5684117026994</v>
      </c>
      <c r="D65" s="625">
        <f t="shared" ref="D65" si="20">+C65-C64</f>
        <v>-8.5434841890673852E-2</v>
      </c>
      <c r="E65" s="384">
        <f t="shared" ref="E65:E67" si="21">+(C65-C64)/C64</f>
        <v>-9.1299425359938418E-6</v>
      </c>
      <c r="F65" s="239"/>
    </row>
    <row r="66" spans="2:7" ht="15" x14ac:dyDescent="0.2">
      <c r="B66" s="381">
        <v>44986</v>
      </c>
      <c r="C66" s="599">
        <v>9357.6344117027002</v>
      </c>
      <c r="D66" s="625">
        <f>+C66-C65</f>
        <v>6.6000000000713044E-2</v>
      </c>
      <c r="E66" s="384">
        <f t="shared" si="21"/>
        <v>7.0531143451938394E-6</v>
      </c>
      <c r="F66" s="239"/>
    </row>
    <row r="67" spans="2:7" ht="15" x14ac:dyDescent="0.2">
      <c r="B67" s="381">
        <v>45017</v>
      </c>
      <c r="C67" s="599">
        <v>9357.5984117027001</v>
      </c>
      <c r="D67" s="625">
        <f>+C67-C66</f>
        <v>-3.6000000000058208E-2</v>
      </c>
      <c r="E67" s="384">
        <f t="shared" si="21"/>
        <v>-3.8471261449406961E-6</v>
      </c>
      <c r="F67" s="239"/>
    </row>
    <row r="68" spans="2:7" ht="15" x14ac:dyDescent="0.2">
      <c r="B68" s="381">
        <v>45047</v>
      </c>
      <c r="C68" s="599">
        <v>9357.6</v>
      </c>
      <c r="D68" s="625">
        <f t="shared" ref="D68" si="22">+C68-C67</f>
        <v>1.5882973002590006E-3</v>
      </c>
      <c r="E68" s="384">
        <f t="shared" ref="E68" si="23">+(C68-C67)/C67</f>
        <v>1.6973343270135009E-7</v>
      </c>
      <c r="F68" s="239"/>
    </row>
    <row r="69" spans="2:7" ht="15" x14ac:dyDescent="0.2">
      <c r="B69" s="381">
        <v>45078</v>
      </c>
      <c r="C69" s="599">
        <v>9357.6286101220103</v>
      </c>
      <c r="D69" s="625">
        <f t="shared" ref="D69:D75" si="24">+C69-C68</f>
        <v>2.8610122009922634E-2</v>
      </c>
      <c r="E69" s="384">
        <f t="shared" ref="E69" si="25">+(C69-C68)/C68</f>
        <v>3.0574209209543722E-6</v>
      </c>
      <c r="F69" s="239"/>
    </row>
    <row r="70" spans="2:7" ht="15" x14ac:dyDescent="0.2">
      <c r="B70" s="381">
        <v>45108</v>
      </c>
      <c r="C70" s="599">
        <v>9357.6280101220109</v>
      </c>
      <c r="D70" s="625">
        <f t="shared" si="24"/>
        <v>-5.9999999939464033E-4</v>
      </c>
      <c r="E70" s="384">
        <f t="shared" ref="E70:E75" si="26">+(C70-C69)/C69</f>
        <v>-6.4118808770165235E-8</v>
      </c>
      <c r="F70" s="239"/>
    </row>
    <row r="71" spans="2:7" ht="15" x14ac:dyDescent="0.2">
      <c r="B71" s="381">
        <v>45139</v>
      </c>
      <c r="C71" s="599">
        <v>9357.6300101220095</v>
      </c>
      <c r="D71" s="625">
        <f t="shared" si="24"/>
        <v>1.9999999985884642E-3</v>
      </c>
      <c r="E71" s="384">
        <f t="shared" si="26"/>
        <v>2.1372937633608571E-7</v>
      </c>
      <c r="F71" s="239"/>
    </row>
    <row r="72" spans="2:7" ht="15" x14ac:dyDescent="0.2">
      <c r="B72" s="381">
        <v>45170</v>
      </c>
      <c r="C72" s="600">
        <v>9357.6255601220091</v>
      </c>
      <c r="D72" s="625">
        <f t="shared" si="24"/>
        <v>-4.4500000003608875E-3</v>
      </c>
      <c r="E72" s="384">
        <f t="shared" si="26"/>
        <v>-4.7554776108345686E-7</v>
      </c>
      <c r="F72" s="239"/>
    </row>
    <row r="73" spans="2:7" ht="15" x14ac:dyDescent="0.2">
      <c r="B73" s="381">
        <v>45200</v>
      </c>
      <c r="C73" s="600">
        <v>9357.6255601220091</v>
      </c>
      <c r="D73" s="625">
        <f t="shared" si="24"/>
        <v>0</v>
      </c>
      <c r="E73" s="384">
        <f t="shared" si="26"/>
        <v>0</v>
      </c>
      <c r="F73" s="239"/>
    </row>
    <row r="74" spans="2:7" ht="15" x14ac:dyDescent="0.2">
      <c r="B74" s="652">
        <v>45231</v>
      </c>
      <c r="C74" s="653">
        <v>9357.6294601220106</v>
      </c>
      <c r="D74" s="654">
        <f t="shared" si="24"/>
        <v>3.9000000015221303E-3</v>
      </c>
      <c r="E74" s="655">
        <f t="shared" si="26"/>
        <v>4.1677239343089084E-7</v>
      </c>
      <c r="F74" s="239"/>
    </row>
    <row r="75" spans="2:7" ht="15" x14ac:dyDescent="0.2">
      <c r="B75" s="652">
        <v>45261</v>
      </c>
      <c r="C75" s="653">
        <v>9357.6294601220106</v>
      </c>
      <c r="D75" s="654">
        <f t="shared" si="24"/>
        <v>0</v>
      </c>
      <c r="E75" s="655">
        <f t="shared" si="26"/>
        <v>0</v>
      </c>
      <c r="F75" s="239"/>
    </row>
    <row r="76" spans="2:7" s="634" customFormat="1" ht="15" x14ac:dyDescent="0.2">
      <c r="B76" s="651"/>
      <c r="C76" s="650"/>
      <c r="D76" s="649"/>
      <c r="E76" s="648"/>
      <c r="F76" s="647"/>
    </row>
    <row r="77" spans="2:7" ht="15" x14ac:dyDescent="0.2">
      <c r="B77" s="229" t="s">
        <v>644</v>
      </c>
      <c r="C77" s="622"/>
      <c r="D77" s="623"/>
      <c r="E77" s="567"/>
      <c r="F77" s="239"/>
    </row>
    <row r="78" spans="2:7" ht="15" x14ac:dyDescent="0.2">
      <c r="B78" s="379"/>
      <c r="C78" s="622"/>
      <c r="D78" s="623"/>
      <c r="E78" s="567"/>
      <c r="F78" s="239"/>
    </row>
    <row r="79" spans="2:7" ht="15" x14ac:dyDescent="0.2">
      <c r="B79" s="379"/>
      <c r="C79" s="622"/>
      <c r="D79" s="623"/>
      <c r="E79" s="567"/>
      <c r="F79" s="239"/>
    </row>
    <row r="80" spans="2:7" ht="15" x14ac:dyDescent="0.2">
      <c r="C80" s="601"/>
      <c r="D80" s="627"/>
      <c r="E80" s="382"/>
      <c r="F80" s="382"/>
      <c r="G80" s="239"/>
    </row>
    <row r="81" spans="2:17" ht="15" x14ac:dyDescent="0.2">
      <c r="C81" s="601"/>
      <c r="D81" s="601"/>
      <c r="E81" s="318"/>
    </row>
    <row r="82" spans="2:17" ht="15" customHeight="1" x14ac:dyDescent="0.2">
      <c r="B82" s="850" t="s">
        <v>645</v>
      </c>
      <c r="C82" s="850"/>
      <c r="D82" s="371"/>
    </row>
    <row r="83" spans="2:17" ht="15" customHeight="1" x14ac:dyDescent="0.2">
      <c r="B83" s="850"/>
      <c r="C83" s="850"/>
      <c r="D83" s="371"/>
      <c r="O83" s="336"/>
      <c r="P83" s="337"/>
      <c r="Q83" s="337"/>
    </row>
    <row r="84" spans="2:17" ht="15" customHeight="1" x14ac:dyDescent="0.2">
      <c r="B84" s="850"/>
      <c r="C84" s="850"/>
      <c r="D84" s="371"/>
    </row>
    <row r="85" spans="2:17" ht="15" customHeight="1" x14ac:dyDescent="0.2">
      <c r="B85" s="850"/>
      <c r="C85" s="850"/>
      <c r="D85" s="371"/>
    </row>
    <row r="86" spans="2:17" ht="18" customHeight="1" x14ac:dyDescent="0.2">
      <c r="B86" s="850"/>
      <c r="C86" s="850"/>
      <c r="D86" s="371"/>
      <c r="G86" s="339"/>
      <c r="H86" s="339"/>
    </row>
    <row r="87" spans="2:17" ht="18" customHeight="1" x14ac:dyDescent="0.2">
      <c r="B87" s="850"/>
      <c r="C87" s="850"/>
      <c r="D87" s="371"/>
      <c r="G87" s="339"/>
      <c r="H87" s="339"/>
    </row>
    <row r="88" spans="2:17" ht="18" customHeight="1" x14ac:dyDescent="0.2">
      <c r="B88" s="850"/>
      <c r="C88" s="850"/>
      <c r="D88" s="371"/>
      <c r="G88" s="339"/>
      <c r="H88" s="339"/>
    </row>
    <row r="89" spans="2:17" ht="18" customHeight="1" x14ac:dyDescent="0.2">
      <c r="B89" s="850"/>
      <c r="C89" s="850"/>
      <c r="G89" s="339"/>
      <c r="H89" s="339"/>
    </row>
    <row r="90" spans="2:17" ht="16.5" customHeight="1" x14ac:dyDescent="0.2">
      <c r="B90" s="850"/>
      <c r="C90" s="850"/>
      <c r="G90" s="339"/>
      <c r="H90" s="339"/>
    </row>
    <row r="91" spans="2:17" ht="16.5" customHeight="1" x14ac:dyDescent="0.2">
      <c r="B91" s="850"/>
      <c r="C91" s="850"/>
      <c r="H91" s="339"/>
    </row>
    <row r="92" spans="2:17" ht="16.5" customHeight="1" x14ac:dyDescent="0.2">
      <c r="B92" s="850"/>
      <c r="C92" s="850"/>
    </row>
    <row r="93" spans="2:17" ht="16.5" customHeight="1" x14ac:dyDescent="0.2">
      <c r="B93" s="850"/>
      <c r="C93" s="850"/>
    </row>
    <row r="94" spans="2:17" ht="15" customHeight="1" x14ac:dyDescent="0.2">
      <c r="B94" s="850"/>
      <c r="C94" s="850"/>
    </row>
    <row r="95" spans="2:17" ht="15" customHeight="1" x14ac:dyDescent="0.2">
      <c r="B95" s="850"/>
      <c r="C95" s="850"/>
    </row>
    <row r="96" spans="2:17" ht="15" customHeight="1" x14ac:dyDescent="0.2">
      <c r="B96" s="850"/>
      <c r="C96" s="850"/>
    </row>
    <row r="97" spans="2:6" ht="15" customHeight="1" x14ac:dyDescent="0.2">
      <c r="B97" s="850"/>
      <c r="C97" s="850"/>
    </row>
    <row r="98" spans="2:6" ht="15" customHeight="1" x14ac:dyDescent="0.2">
      <c r="B98" s="850"/>
      <c r="C98" s="850"/>
    </row>
    <row r="99" spans="2:6" ht="29.25" customHeight="1" x14ac:dyDescent="0.2">
      <c r="B99" s="850"/>
      <c r="C99" s="850"/>
    </row>
    <row r="100" spans="2:6" ht="29.25" customHeight="1" x14ac:dyDescent="0.2">
      <c r="B100" s="850"/>
      <c r="C100" s="850"/>
    </row>
    <row r="101" spans="2:6" ht="29.25" customHeight="1" x14ac:dyDescent="0.2">
      <c r="B101" s="850"/>
      <c r="C101" s="850"/>
    </row>
    <row r="102" spans="2:6" ht="15" customHeight="1" x14ac:dyDescent="0.2">
      <c r="B102" s="850"/>
      <c r="C102" s="850"/>
    </row>
    <row r="103" spans="2:6" ht="15" customHeight="1" x14ac:dyDescent="0.2">
      <c r="B103" s="850"/>
      <c r="C103" s="850"/>
    </row>
    <row r="104" spans="2:6" ht="24.75" customHeight="1" x14ac:dyDescent="0.2">
      <c r="B104" s="850"/>
      <c r="C104" s="850"/>
    </row>
    <row r="105" spans="2:6" ht="24.75" customHeight="1" x14ac:dyDescent="0.2">
      <c r="B105" s="850"/>
      <c r="C105" s="850"/>
    </row>
    <row r="106" spans="2:6" ht="18" customHeight="1" x14ac:dyDescent="0.2">
      <c r="B106" s="850"/>
      <c r="C106" s="850"/>
    </row>
    <row r="107" spans="2:6" ht="18" customHeight="1" x14ac:dyDescent="0.2">
      <c r="B107" s="850"/>
      <c r="C107" s="850"/>
      <c r="D107" s="355"/>
      <c r="F107" s="383"/>
    </row>
    <row r="108" spans="2:6" ht="18" customHeight="1" x14ac:dyDescent="0.2">
      <c r="B108" s="850"/>
      <c r="C108" s="850"/>
    </row>
    <row r="109" spans="2:6" ht="18" customHeight="1" x14ac:dyDescent="0.2">
      <c r="B109" s="850"/>
      <c r="C109" s="850"/>
    </row>
    <row r="110" spans="2:6" ht="18" customHeight="1" x14ac:dyDescent="0.2">
      <c r="B110" s="850"/>
      <c r="C110" s="850"/>
    </row>
    <row r="111" spans="2:6" ht="18" hidden="1" customHeight="1" x14ac:dyDescent="0.2">
      <c r="B111" s="850"/>
      <c r="C111" s="850"/>
    </row>
    <row r="112" spans="2:6" ht="18" customHeight="1" x14ac:dyDescent="0.2">
      <c r="B112" s="850"/>
      <c r="C112" s="850"/>
      <c r="D112" s="313" t="s">
        <v>646</v>
      </c>
    </row>
    <row r="115" spans="1:17" x14ac:dyDescent="0.2">
      <c r="A115" s="664"/>
      <c r="B115" s="664"/>
      <c r="C115" s="664"/>
      <c r="D115" s="664"/>
      <c r="E115" s="664"/>
      <c r="F115" s="664"/>
      <c r="G115" s="664"/>
      <c r="H115" s="664"/>
      <c r="I115" s="664"/>
      <c r="J115" s="664"/>
      <c r="K115" s="664"/>
      <c r="L115" s="664"/>
      <c r="M115" s="664"/>
      <c r="N115" s="664"/>
      <c r="O115" s="664"/>
      <c r="P115" s="664"/>
      <c r="Q115" s="664"/>
    </row>
    <row r="116" spans="1:17" x14ac:dyDescent="0.2">
      <c r="A116" s="664"/>
      <c r="B116" s="664"/>
      <c r="C116" s="664"/>
      <c r="D116" s="664"/>
      <c r="E116" s="664"/>
      <c r="F116" s="664"/>
      <c r="G116" s="664"/>
      <c r="H116" s="664"/>
      <c r="I116" s="664"/>
      <c r="J116" s="664"/>
      <c r="K116" s="664"/>
      <c r="L116" s="664"/>
      <c r="M116" s="664"/>
      <c r="N116" s="664"/>
      <c r="O116" s="664"/>
      <c r="P116" s="664"/>
      <c r="Q116" s="664"/>
    </row>
    <row r="223" spans="2:2" ht="15" x14ac:dyDescent="0.25">
      <c r="B223" s="26" t="s">
        <v>647</v>
      </c>
    </row>
    <row r="224" spans="2:2" x14ac:dyDescent="0.2">
      <c r="B224" s="216" t="s">
        <v>648</v>
      </c>
    </row>
  </sheetData>
  <sheetProtection algorithmName="SHA-512" hashValue="lioN4lon01dAg/e6kwaCent8UstUBNAS0tXfsiTi83sh9JTztz9BtHujdableUDf3YOdm1c7RW2bBf5XWsg1JQ==" saltValue="tREq8rt86reVk0uiSevb3g==" spinCount="100000" sheet="1" objects="1" scenarios="1"/>
  <mergeCells count="7">
    <mergeCell ref="A115:Q116"/>
    <mergeCell ref="B82:C112"/>
    <mergeCell ref="A1:Q2"/>
    <mergeCell ref="B5:B6"/>
    <mergeCell ref="C5:C6"/>
    <mergeCell ref="D5:D6"/>
    <mergeCell ref="E5:E6"/>
  </mergeCells>
  <phoneticPr fontId="61" type="noConversion"/>
  <conditionalFormatting sqref="D18:D19 D80">
    <cfRule type="cellIs" dxfId="7444" priority="12318" operator="lessThan">
      <formula>0</formula>
    </cfRule>
  </conditionalFormatting>
  <conditionalFormatting sqref="E18:E19">
    <cfRule type="cellIs" dxfId="7443" priority="12315" operator="lessThan">
      <formula>0</formula>
    </cfRule>
  </conditionalFormatting>
  <conditionalFormatting sqref="D7">
    <cfRule type="cellIs" dxfId="7442" priority="7984" operator="lessThan">
      <formula>0</formula>
    </cfRule>
  </conditionalFormatting>
  <conditionalFormatting sqref="E7">
    <cfRule type="cellIs" dxfId="7441" priority="7983" operator="lessThan">
      <formula>0</formula>
    </cfRule>
  </conditionalFormatting>
  <conditionalFormatting sqref="D7">
    <cfRule type="cellIs" dxfId="7440" priority="7982" operator="lessThan">
      <formula>0</formula>
    </cfRule>
  </conditionalFormatting>
  <conditionalFormatting sqref="D7">
    <cfRule type="cellIs" dxfId="7439" priority="7981" operator="lessThan">
      <formula>0</formula>
    </cfRule>
  </conditionalFormatting>
  <conditionalFormatting sqref="D7">
    <cfRule type="cellIs" dxfId="7438" priority="7980" operator="lessThan">
      <formula>0</formula>
    </cfRule>
  </conditionalFormatting>
  <conditionalFormatting sqref="D7">
    <cfRule type="cellIs" dxfId="7437" priority="7979" operator="lessThan">
      <formula>0</formula>
    </cfRule>
  </conditionalFormatting>
  <conditionalFormatting sqref="D7">
    <cfRule type="cellIs" dxfId="7436" priority="7978" operator="lessThan">
      <formula>0</formula>
    </cfRule>
  </conditionalFormatting>
  <conditionalFormatting sqref="D7">
    <cfRule type="cellIs" dxfId="7435" priority="7977" operator="lessThan">
      <formula>0</formula>
    </cfRule>
  </conditionalFormatting>
  <conditionalFormatting sqref="D7">
    <cfRule type="cellIs" dxfId="7434" priority="7976" operator="lessThan">
      <formula>0</formula>
    </cfRule>
  </conditionalFormatting>
  <conditionalFormatting sqref="D7">
    <cfRule type="cellIs" dxfId="7433" priority="7975" operator="lessThan">
      <formula>0</formula>
    </cfRule>
  </conditionalFormatting>
  <conditionalFormatting sqref="D7">
    <cfRule type="cellIs" dxfId="7432" priority="7974" operator="lessThan">
      <formula>0</formula>
    </cfRule>
  </conditionalFormatting>
  <conditionalFormatting sqref="D7">
    <cfRule type="cellIs" dxfId="7431" priority="7973" operator="lessThan">
      <formula>0</formula>
    </cfRule>
  </conditionalFormatting>
  <conditionalFormatting sqref="D7">
    <cfRule type="cellIs" dxfId="7430" priority="7972" operator="lessThan">
      <formula>0</formula>
    </cfRule>
  </conditionalFormatting>
  <conditionalFormatting sqref="D7">
    <cfRule type="cellIs" dxfId="7429" priority="7971" operator="lessThan">
      <formula>0</formula>
    </cfRule>
  </conditionalFormatting>
  <conditionalFormatting sqref="D7">
    <cfRule type="cellIs" dxfId="7428" priority="7970" operator="lessThan">
      <formula>0</formula>
    </cfRule>
  </conditionalFormatting>
  <conditionalFormatting sqref="D7">
    <cfRule type="cellIs" dxfId="7427" priority="7969" operator="lessThan">
      <formula>0</formula>
    </cfRule>
  </conditionalFormatting>
  <conditionalFormatting sqref="D7">
    <cfRule type="cellIs" dxfId="7426" priority="7968" operator="lessThan">
      <formula>0</formula>
    </cfRule>
  </conditionalFormatting>
  <conditionalFormatting sqref="D7">
    <cfRule type="cellIs" dxfId="7425" priority="7967" operator="lessThan">
      <formula>0</formula>
    </cfRule>
  </conditionalFormatting>
  <conditionalFormatting sqref="D7">
    <cfRule type="cellIs" dxfId="7424" priority="7966" operator="lessThan">
      <formula>0</formula>
    </cfRule>
  </conditionalFormatting>
  <conditionalFormatting sqref="D7">
    <cfRule type="cellIs" dxfId="7423" priority="7965" operator="lessThan">
      <formula>0</formula>
    </cfRule>
  </conditionalFormatting>
  <conditionalFormatting sqref="D7">
    <cfRule type="cellIs" dxfId="7422" priority="7964" operator="lessThan">
      <formula>0</formula>
    </cfRule>
  </conditionalFormatting>
  <conditionalFormatting sqref="D7">
    <cfRule type="cellIs" dxfId="7421" priority="7963" operator="lessThan">
      <formula>0</formula>
    </cfRule>
  </conditionalFormatting>
  <conditionalFormatting sqref="D7">
    <cfRule type="cellIs" dxfId="7420" priority="7962" operator="lessThan">
      <formula>0</formula>
    </cfRule>
  </conditionalFormatting>
  <conditionalFormatting sqref="D7">
    <cfRule type="cellIs" dxfId="7419" priority="7961" operator="lessThan">
      <formula>0</formula>
    </cfRule>
  </conditionalFormatting>
  <conditionalFormatting sqref="D7">
    <cfRule type="cellIs" dxfId="7418" priority="7960" operator="lessThan">
      <formula>0</formula>
    </cfRule>
  </conditionalFormatting>
  <conditionalFormatting sqref="D7">
    <cfRule type="cellIs" dxfId="7417" priority="7959" operator="lessThan">
      <formula>0</formula>
    </cfRule>
  </conditionalFormatting>
  <conditionalFormatting sqref="D7">
    <cfRule type="cellIs" dxfId="7416" priority="7958" operator="lessThan">
      <formula>0</formula>
    </cfRule>
  </conditionalFormatting>
  <conditionalFormatting sqref="D7">
    <cfRule type="cellIs" dxfId="7415" priority="7957" operator="lessThan">
      <formula>0</formula>
    </cfRule>
  </conditionalFormatting>
  <conditionalFormatting sqref="D7">
    <cfRule type="cellIs" dxfId="7414" priority="7956" operator="lessThan">
      <formula>0</formula>
    </cfRule>
  </conditionalFormatting>
  <conditionalFormatting sqref="D7">
    <cfRule type="cellIs" dxfId="7413" priority="7955" operator="lessThan">
      <formula>0</formula>
    </cfRule>
  </conditionalFormatting>
  <conditionalFormatting sqref="D7">
    <cfRule type="cellIs" dxfId="7412" priority="7954" operator="lessThan">
      <formula>0</formula>
    </cfRule>
  </conditionalFormatting>
  <conditionalFormatting sqref="D7">
    <cfRule type="cellIs" dxfId="7411" priority="7953" operator="lessThan">
      <formula>0</formula>
    </cfRule>
  </conditionalFormatting>
  <conditionalFormatting sqref="D7">
    <cfRule type="cellIs" dxfId="7410" priority="7952" operator="lessThan">
      <formula>0</formula>
    </cfRule>
  </conditionalFormatting>
  <conditionalFormatting sqref="D7">
    <cfRule type="cellIs" dxfId="7409" priority="7951" operator="lessThan">
      <formula>0</formula>
    </cfRule>
  </conditionalFormatting>
  <conditionalFormatting sqref="D7">
    <cfRule type="cellIs" dxfId="7408" priority="7950" operator="lessThan">
      <formula>0</formula>
    </cfRule>
  </conditionalFormatting>
  <conditionalFormatting sqref="D7">
    <cfRule type="cellIs" dxfId="7407" priority="7949" operator="lessThan">
      <formula>0</formula>
    </cfRule>
  </conditionalFormatting>
  <conditionalFormatting sqref="D7">
    <cfRule type="cellIs" dxfId="7406" priority="7948" operator="lessThan">
      <formula>0</formula>
    </cfRule>
  </conditionalFormatting>
  <conditionalFormatting sqref="D7">
    <cfRule type="cellIs" dxfId="7405" priority="7947" operator="lessThan">
      <formula>0</formula>
    </cfRule>
  </conditionalFormatting>
  <conditionalFormatting sqref="D7">
    <cfRule type="cellIs" dxfId="7404" priority="7946" operator="lessThan">
      <formula>0</formula>
    </cfRule>
  </conditionalFormatting>
  <conditionalFormatting sqref="D7">
    <cfRule type="cellIs" dxfId="7403" priority="7945" operator="lessThan">
      <formula>0</formula>
    </cfRule>
  </conditionalFormatting>
  <conditionalFormatting sqref="D7">
    <cfRule type="cellIs" dxfId="7402" priority="7944" operator="lessThan">
      <formula>0</formula>
    </cfRule>
  </conditionalFormatting>
  <conditionalFormatting sqref="D7">
    <cfRule type="cellIs" dxfId="7401" priority="7943" operator="lessThan">
      <formula>0</formula>
    </cfRule>
  </conditionalFormatting>
  <conditionalFormatting sqref="D7">
    <cfRule type="cellIs" dxfId="7400" priority="7942" operator="lessThan">
      <formula>0</formula>
    </cfRule>
  </conditionalFormatting>
  <conditionalFormatting sqref="D7">
    <cfRule type="cellIs" dxfId="7399" priority="7941" operator="lessThan">
      <formula>0</formula>
    </cfRule>
  </conditionalFormatting>
  <conditionalFormatting sqref="D7">
    <cfRule type="cellIs" dxfId="7398" priority="7940" operator="lessThan">
      <formula>0</formula>
    </cfRule>
  </conditionalFormatting>
  <conditionalFormatting sqref="D7">
    <cfRule type="cellIs" dxfId="7397" priority="7939" operator="lessThan">
      <formula>0</formula>
    </cfRule>
  </conditionalFormatting>
  <conditionalFormatting sqref="D7">
    <cfRule type="cellIs" dxfId="7396" priority="7938" operator="lessThan">
      <formula>0</formula>
    </cfRule>
  </conditionalFormatting>
  <conditionalFormatting sqref="D7">
    <cfRule type="cellIs" dxfId="7395" priority="7937" operator="lessThan">
      <formula>0</formula>
    </cfRule>
  </conditionalFormatting>
  <conditionalFormatting sqref="D7">
    <cfRule type="cellIs" dxfId="7394" priority="7936" operator="lessThan">
      <formula>0</formula>
    </cfRule>
  </conditionalFormatting>
  <conditionalFormatting sqref="D7">
    <cfRule type="cellIs" dxfId="7393" priority="7935" operator="lessThan">
      <formula>0</formula>
    </cfRule>
  </conditionalFormatting>
  <conditionalFormatting sqref="D7">
    <cfRule type="cellIs" dxfId="7392" priority="7934" operator="lessThan">
      <formula>0</formula>
    </cfRule>
  </conditionalFormatting>
  <conditionalFormatting sqref="D7">
    <cfRule type="cellIs" dxfId="7391" priority="7933" operator="lessThan">
      <formula>0</formula>
    </cfRule>
  </conditionalFormatting>
  <conditionalFormatting sqref="D7">
    <cfRule type="cellIs" dxfId="7390" priority="7932" operator="lessThan">
      <formula>0</formula>
    </cfRule>
  </conditionalFormatting>
  <conditionalFormatting sqref="D7">
    <cfRule type="cellIs" dxfId="7389" priority="7931" operator="lessThan">
      <formula>0</formula>
    </cfRule>
  </conditionalFormatting>
  <conditionalFormatting sqref="D7">
    <cfRule type="cellIs" dxfId="7388" priority="7930" operator="lessThan">
      <formula>0</formula>
    </cfRule>
  </conditionalFormatting>
  <conditionalFormatting sqref="D7">
    <cfRule type="cellIs" dxfId="7387" priority="7929" operator="lessThan">
      <formula>0</formula>
    </cfRule>
  </conditionalFormatting>
  <conditionalFormatting sqref="D7">
    <cfRule type="cellIs" dxfId="7386" priority="7928" operator="lessThan">
      <formula>0</formula>
    </cfRule>
  </conditionalFormatting>
  <conditionalFormatting sqref="D7">
    <cfRule type="cellIs" dxfId="7385" priority="7927" operator="lessThan">
      <formula>0</formula>
    </cfRule>
  </conditionalFormatting>
  <conditionalFormatting sqref="D7">
    <cfRule type="cellIs" dxfId="7384" priority="7926" operator="lessThan">
      <formula>0</formula>
    </cfRule>
  </conditionalFormatting>
  <conditionalFormatting sqref="D7">
    <cfRule type="cellIs" dxfId="7383" priority="7925" operator="lessThan">
      <formula>0</formula>
    </cfRule>
  </conditionalFormatting>
  <conditionalFormatting sqref="D7">
    <cfRule type="cellIs" dxfId="7382" priority="7924" operator="lessThan">
      <formula>0</formula>
    </cfRule>
  </conditionalFormatting>
  <conditionalFormatting sqref="D7">
    <cfRule type="cellIs" dxfId="7381" priority="7923" operator="lessThan">
      <formula>0</formula>
    </cfRule>
  </conditionalFormatting>
  <conditionalFormatting sqref="D7">
    <cfRule type="cellIs" dxfId="7380" priority="7922" operator="lessThan">
      <formula>0</formula>
    </cfRule>
  </conditionalFormatting>
  <conditionalFormatting sqref="D7">
    <cfRule type="cellIs" dxfId="7379" priority="7921" operator="lessThan">
      <formula>0</formula>
    </cfRule>
  </conditionalFormatting>
  <conditionalFormatting sqref="D7">
    <cfRule type="cellIs" dxfId="7378" priority="7920" operator="lessThan">
      <formula>0</formula>
    </cfRule>
  </conditionalFormatting>
  <conditionalFormatting sqref="D7">
    <cfRule type="cellIs" dxfId="7377" priority="7919" operator="lessThan">
      <formula>0</formula>
    </cfRule>
  </conditionalFormatting>
  <conditionalFormatting sqref="D7">
    <cfRule type="cellIs" dxfId="7376" priority="7918" operator="lessThan">
      <formula>0</formula>
    </cfRule>
  </conditionalFormatting>
  <conditionalFormatting sqref="D7">
    <cfRule type="cellIs" dxfId="7375" priority="7917" operator="lessThan">
      <formula>0</formula>
    </cfRule>
  </conditionalFormatting>
  <conditionalFormatting sqref="D7">
    <cfRule type="cellIs" dxfId="7374" priority="7916" operator="lessThan">
      <formula>0</formula>
    </cfRule>
  </conditionalFormatting>
  <conditionalFormatting sqref="D7">
    <cfRule type="cellIs" dxfId="7373" priority="7915" operator="lessThan">
      <formula>0</formula>
    </cfRule>
  </conditionalFormatting>
  <conditionalFormatting sqref="D7">
    <cfRule type="cellIs" dxfId="7372" priority="7914" operator="lessThan">
      <formula>0</formula>
    </cfRule>
  </conditionalFormatting>
  <conditionalFormatting sqref="D7">
    <cfRule type="cellIs" dxfId="7371" priority="7913" operator="lessThan">
      <formula>0</formula>
    </cfRule>
  </conditionalFormatting>
  <conditionalFormatting sqref="D7">
    <cfRule type="cellIs" dxfId="7370" priority="7912" operator="lessThan">
      <formula>0</formula>
    </cfRule>
  </conditionalFormatting>
  <conditionalFormatting sqref="D7">
    <cfRule type="cellIs" dxfId="7369" priority="7911" operator="lessThan">
      <formula>0</formula>
    </cfRule>
  </conditionalFormatting>
  <conditionalFormatting sqref="D7">
    <cfRule type="cellIs" dxfId="7368" priority="7910" operator="lessThan">
      <formula>0</formula>
    </cfRule>
  </conditionalFormatting>
  <conditionalFormatting sqref="D7">
    <cfRule type="cellIs" dxfId="7367" priority="7909" operator="lessThan">
      <formula>0</formula>
    </cfRule>
  </conditionalFormatting>
  <conditionalFormatting sqref="D7">
    <cfRule type="cellIs" dxfId="7366" priority="7908" operator="lessThan">
      <formula>0</formula>
    </cfRule>
  </conditionalFormatting>
  <conditionalFormatting sqref="D7">
    <cfRule type="cellIs" dxfId="7365" priority="7907" operator="lessThan">
      <formula>0</formula>
    </cfRule>
  </conditionalFormatting>
  <conditionalFormatting sqref="D7">
    <cfRule type="cellIs" dxfId="7364" priority="7906" operator="lessThan">
      <formula>0</formula>
    </cfRule>
  </conditionalFormatting>
  <conditionalFormatting sqref="D7">
    <cfRule type="cellIs" dxfId="7363" priority="7905" operator="lessThan">
      <formula>0</formula>
    </cfRule>
  </conditionalFormatting>
  <conditionalFormatting sqref="D7">
    <cfRule type="cellIs" dxfId="7362" priority="7904" operator="lessThan">
      <formula>0</formula>
    </cfRule>
  </conditionalFormatting>
  <conditionalFormatting sqref="D7">
    <cfRule type="cellIs" dxfId="7361" priority="7903" operator="lessThan">
      <formula>0</formula>
    </cfRule>
  </conditionalFormatting>
  <conditionalFormatting sqref="D7">
    <cfRule type="cellIs" dxfId="7360" priority="7902" operator="lessThan">
      <formula>0</formula>
    </cfRule>
  </conditionalFormatting>
  <conditionalFormatting sqref="D7">
    <cfRule type="cellIs" dxfId="7359" priority="7901" operator="lessThan">
      <formula>0</formula>
    </cfRule>
  </conditionalFormatting>
  <conditionalFormatting sqref="D7">
    <cfRule type="cellIs" dxfId="7358" priority="7900" operator="lessThan">
      <formula>0</formula>
    </cfRule>
  </conditionalFormatting>
  <conditionalFormatting sqref="D7">
    <cfRule type="cellIs" dxfId="7357" priority="7899" operator="lessThan">
      <formula>0</formula>
    </cfRule>
  </conditionalFormatting>
  <conditionalFormatting sqref="D7">
    <cfRule type="cellIs" dxfId="7356" priority="7898" operator="lessThan">
      <formula>0</formula>
    </cfRule>
  </conditionalFormatting>
  <conditionalFormatting sqref="D7">
    <cfRule type="cellIs" dxfId="7355" priority="7897" operator="lessThan">
      <formula>0</formula>
    </cfRule>
  </conditionalFormatting>
  <conditionalFormatting sqref="D7">
    <cfRule type="cellIs" dxfId="7354" priority="7896" operator="lessThan">
      <formula>0</formula>
    </cfRule>
  </conditionalFormatting>
  <conditionalFormatting sqref="D7">
    <cfRule type="cellIs" dxfId="7353" priority="7895" operator="lessThan">
      <formula>0</formula>
    </cfRule>
  </conditionalFormatting>
  <conditionalFormatting sqref="D7">
    <cfRule type="cellIs" dxfId="7352" priority="7894" operator="lessThan">
      <formula>0</formula>
    </cfRule>
  </conditionalFormatting>
  <conditionalFormatting sqref="D7">
    <cfRule type="cellIs" dxfId="7351" priority="7893" operator="lessThan">
      <formula>0</formula>
    </cfRule>
  </conditionalFormatting>
  <conditionalFormatting sqref="D7">
    <cfRule type="cellIs" dxfId="7350" priority="7892" operator="lessThan">
      <formula>0</formula>
    </cfRule>
  </conditionalFormatting>
  <conditionalFormatting sqref="D7">
    <cfRule type="cellIs" dxfId="7349" priority="7891" operator="lessThan">
      <formula>0</formula>
    </cfRule>
  </conditionalFormatting>
  <conditionalFormatting sqref="D7">
    <cfRule type="cellIs" dxfId="7348" priority="7890" operator="lessThan">
      <formula>0</formula>
    </cfRule>
  </conditionalFormatting>
  <conditionalFormatting sqref="D7">
    <cfRule type="cellIs" dxfId="7347" priority="7889" operator="lessThan">
      <formula>0</formula>
    </cfRule>
  </conditionalFormatting>
  <conditionalFormatting sqref="D7">
    <cfRule type="cellIs" dxfId="7346" priority="7888" operator="lessThan">
      <formula>0</formula>
    </cfRule>
  </conditionalFormatting>
  <conditionalFormatting sqref="D7">
    <cfRule type="cellIs" dxfId="7345" priority="7887" operator="lessThan">
      <formula>0</formula>
    </cfRule>
  </conditionalFormatting>
  <conditionalFormatting sqref="D7">
    <cfRule type="cellIs" dxfId="7344" priority="7886" operator="lessThan">
      <formula>0</formula>
    </cfRule>
  </conditionalFormatting>
  <conditionalFormatting sqref="D7">
    <cfRule type="cellIs" dxfId="7343" priority="7885" operator="lessThan">
      <formula>0</formula>
    </cfRule>
  </conditionalFormatting>
  <conditionalFormatting sqref="D7">
    <cfRule type="cellIs" dxfId="7342" priority="7884" operator="lessThan">
      <formula>0</formula>
    </cfRule>
  </conditionalFormatting>
  <conditionalFormatting sqref="D7">
    <cfRule type="cellIs" dxfId="7341" priority="7883" operator="lessThan">
      <formula>0</formula>
    </cfRule>
  </conditionalFormatting>
  <conditionalFormatting sqref="D7">
    <cfRule type="cellIs" dxfId="7340" priority="7882" operator="lessThan">
      <formula>0</formula>
    </cfRule>
  </conditionalFormatting>
  <conditionalFormatting sqref="D7">
    <cfRule type="cellIs" dxfId="7339" priority="7881" operator="lessThan">
      <formula>0</formula>
    </cfRule>
  </conditionalFormatting>
  <conditionalFormatting sqref="D7">
    <cfRule type="cellIs" dxfId="7338" priority="7880" operator="lessThan">
      <formula>0</formula>
    </cfRule>
  </conditionalFormatting>
  <conditionalFormatting sqref="D7">
    <cfRule type="cellIs" dxfId="7337" priority="7879" operator="lessThan">
      <formula>0</formula>
    </cfRule>
  </conditionalFormatting>
  <conditionalFormatting sqref="D7">
    <cfRule type="cellIs" dxfId="7336" priority="7878" operator="lessThan">
      <formula>0</formula>
    </cfRule>
  </conditionalFormatting>
  <conditionalFormatting sqref="D7">
    <cfRule type="cellIs" dxfId="7335" priority="7877" operator="lessThan">
      <formula>0</formula>
    </cfRule>
  </conditionalFormatting>
  <conditionalFormatting sqref="D7">
    <cfRule type="cellIs" dxfId="7334" priority="7876" operator="lessThan">
      <formula>0</formula>
    </cfRule>
  </conditionalFormatting>
  <conditionalFormatting sqref="D7">
    <cfRule type="cellIs" dxfId="7333" priority="7875" operator="lessThan">
      <formula>0</formula>
    </cfRule>
  </conditionalFormatting>
  <conditionalFormatting sqref="D7">
    <cfRule type="cellIs" dxfId="7332" priority="7874" operator="lessThan">
      <formula>0</formula>
    </cfRule>
  </conditionalFormatting>
  <conditionalFormatting sqref="D7">
    <cfRule type="cellIs" dxfId="7331" priority="7873" operator="lessThan">
      <formula>0</formula>
    </cfRule>
  </conditionalFormatting>
  <conditionalFormatting sqref="D7">
    <cfRule type="cellIs" dxfId="7330" priority="7872" operator="lessThan">
      <formula>0</formula>
    </cfRule>
  </conditionalFormatting>
  <conditionalFormatting sqref="D7">
    <cfRule type="cellIs" dxfId="7329" priority="7871" operator="lessThan">
      <formula>0</formula>
    </cfRule>
  </conditionalFormatting>
  <conditionalFormatting sqref="D7">
    <cfRule type="cellIs" dxfId="7328" priority="7870" operator="lessThan">
      <formula>0</formula>
    </cfRule>
  </conditionalFormatting>
  <conditionalFormatting sqref="D7">
    <cfRule type="cellIs" dxfId="7327" priority="7869" operator="lessThan">
      <formula>0</formula>
    </cfRule>
  </conditionalFormatting>
  <conditionalFormatting sqref="D7">
    <cfRule type="cellIs" dxfId="7326" priority="7868" operator="lessThan">
      <formula>0</formula>
    </cfRule>
  </conditionalFormatting>
  <conditionalFormatting sqref="D7">
    <cfRule type="cellIs" dxfId="7325" priority="7867" operator="lessThan">
      <formula>0</formula>
    </cfRule>
  </conditionalFormatting>
  <conditionalFormatting sqref="D7">
    <cfRule type="cellIs" dxfId="7324" priority="7866" operator="lessThan">
      <formula>0</formula>
    </cfRule>
  </conditionalFormatting>
  <conditionalFormatting sqref="D7">
    <cfRule type="cellIs" dxfId="7323" priority="7865" operator="lessThan">
      <formula>0</formula>
    </cfRule>
  </conditionalFormatting>
  <conditionalFormatting sqref="D7">
    <cfRule type="cellIs" dxfId="7322" priority="7864" operator="lessThan">
      <formula>0</formula>
    </cfRule>
  </conditionalFormatting>
  <conditionalFormatting sqref="D7">
    <cfRule type="cellIs" dxfId="7321" priority="7863" operator="lessThan">
      <formula>0</formula>
    </cfRule>
  </conditionalFormatting>
  <conditionalFormatting sqref="D7">
    <cfRule type="cellIs" dxfId="7320" priority="7862" operator="lessThan">
      <formula>0</formula>
    </cfRule>
  </conditionalFormatting>
  <conditionalFormatting sqref="D7">
    <cfRule type="cellIs" dxfId="7319" priority="7861" operator="lessThan">
      <formula>0</formula>
    </cfRule>
  </conditionalFormatting>
  <conditionalFormatting sqref="D7">
    <cfRule type="cellIs" dxfId="7318" priority="7860" operator="lessThan">
      <formula>0</formula>
    </cfRule>
  </conditionalFormatting>
  <conditionalFormatting sqref="D7">
    <cfRule type="cellIs" dxfId="7317" priority="7859" operator="lessThan">
      <formula>0</formula>
    </cfRule>
  </conditionalFormatting>
  <conditionalFormatting sqref="D7">
    <cfRule type="cellIs" dxfId="7316" priority="7858" operator="lessThan">
      <formula>0</formula>
    </cfRule>
  </conditionalFormatting>
  <conditionalFormatting sqref="D7">
    <cfRule type="cellIs" dxfId="7315" priority="7857" operator="lessThan">
      <formula>0</formula>
    </cfRule>
  </conditionalFormatting>
  <conditionalFormatting sqref="D7">
    <cfRule type="cellIs" dxfId="7314" priority="7856" operator="lessThan">
      <formula>0</formula>
    </cfRule>
  </conditionalFormatting>
  <conditionalFormatting sqref="D7">
    <cfRule type="cellIs" dxfId="7313" priority="7855" operator="lessThan">
      <formula>0</formula>
    </cfRule>
  </conditionalFormatting>
  <conditionalFormatting sqref="D7">
    <cfRule type="cellIs" dxfId="7312" priority="7854" operator="lessThan">
      <formula>0</formula>
    </cfRule>
  </conditionalFormatting>
  <conditionalFormatting sqref="D7">
    <cfRule type="cellIs" dxfId="7311" priority="7853" operator="lessThan">
      <formula>0</formula>
    </cfRule>
  </conditionalFormatting>
  <conditionalFormatting sqref="D7">
    <cfRule type="cellIs" dxfId="7310" priority="7852" operator="lessThan">
      <formula>0</formula>
    </cfRule>
  </conditionalFormatting>
  <conditionalFormatting sqref="D7">
    <cfRule type="cellIs" dxfId="7309" priority="7851" operator="lessThan">
      <formula>0</formula>
    </cfRule>
  </conditionalFormatting>
  <conditionalFormatting sqref="D7">
    <cfRule type="cellIs" dxfId="7308" priority="7850" operator="lessThan">
      <formula>0</formula>
    </cfRule>
  </conditionalFormatting>
  <conditionalFormatting sqref="D7">
    <cfRule type="cellIs" dxfId="7307" priority="7849" operator="lessThan">
      <formula>0</formula>
    </cfRule>
  </conditionalFormatting>
  <conditionalFormatting sqref="D7">
    <cfRule type="cellIs" dxfId="7306" priority="7848" operator="lessThan">
      <formula>0</formula>
    </cfRule>
  </conditionalFormatting>
  <conditionalFormatting sqref="D7">
    <cfRule type="cellIs" dxfId="7305" priority="7847" operator="lessThan">
      <formula>0</formula>
    </cfRule>
  </conditionalFormatting>
  <conditionalFormatting sqref="D7">
    <cfRule type="cellIs" dxfId="7304" priority="7846" operator="lessThan">
      <formula>0</formula>
    </cfRule>
  </conditionalFormatting>
  <conditionalFormatting sqref="D7">
    <cfRule type="cellIs" dxfId="7303" priority="7845" operator="lessThan">
      <formula>0</formula>
    </cfRule>
  </conditionalFormatting>
  <conditionalFormatting sqref="D7">
    <cfRule type="cellIs" dxfId="7302" priority="7844" operator="lessThan">
      <formula>0</formula>
    </cfRule>
  </conditionalFormatting>
  <conditionalFormatting sqref="D7">
    <cfRule type="cellIs" dxfId="7301" priority="7843" operator="lessThan">
      <formula>0</formula>
    </cfRule>
  </conditionalFormatting>
  <conditionalFormatting sqref="D7">
    <cfRule type="cellIs" dxfId="7300" priority="7842" operator="lessThan">
      <formula>0</formula>
    </cfRule>
  </conditionalFormatting>
  <conditionalFormatting sqref="D7">
    <cfRule type="cellIs" dxfId="7299" priority="7841" operator="lessThan">
      <formula>0</formula>
    </cfRule>
  </conditionalFormatting>
  <conditionalFormatting sqref="D7">
    <cfRule type="cellIs" dxfId="7298" priority="7840" operator="lessThan">
      <formula>0</formula>
    </cfRule>
  </conditionalFormatting>
  <conditionalFormatting sqref="D7">
    <cfRule type="cellIs" dxfId="7297" priority="7839" operator="lessThan">
      <formula>0</formula>
    </cfRule>
  </conditionalFormatting>
  <conditionalFormatting sqref="D7">
    <cfRule type="cellIs" dxfId="7296" priority="7838" operator="lessThan">
      <formula>0</formula>
    </cfRule>
  </conditionalFormatting>
  <conditionalFormatting sqref="D7">
    <cfRule type="cellIs" dxfId="7295" priority="7837" operator="lessThan">
      <formula>0</formula>
    </cfRule>
  </conditionalFormatting>
  <conditionalFormatting sqref="D7">
    <cfRule type="cellIs" dxfId="7294" priority="7836" operator="lessThan">
      <formula>0</formula>
    </cfRule>
  </conditionalFormatting>
  <conditionalFormatting sqref="D7">
    <cfRule type="cellIs" dxfId="7293" priority="7835" operator="lessThan">
      <formula>0</formula>
    </cfRule>
  </conditionalFormatting>
  <conditionalFormatting sqref="D7">
    <cfRule type="cellIs" dxfId="7292" priority="7834" operator="lessThan">
      <formula>0</formula>
    </cfRule>
  </conditionalFormatting>
  <conditionalFormatting sqref="D7">
    <cfRule type="cellIs" dxfId="7291" priority="7833" operator="lessThan">
      <formula>0</formula>
    </cfRule>
  </conditionalFormatting>
  <conditionalFormatting sqref="D7">
    <cfRule type="cellIs" dxfId="7290" priority="7832" operator="lessThan">
      <formula>0</formula>
    </cfRule>
  </conditionalFormatting>
  <conditionalFormatting sqref="D7">
    <cfRule type="cellIs" dxfId="7289" priority="7831" operator="lessThan">
      <formula>0</formula>
    </cfRule>
  </conditionalFormatting>
  <conditionalFormatting sqref="D7">
    <cfRule type="cellIs" dxfId="7288" priority="7830" operator="lessThan">
      <formula>0</formula>
    </cfRule>
  </conditionalFormatting>
  <conditionalFormatting sqref="D7">
    <cfRule type="cellIs" dxfId="7287" priority="7829" operator="lessThan">
      <formula>0</formula>
    </cfRule>
  </conditionalFormatting>
  <conditionalFormatting sqref="D7">
    <cfRule type="cellIs" dxfId="7286" priority="7828" operator="lessThan">
      <formula>0</formula>
    </cfRule>
  </conditionalFormatting>
  <conditionalFormatting sqref="D7">
    <cfRule type="cellIs" dxfId="7285" priority="7827" operator="lessThan">
      <formula>0</formula>
    </cfRule>
  </conditionalFormatting>
  <conditionalFormatting sqref="D7">
    <cfRule type="cellIs" dxfId="7284" priority="7826" operator="lessThan">
      <formula>0</formula>
    </cfRule>
  </conditionalFormatting>
  <conditionalFormatting sqref="D7">
    <cfRule type="cellIs" dxfId="7283" priority="7825" operator="lessThan">
      <formula>0</formula>
    </cfRule>
  </conditionalFormatting>
  <conditionalFormatting sqref="D7">
    <cfRule type="cellIs" dxfId="7282" priority="7824" operator="lessThan">
      <formula>0</formula>
    </cfRule>
  </conditionalFormatting>
  <conditionalFormatting sqref="D7">
    <cfRule type="cellIs" dxfId="7281" priority="7823" operator="lessThan">
      <formula>0</formula>
    </cfRule>
  </conditionalFormatting>
  <conditionalFormatting sqref="D7">
    <cfRule type="cellIs" dxfId="7280" priority="7822" operator="lessThan">
      <formula>0</formula>
    </cfRule>
  </conditionalFormatting>
  <conditionalFormatting sqref="D7">
    <cfRule type="cellIs" dxfId="7279" priority="7821" operator="lessThan">
      <formula>0</formula>
    </cfRule>
  </conditionalFormatting>
  <conditionalFormatting sqref="D7">
    <cfRule type="cellIs" dxfId="7278" priority="7820" operator="lessThan">
      <formula>0</formula>
    </cfRule>
  </conditionalFormatting>
  <conditionalFormatting sqref="D7">
    <cfRule type="cellIs" dxfId="7277" priority="7819" operator="lessThan">
      <formula>0</formula>
    </cfRule>
  </conditionalFormatting>
  <conditionalFormatting sqref="D7">
    <cfRule type="cellIs" dxfId="7276" priority="7818" operator="lessThan">
      <formula>0</formula>
    </cfRule>
  </conditionalFormatting>
  <conditionalFormatting sqref="D7">
    <cfRule type="cellIs" dxfId="7275" priority="7817" operator="lessThan">
      <formula>0</formula>
    </cfRule>
  </conditionalFormatting>
  <conditionalFormatting sqref="D7">
    <cfRule type="cellIs" dxfId="7274" priority="7816" operator="lessThan">
      <formula>0</formula>
    </cfRule>
  </conditionalFormatting>
  <conditionalFormatting sqref="D7">
    <cfRule type="cellIs" dxfId="7273" priority="7815" operator="lessThan">
      <formula>0</formula>
    </cfRule>
  </conditionalFormatting>
  <conditionalFormatting sqref="D7">
    <cfRule type="cellIs" dxfId="7272" priority="7814" operator="lessThan">
      <formula>0</formula>
    </cfRule>
  </conditionalFormatting>
  <conditionalFormatting sqref="D7">
    <cfRule type="cellIs" dxfId="7271" priority="7813" operator="lessThan">
      <formula>0</formula>
    </cfRule>
  </conditionalFormatting>
  <conditionalFormatting sqref="D7">
    <cfRule type="cellIs" dxfId="7270" priority="7812" operator="lessThan">
      <formula>0</formula>
    </cfRule>
  </conditionalFormatting>
  <conditionalFormatting sqref="D7">
    <cfRule type="cellIs" dxfId="7269" priority="7811" operator="lessThan">
      <formula>0</formula>
    </cfRule>
  </conditionalFormatting>
  <conditionalFormatting sqref="D7">
    <cfRule type="cellIs" dxfId="7268" priority="7810" operator="lessThan">
      <formula>0</formula>
    </cfRule>
  </conditionalFormatting>
  <conditionalFormatting sqref="D7">
    <cfRule type="cellIs" dxfId="7267" priority="7809" operator="lessThan">
      <formula>0</formula>
    </cfRule>
  </conditionalFormatting>
  <conditionalFormatting sqref="D7">
    <cfRule type="cellIs" dxfId="7266" priority="7808" operator="lessThan">
      <formula>0</formula>
    </cfRule>
  </conditionalFormatting>
  <conditionalFormatting sqref="D7">
    <cfRule type="cellIs" dxfId="7265" priority="7807" operator="lessThan">
      <formula>0</formula>
    </cfRule>
  </conditionalFormatting>
  <conditionalFormatting sqref="D7">
    <cfRule type="cellIs" dxfId="7264" priority="7806" operator="lessThan">
      <formula>0</formula>
    </cfRule>
  </conditionalFormatting>
  <conditionalFormatting sqref="D7">
    <cfRule type="cellIs" dxfId="7263" priority="7805" operator="lessThan">
      <formula>0</formula>
    </cfRule>
  </conditionalFormatting>
  <conditionalFormatting sqref="D7">
    <cfRule type="cellIs" dxfId="7262" priority="7804" operator="lessThan">
      <formula>0</formula>
    </cfRule>
  </conditionalFormatting>
  <conditionalFormatting sqref="D7">
    <cfRule type="cellIs" dxfId="7261" priority="7803" operator="lessThan">
      <formula>0</formula>
    </cfRule>
  </conditionalFormatting>
  <conditionalFormatting sqref="D7">
    <cfRule type="cellIs" dxfId="7260" priority="7802" operator="lessThan">
      <formula>0</formula>
    </cfRule>
  </conditionalFormatting>
  <conditionalFormatting sqref="D7">
    <cfRule type="cellIs" dxfId="7259" priority="7801" operator="lessThan">
      <formula>0</formula>
    </cfRule>
  </conditionalFormatting>
  <conditionalFormatting sqref="D7">
    <cfRule type="cellIs" dxfId="7258" priority="7800" operator="lessThan">
      <formula>0</formula>
    </cfRule>
  </conditionalFormatting>
  <conditionalFormatting sqref="D7">
    <cfRule type="cellIs" dxfId="7257" priority="7799" operator="lessThan">
      <formula>0</formula>
    </cfRule>
  </conditionalFormatting>
  <conditionalFormatting sqref="D7">
    <cfRule type="cellIs" dxfId="7256" priority="7798" operator="lessThan">
      <formula>0</formula>
    </cfRule>
  </conditionalFormatting>
  <conditionalFormatting sqref="D7">
    <cfRule type="cellIs" dxfId="7255" priority="7797" operator="lessThan">
      <formula>0</formula>
    </cfRule>
  </conditionalFormatting>
  <conditionalFormatting sqref="D7">
    <cfRule type="cellIs" dxfId="7254" priority="7796" operator="lessThan">
      <formula>0</formula>
    </cfRule>
  </conditionalFormatting>
  <conditionalFormatting sqref="D7">
    <cfRule type="cellIs" dxfId="7253" priority="7795" operator="lessThan">
      <formula>0</formula>
    </cfRule>
  </conditionalFormatting>
  <conditionalFormatting sqref="D7">
    <cfRule type="cellIs" dxfId="7252" priority="7794" operator="lessThan">
      <formula>0</formula>
    </cfRule>
  </conditionalFormatting>
  <conditionalFormatting sqref="D7">
    <cfRule type="cellIs" dxfId="7251" priority="7793" operator="lessThan">
      <formula>0</formula>
    </cfRule>
  </conditionalFormatting>
  <conditionalFormatting sqref="D7">
    <cfRule type="cellIs" dxfId="7250" priority="7792" operator="lessThan">
      <formula>0</formula>
    </cfRule>
  </conditionalFormatting>
  <conditionalFormatting sqref="D7">
    <cfRule type="cellIs" dxfId="7249" priority="7791" operator="lessThan">
      <formula>0</formula>
    </cfRule>
  </conditionalFormatting>
  <conditionalFormatting sqref="D7">
    <cfRule type="cellIs" dxfId="7248" priority="7790" operator="lessThan">
      <formula>0</formula>
    </cfRule>
  </conditionalFormatting>
  <conditionalFormatting sqref="D7">
    <cfRule type="cellIs" dxfId="7247" priority="7789" operator="lessThan">
      <formula>0</formula>
    </cfRule>
  </conditionalFormatting>
  <conditionalFormatting sqref="D7">
    <cfRule type="cellIs" dxfId="7246" priority="7788" operator="lessThan">
      <formula>0</formula>
    </cfRule>
  </conditionalFormatting>
  <conditionalFormatting sqref="D7">
    <cfRule type="cellIs" dxfId="7245" priority="7787" operator="lessThan">
      <formula>0</formula>
    </cfRule>
  </conditionalFormatting>
  <conditionalFormatting sqref="D7">
    <cfRule type="cellIs" dxfId="7244" priority="7786" operator="lessThan">
      <formula>0</formula>
    </cfRule>
  </conditionalFormatting>
  <conditionalFormatting sqref="D7">
    <cfRule type="cellIs" dxfId="7243" priority="7785" operator="lessThan">
      <formula>0</formula>
    </cfRule>
  </conditionalFormatting>
  <conditionalFormatting sqref="D7">
    <cfRule type="cellIs" dxfId="7242" priority="7784" operator="lessThan">
      <formula>0</formula>
    </cfRule>
  </conditionalFormatting>
  <conditionalFormatting sqref="D7">
    <cfRule type="cellIs" dxfId="7241" priority="7783" operator="lessThan">
      <formula>0</formula>
    </cfRule>
  </conditionalFormatting>
  <conditionalFormatting sqref="D7">
    <cfRule type="cellIs" dxfId="7240" priority="7782" operator="lessThan">
      <formula>0</formula>
    </cfRule>
  </conditionalFormatting>
  <conditionalFormatting sqref="D7">
    <cfRule type="cellIs" dxfId="7239" priority="7781" operator="lessThan">
      <formula>0</formula>
    </cfRule>
  </conditionalFormatting>
  <conditionalFormatting sqref="D7">
    <cfRule type="cellIs" dxfId="7238" priority="7780" operator="lessThan">
      <formula>0</formula>
    </cfRule>
  </conditionalFormatting>
  <conditionalFormatting sqref="D7">
    <cfRule type="cellIs" dxfId="7237" priority="7779" operator="lessThan">
      <formula>0</formula>
    </cfRule>
  </conditionalFormatting>
  <conditionalFormatting sqref="D7">
    <cfRule type="cellIs" dxfId="7236" priority="7778" operator="lessThan">
      <formula>0</formula>
    </cfRule>
  </conditionalFormatting>
  <conditionalFormatting sqref="D7">
    <cfRule type="cellIs" dxfId="7235" priority="7777" operator="lessThan">
      <formula>0</formula>
    </cfRule>
  </conditionalFormatting>
  <conditionalFormatting sqref="D7">
    <cfRule type="cellIs" dxfId="7234" priority="7776" operator="lessThan">
      <formula>0</formula>
    </cfRule>
  </conditionalFormatting>
  <conditionalFormatting sqref="D7">
    <cfRule type="cellIs" dxfId="7233" priority="7775" operator="lessThan">
      <formula>0</formula>
    </cfRule>
  </conditionalFormatting>
  <conditionalFormatting sqref="D7">
    <cfRule type="cellIs" dxfId="7232" priority="7774" operator="lessThan">
      <formula>0</formula>
    </cfRule>
  </conditionalFormatting>
  <conditionalFormatting sqref="D7">
    <cfRule type="cellIs" dxfId="7231" priority="7773" operator="lessThan">
      <formula>0</formula>
    </cfRule>
  </conditionalFormatting>
  <conditionalFormatting sqref="D7">
    <cfRule type="cellIs" dxfId="7230" priority="7772" operator="lessThan">
      <formula>0</formula>
    </cfRule>
  </conditionalFormatting>
  <conditionalFormatting sqref="D7">
    <cfRule type="cellIs" dxfId="7229" priority="7771" operator="lessThan">
      <formula>0</formula>
    </cfRule>
  </conditionalFormatting>
  <conditionalFormatting sqref="D7">
    <cfRule type="cellIs" dxfId="7228" priority="7770" operator="lessThan">
      <formula>0</formula>
    </cfRule>
  </conditionalFormatting>
  <conditionalFormatting sqref="D7">
    <cfRule type="cellIs" dxfId="7227" priority="7769" operator="lessThan">
      <formula>0</formula>
    </cfRule>
  </conditionalFormatting>
  <conditionalFormatting sqref="D7">
    <cfRule type="cellIs" dxfId="7226" priority="7768" operator="lessThan">
      <formula>0</formula>
    </cfRule>
  </conditionalFormatting>
  <conditionalFormatting sqref="D7">
    <cfRule type="cellIs" dxfId="7225" priority="7767" operator="lessThan">
      <formula>0</formula>
    </cfRule>
  </conditionalFormatting>
  <conditionalFormatting sqref="D7">
    <cfRule type="cellIs" dxfId="7224" priority="7766" operator="lessThan">
      <formula>0</formula>
    </cfRule>
  </conditionalFormatting>
  <conditionalFormatting sqref="D7">
    <cfRule type="cellIs" dxfId="7223" priority="7765" operator="lessThan">
      <formula>0</formula>
    </cfRule>
  </conditionalFormatting>
  <conditionalFormatting sqref="D7">
    <cfRule type="cellIs" dxfId="7222" priority="7764" operator="lessThan">
      <formula>0</formula>
    </cfRule>
  </conditionalFormatting>
  <conditionalFormatting sqref="D7">
    <cfRule type="cellIs" dxfId="7221" priority="7763" operator="lessThan">
      <formula>0</formula>
    </cfRule>
  </conditionalFormatting>
  <conditionalFormatting sqref="D7">
    <cfRule type="cellIs" dxfId="7220" priority="7762" operator="lessThan">
      <formula>0</formula>
    </cfRule>
  </conditionalFormatting>
  <conditionalFormatting sqref="D7">
    <cfRule type="cellIs" dxfId="7219" priority="7761" operator="lessThan">
      <formula>0</formula>
    </cfRule>
  </conditionalFormatting>
  <conditionalFormatting sqref="D7">
    <cfRule type="cellIs" dxfId="7218" priority="7760" operator="lessThan">
      <formula>0</formula>
    </cfRule>
  </conditionalFormatting>
  <conditionalFormatting sqref="D7">
    <cfRule type="cellIs" dxfId="7217" priority="7759" operator="lessThan">
      <formula>0</formula>
    </cfRule>
  </conditionalFormatting>
  <conditionalFormatting sqref="D7">
    <cfRule type="cellIs" dxfId="7216" priority="7758" operator="lessThan">
      <formula>0</formula>
    </cfRule>
  </conditionalFormatting>
  <conditionalFormatting sqref="D7">
    <cfRule type="cellIs" dxfId="7215" priority="7757" operator="lessThan">
      <formula>0</formula>
    </cfRule>
  </conditionalFormatting>
  <conditionalFormatting sqref="D7">
    <cfRule type="cellIs" dxfId="7214" priority="7756" operator="lessThan">
      <formula>0</formula>
    </cfRule>
  </conditionalFormatting>
  <conditionalFormatting sqref="D7">
    <cfRule type="cellIs" dxfId="7213" priority="7755" operator="lessThan">
      <formula>0</formula>
    </cfRule>
  </conditionalFormatting>
  <conditionalFormatting sqref="D7">
    <cfRule type="cellIs" dxfId="7212" priority="7754" operator="lessThan">
      <formula>0</formula>
    </cfRule>
  </conditionalFormatting>
  <conditionalFormatting sqref="D7">
    <cfRule type="cellIs" dxfId="7211" priority="7753" operator="lessThan">
      <formula>0</formula>
    </cfRule>
  </conditionalFormatting>
  <conditionalFormatting sqref="D7">
    <cfRule type="cellIs" dxfId="7210" priority="7752" operator="lessThan">
      <formula>0</formula>
    </cfRule>
  </conditionalFormatting>
  <conditionalFormatting sqref="D7">
    <cfRule type="cellIs" dxfId="7209" priority="7751" operator="lessThan">
      <formula>0</formula>
    </cfRule>
  </conditionalFormatting>
  <conditionalFormatting sqref="D7">
    <cfRule type="cellIs" dxfId="7208" priority="7750" operator="lessThan">
      <formula>0</formula>
    </cfRule>
  </conditionalFormatting>
  <conditionalFormatting sqref="D7">
    <cfRule type="cellIs" dxfId="7207" priority="7749" operator="lessThan">
      <formula>0</formula>
    </cfRule>
  </conditionalFormatting>
  <conditionalFormatting sqref="D7">
    <cfRule type="cellIs" dxfId="7206" priority="7748" operator="lessThan">
      <formula>0</formula>
    </cfRule>
  </conditionalFormatting>
  <conditionalFormatting sqref="D7">
    <cfRule type="cellIs" dxfId="7205" priority="7747" operator="lessThan">
      <formula>0</formula>
    </cfRule>
  </conditionalFormatting>
  <conditionalFormatting sqref="D7">
    <cfRule type="cellIs" dxfId="7204" priority="7746" operator="lessThan">
      <formula>0</formula>
    </cfRule>
  </conditionalFormatting>
  <conditionalFormatting sqref="D7">
    <cfRule type="cellIs" dxfId="7203" priority="7745" operator="lessThan">
      <formula>0</formula>
    </cfRule>
  </conditionalFormatting>
  <conditionalFormatting sqref="D7">
    <cfRule type="cellIs" dxfId="7202" priority="7744" operator="lessThan">
      <formula>0</formula>
    </cfRule>
  </conditionalFormatting>
  <conditionalFormatting sqref="D7">
    <cfRule type="cellIs" dxfId="7201" priority="7743" operator="lessThan">
      <formula>0</formula>
    </cfRule>
  </conditionalFormatting>
  <conditionalFormatting sqref="D7">
    <cfRule type="cellIs" dxfId="7200" priority="7742" operator="lessThan">
      <formula>0</formula>
    </cfRule>
  </conditionalFormatting>
  <conditionalFormatting sqref="D7">
    <cfRule type="cellIs" dxfId="7199" priority="7741" operator="lessThan">
      <formula>0</formula>
    </cfRule>
  </conditionalFormatting>
  <conditionalFormatting sqref="D7">
    <cfRule type="cellIs" dxfId="7198" priority="7740" operator="lessThan">
      <formula>0</formula>
    </cfRule>
  </conditionalFormatting>
  <conditionalFormatting sqref="D7">
    <cfRule type="cellIs" dxfId="7197" priority="7739" operator="lessThan">
      <formula>0</formula>
    </cfRule>
  </conditionalFormatting>
  <conditionalFormatting sqref="D7">
    <cfRule type="cellIs" dxfId="7196" priority="7738" operator="lessThan">
      <formula>0</formula>
    </cfRule>
  </conditionalFormatting>
  <conditionalFormatting sqref="D7">
    <cfRule type="cellIs" dxfId="7195" priority="7737" operator="lessThan">
      <formula>0</formula>
    </cfRule>
  </conditionalFormatting>
  <conditionalFormatting sqref="D7">
    <cfRule type="cellIs" dxfId="7194" priority="7736" operator="lessThan">
      <formula>0</formula>
    </cfRule>
  </conditionalFormatting>
  <conditionalFormatting sqref="D7">
    <cfRule type="cellIs" dxfId="7193" priority="7735" operator="lessThan">
      <formula>0</formula>
    </cfRule>
  </conditionalFormatting>
  <conditionalFormatting sqref="D7">
    <cfRule type="cellIs" dxfId="7192" priority="7734" operator="lessThan">
      <formula>0</formula>
    </cfRule>
  </conditionalFormatting>
  <conditionalFormatting sqref="D7">
    <cfRule type="cellIs" dxfId="7191" priority="7733" operator="lessThan">
      <formula>0</formula>
    </cfRule>
  </conditionalFormatting>
  <conditionalFormatting sqref="D7">
    <cfRule type="cellIs" dxfId="7190" priority="7732" operator="lessThan">
      <formula>0</formula>
    </cfRule>
  </conditionalFormatting>
  <conditionalFormatting sqref="D7">
    <cfRule type="cellIs" dxfId="7189" priority="7731" operator="lessThan">
      <formula>0</formula>
    </cfRule>
  </conditionalFormatting>
  <conditionalFormatting sqref="D7">
    <cfRule type="cellIs" dxfId="7188" priority="7730" operator="lessThan">
      <formula>0</formula>
    </cfRule>
  </conditionalFormatting>
  <conditionalFormatting sqref="D7">
    <cfRule type="cellIs" dxfId="7187" priority="7729" operator="lessThan">
      <formula>0</formula>
    </cfRule>
  </conditionalFormatting>
  <conditionalFormatting sqref="D7">
    <cfRule type="cellIs" dxfId="7186" priority="7728" operator="lessThan">
      <formula>0</formula>
    </cfRule>
  </conditionalFormatting>
  <conditionalFormatting sqref="D7">
    <cfRule type="cellIs" dxfId="7185" priority="7727" operator="lessThan">
      <formula>0</formula>
    </cfRule>
  </conditionalFormatting>
  <conditionalFormatting sqref="D7">
    <cfRule type="cellIs" dxfId="7184" priority="7726" operator="lessThan">
      <formula>0</formula>
    </cfRule>
  </conditionalFormatting>
  <conditionalFormatting sqref="D7">
    <cfRule type="cellIs" dxfId="7183" priority="7725" operator="lessThan">
      <formula>0</formula>
    </cfRule>
  </conditionalFormatting>
  <conditionalFormatting sqref="D7">
    <cfRule type="cellIs" dxfId="7182" priority="7724" operator="lessThan">
      <formula>0</formula>
    </cfRule>
  </conditionalFormatting>
  <conditionalFormatting sqref="D7">
    <cfRule type="cellIs" dxfId="7181" priority="7723" operator="lessThan">
      <formula>0</formula>
    </cfRule>
  </conditionalFormatting>
  <conditionalFormatting sqref="D7">
    <cfRule type="cellIs" dxfId="7180" priority="7722" operator="lessThan">
      <formula>0</formula>
    </cfRule>
  </conditionalFormatting>
  <conditionalFormatting sqref="D7">
    <cfRule type="cellIs" dxfId="7179" priority="7721" operator="lessThan">
      <formula>0</formula>
    </cfRule>
  </conditionalFormatting>
  <conditionalFormatting sqref="D7">
    <cfRule type="cellIs" dxfId="7178" priority="7720" operator="lessThan">
      <formula>0</formula>
    </cfRule>
  </conditionalFormatting>
  <conditionalFormatting sqref="D7">
    <cfRule type="cellIs" dxfId="7177" priority="7719" operator="lessThan">
      <formula>0</formula>
    </cfRule>
  </conditionalFormatting>
  <conditionalFormatting sqref="D7">
    <cfRule type="cellIs" dxfId="7176" priority="7718" operator="lessThan">
      <formula>0</formula>
    </cfRule>
  </conditionalFormatting>
  <conditionalFormatting sqref="D7">
    <cfRule type="cellIs" dxfId="7175" priority="7717" operator="lessThan">
      <formula>0</formula>
    </cfRule>
  </conditionalFormatting>
  <conditionalFormatting sqref="D7">
    <cfRule type="cellIs" dxfId="7174" priority="7716" operator="lessThan">
      <formula>0</formula>
    </cfRule>
  </conditionalFormatting>
  <conditionalFormatting sqref="D7">
    <cfRule type="cellIs" dxfId="7173" priority="7715" operator="lessThan">
      <formula>0</formula>
    </cfRule>
  </conditionalFormatting>
  <conditionalFormatting sqref="D7">
    <cfRule type="cellIs" dxfId="7172" priority="7714" operator="lessThan">
      <formula>0</formula>
    </cfRule>
  </conditionalFormatting>
  <conditionalFormatting sqref="D7">
    <cfRule type="cellIs" dxfId="7171" priority="7713" operator="lessThan">
      <formula>0</formula>
    </cfRule>
  </conditionalFormatting>
  <conditionalFormatting sqref="D7">
    <cfRule type="cellIs" dxfId="7170" priority="7712" operator="lessThan">
      <formula>0</formula>
    </cfRule>
  </conditionalFormatting>
  <conditionalFormatting sqref="D7">
    <cfRule type="cellIs" dxfId="7169" priority="7711" operator="lessThan">
      <formula>0</formula>
    </cfRule>
  </conditionalFormatting>
  <conditionalFormatting sqref="D7">
    <cfRule type="cellIs" dxfId="7168" priority="7710" operator="lessThan">
      <formula>0</formula>
    </cfRule>
  </conditionalFormatting>
  <conditionalFormatting sqref="D7">
    <cfRule type="cellIs" dxfId="7167" priority="7709" operator="lessThan">
      <formula>0</formula>
    </cfRule>
  </conditionalFormatting>
  <conditionalFormatting sqref="D7">
    <cfRule type="cellIs" dxfId="7166" priority="7708" operator="lessThan">
      <formula>0</formula>
    </cfRule>
  </conditionalFormatting>
  <conditionalFormatting sqref="D7">
    <cfRule type="cellIs" dxfId="7165" priority="7707" operator="lessThan">
      <formula>0</formula>
    </cfRule>
  </conditionalFormatting>
  <conditionalFormatting sqref="D7">
    <cfRule type="cellIs" dxfId="7164" priority="7706" operator="lessThan">
      <formula>0</formula>
    </cfRule>
  </conditionalFormatting>
  <conditionalFormatting sqref="D7">
    <cfRule type="cellIs" dxfId="7163" priority="7705" operator="lessThan">
      <formula>0</formula>
    </cfRule>
  </conditionalFormatting>
  <conditionalFormatting sqref="D7">
    <cfRule type="cellIs" dxfId="7162" priority="7704" operator="lessThan">
      <formula>0</formula>
    </cfRule>
  </conditionalFormatting>
  <conditionalFormatting sqref="D7">
    <cfRule type="cellIs" dxfId="7161" priority="7703" operator="lessThan">
      <formula>0</formula>
    </cfRule>
  </conditionalFormatting>
  <conditionalFormatting sqref="D7">
    <cfRule type="cellIs" dxfId="7160" priority="7702" operator="lessThan">
      <formula>0</formula>
    </cfRule>
  </conditionalFormatting>
  <conditionalFormatting sqref="D7">
    <cfRule type="cellIs" dxfId="7159" priority="7701" operator="lessThan">
      <formula>0</formula>
    </cfRule>
  </conditionalFormatting>
  <conditionalFormatting sqref="D7">
    <cfRule type="cellIs" dxfId="7158" priority="7700" operator="lessThan">
      <formula>0</formula>
    </cfRule>
  </conditionalFormatting>
  <conditionalFormatting sqref="D7">
    <cfRule type="cellIs" dxfId="7157" priority="7699" operator="lessThan">
      <formula>0</formula>
    </cfRule>
  </conditionalFormatting>
  <conditionalFormatting sqref="D7">
    <cfRule type="cellIs" dxfId="7156" priority="7698" operator="lessThan">
      <formula>0</formula>
    </cfRule>
  </conditionalFormatting>
  <conditionalFormatting sqref="D7">
    <cfRule type="cellIs" dxfId="7155" priority="7697" operator="lessThan">
      <formula>0</formula>
    </cfRule>
  </conditionalFormatting>
  <conditionalFormatting sqref="D7">
    <cfRule type="cellIs" dxfId="7154" priority="7696" operator="lessThan">
      <formula>0</formula>
    </cfRule>
  </conditionalFormatting>
  <conditionalFormatting sqref="D7">
    <cfRule type="cellIs" dxfId="7153" priority="7695" operator="lessThan">
      <formula>0</formula>
    </cfRule>
  </conditionalFormatting>
  <conditionalFormatting sqref="D7">
    <cfRule type="cellIs" dxfId="7152" priority="7694" operator="lessThan">
      <formula>0</formula>
    </cfRule>
  </conditionalFormatting>
  <conditionalFormatting sqref="D7">
    <cfRule type="cellIs" dxfId="7151" priority="7693" operator="lessThan">
      <formula>0</formula>
    </cfRule>
  </conditionalFormatting>
  <conditionalFormatting sqref="D7">
    <cfRule type="cellIs" dxfId="7150" priority="7692" operator="lessThan">
      <formula>0</formula>
    </cfRule>
  </conditionalFormatting>
  <conditionalFormatting sqref="D7">
    <cfRule type="cellIs" dxfId="7149" priority="7691" operator="lessThan">
      <formula>0</formula>
    </cfRule>
  </conditionalFormatting>
  <conditionalFormatting sqref="D7">
    <cfRule type="cellIs" dxfId="7148" priority="7690" operator="lessThan">
      <formula>0</formula>
    </cfRule>
  </conditionalFormatting>
  <conditionalFormatting sqref="D7">
    <cfRule type="cellIs" dxfId="7147" priority="7689" operator="lessThan">
      <formula>0</formula>
    </cfRule>
  </conditionalFormatting>
  <conditionalFormatting sqref="D7">
    <cfRule type="cellIs" dxfId="7146" priority="7688" operator="lessThan">
      <formula>0</formula>
    </cfRule>
  </conditionalFormatting>
  <conditionalFormatting sqref="D7">
    <cfRule type="cellIs" dxfId="7145" priority="7687" operator="lessThan">
      <formula>0</formula>
    </cfRule>
  </conditionalFormatting>
  <conditionalFormatting sqref="D7">
    <cfRule type="cellIs" dxfId="7144" priority="7686" operator="lessThan">
      <formula>0</formula>
    </cfRule>
  </conditionalFormatting>
  <conditionalFormatting sqref="D7">
    <cfRule type="cellIs" dxfId="7143" priority="7685" operator="lessThan">
      <formula>0</formula>
    </cfRule>
  </conditionalFormatting>
  <conditionalFormatting sqref="D7">
    <cfRule type="cellIs" dxfId="7142" priority="7684" operator="lessThan">
      <formula>0</formula>
    </cfRule>
  </conditionalFormatting>
  <conditionalFormatting sqref="D7">
    <cfRule type="cellIs" dxfId="7141" priority="7683" operator="lessThan">
      <formula>0</formula>
    </cfRule>
  </conditionalFormatting>
  <conditionalFormatting sqref="D7">
    <cfRule type="cellIs" dxfId="7140" priority="7682" operator="lessThan">
      <formula>0</formula>
    </cfRule>
  </conditionalFormatting>
  <conditionalFormatting sqref="D7">
    <cfRule type="cellIs" dxfId="7139" priority="7681" operator="lessThan">
      <formula>0</formula>
    </cfRule>
  </conditionalFormatting>
  <conditionalFormatting sqref="D7">
    <cfRule type="cellIs" dxfId="7138" priority="7680" operator="lessThan">
      <formula>0</formula>
    </cfRule>
  </conditionalFormatting>
  <conditionalFormatting sqref="D7">
    <cfRule type="cellIs" dxfId="7137" priority="7679" operator="lessThan">
      <formula>0</formula>
    </cfRule>
  </conditionalFormatting>
  <conditionalFormatting sqref="D7">
    <cfRule type="cellIs" dxfId="7136" priority="7678" operator="lessThan">
      <formula>0</formula>
    </cfRule>
  </conditionalFormatting>
  <conditionalFormatting sqref="D7">
    <cfRule type="cellIs" dxfId="7135" priority="7677" operator="lessThan">
      <formula>0</formula>
    </cfRule>
  </conditionalFormatting>
  <conditionalFormatting sqref="D7">
    <cfRule type="cellIs" dxfId="7134" priority="7676" operator="lessThan">
      <formula>0</formula>
    </cfRule>
  </conditionalFormatting>
  <conditionalFormatting sqref="D7">
    <cfRule type="cellIs" dxfId="7133" priority="7675" operator="lessThan">
      <formula>0</formula>
    </cfRule>
  </conditionalFormatting>
  <conditionalFormatting sqref="D7">
    <cfRule type="cellIs" dxfId="7132" priority="7674" operator="lessThan">
      <formula>0</formula>
    </cfRule>
  </conditionalFormatting>
  <conditionalFormatting sqref="D7">
    <cfRule type="cellIs" dxfId="7131" priority="7673" operator="lessThan">
      <formula>0</formula>
    </cfRule>
  </conditionalFormatting>
  <conditionalFormatting sqref="D7">
    <cfRule type="cellIs" dxfId="7130" priority="7672" operator="lessThan">
      <formula>0</formula>
    </cfRule>
  </conditionalFormatting>
  <conditionalFormatting sqref="D7">
    <cfRule type="cellIs" dxfId="7129" priority="7671" operator="lessThan">
      <formula>0</formula>
    </cfRule>
  </conditionalFormatting>
  <conditionalFormatting sqref="D7">
    <cfRule type="cellIs" dxfId="7128" priority="7670" operator="lessThan">
      <formula>0</formula>
    </cfRule>
  </conditionalFormatting>
  <conditionalFormatting sqref="D7">
    <cfRule type="cellIs" dxfId="7127" priority="7669" operator="lessThan">
      <formula>0</formula>
    </cfRule>
  </conditionalFormatting>
  <conditionalFormatting sqref="D7">
    <cfRule type="cellIs" dxfId="7126" priority="7668" operator="lessThan">
      <formula>0</formula>
    </cfRule>
  </conditionalFormatting>
  <conditionalFormatting sqref="D7">
    <cfRule type="cellIs" dxfId="7125" priority="7667" operator="lessThan">
      <formula>0</formula>
    </cfRule>
  </conditionalFormatting>
  <conditionalFormatting sqref="D7">
    <cfRule type="cellIs" dxfId="7124" priority="7666" operator="lessThan">
      <formula>0</formula>
    </cfRule>
  </conditionalFormatting>
  <conditionalFormatting sqref="D7">
    <cfRule type="cellIs" dxfId="7123" priority="7665" operator="lessThan">
      <formula>0</formula>
    </cfRule>
  </conditionalFormatting>
  <conditionalFormatting sqref="D7">
    <cfRule type="cellIs" dxfId="7122" priority="7664" operator="lessThan">
      <formula>0</formula>
    </cfRule>
  </conditionalFormatting>
  <conditionalFormatting sqref="D7">
    <cfRule type="cellIs" dxfId="7121" priority="7663" operator="lessThan">
      <formula>0</formula>
    </cfRule>
  </conditionalFormatting>
  <conditionalFormatting sqref="D7">
    <cfRule type="cellIs" dxfId="7120" priority="7662" operator="lessThan">
      <formula>0</formula>
    </cfRule>
  </conditionalFormatting>
  <conditionalFormatting sqref="D7">
    <cfRule type="cellIs" dxfId="7119" priority="7661" operator="lessThan">
      <formula>0</formula>
    </cfRule>
  </conditionalFormatting>
  <conditionalFormatting sqref="D7">
    <cfRule type="cellIs" dxfId="7118" priority="7660" operator="lessThan">
      <formula>0</formula>
    </cfRule>
  </conditionalFormatting>
  <conditionalFormatting sqref="D7">
    <cfRule type="cellIs" dxfId="7117" priority="7659" operator="lessThan">
      <formula>0</formula>
    </cfRule>
  </conditionalFormatting>
  <conditionalFormatting sqref="D7">
    <cfRule type="cellIs" dxfId="7116" priority="7658" operator="lessThan">
      <formula>0</formula>
    </cfRule>
  </conditionalFormatting>
  <conditionalFormatting sqref="D7">
    <cfRule type="cellIs" dxfId="7115" priority="7657" operator="lessThan">
      <formula>0</formula>
    </cfRule>
  </conditionalFormatting>
  <conditionalFormatting sqref="D7">
    <cfRule type="cellIs" dxfId="7114" priority="7656" operator="lessThan">
      <formula>0</formula>
    </cfRule>
  </conditionalFormatting>
  <conditionalFormatting sqref="D7">
    <cfRule type="cellIs" dxfId="7113" priority="7655" operator="lessThan">
      <formula>0</formula>
    </cfRule>
  </conditionalFormatting>
  <conditionalFormatting sqref="D7">
    <cfRule type="cellIs" dxfId="7112" priority="7654" operator="lessThan">
      <formula>0</formula>
    </cfRule>
  </conditionalFormatting>
  <conditionalFormatting sqref="D7">
    <cfRule type="cellIs" dxfId="7111" priority="7653" operator="lessThan">
      <formula>0</formula>
    </cfRule>
  </conditionalFormatting>
  <conditionalFormatting sqref="D7">
    <cfRule type="cellIs" dxfId="7110" priority="7652" operator="lessThan">
      <formula>0</formula>
    </cfRule>
  </conditionalFormatting>
  <conditionalFormatting sqref="D7">
    <cfRule type="cellIs" dxfId="7109" priority="7651" operator="lessThan">
      <formula>0</formula>
    </cfRule>
  </conditionalFormatting>
  <conditionalFormatting sqref="D7">
    <cfRule type="cellIs" dxfId="7108" priority="7650" operator="lessThan">
      <formula>0</formula>
    </cfRule>
  </conditionalFormatting>
  <conditionalFormatting sqref="D7">
    <cfRule type="cellIs" dxfId="7107" priority="7649" operator="lessThan">
      <formula>0</formula>
    </cfRule>
  </conditionalFormatting>
  <conditionalFormatting sqref="D7">
    <cfRule type="cellIs" dxfId="7106" priority="7648" operator="lessThan">
      <formula>0</formula>
    </cfRule>
  </conditionalFormatting>
  <conditionalFormatting sqref="D7">
    <cfRule type="cellIs" dxfId="7105" priority="7647" operator="lessThan">
      <formula>0</formula>
    </cfRule>
  </conditionalFormatting>
  <conditionalFormatting sqref="D7">
    <cfRule type="cellIs" dxfId="7104" priority="7646" operator="lessThan">
      <formula>0</formula>
    </cfRule>
  </conditionalFormatting>
  <conditionalFormatting sqref="D7">
    <cfRule type="cellIs" dxfId="7103" priority="7645" operator="lessThan">
      <formula>0</formula>
    </cfRule>
  </conditionalFormatting>
  <conditionalFormatting sqref="D7">
    <cfRule type="cellIs" dxfId="7102" priority="7644" operator="lessThan">
      <formula>0</formula>
    </cfRule>
  </conditionalFormatting>
  <conditionalFormatting sqref="D7">
    <cfRule type="cellIs" dxfId="7101" priority="7643" operator="lessThan">
      <formula>0</formula>
    </cfRule>
  </conditionalFormatting>
  <conditionalFormatting sqref="D7">
    <cfRule type="cellIs" dxfId="7100" priority="7642" operator="lessThan">
      <formula>0</formula>
    </cfRule>
  </conditionalFormatting>
  <conditionalFormatting sqref="D7">
    <cfRule type="cellIs" dxfId="7099" priority="7641" operator="lessThan">
      <formula>0</formula>
    </cfRule>
  </conditionalFormatting>
  <conditionalFormatting sqref="D7">
    <cfRule type="cellIs" dxfId="7098" priority="7640" operator="lessThan">
      <formula>0</formula>
    </cfRule>
  </conditionalFormatting>
  <conditionalFormatting sqref="D7">
    <cfRule type="cellIs" dxfId="7097" priority="7639" operator="lessThan">
      <formula>0</formula>
    </cfRule>
  </conditionalFormatting>
  <conditionalFormatting sqref="D7">
    <cfRule type="cellIs" dxfId="7096" priority="7638" operator="lessThan">
      <formula>0</formula>
    </cfRule>
  </conditionalFormatting>
  <conditionalFormatting sqref="D7">
    <cfRule type="cellIs" dxfId="7095" priority="7637" operator="lessThan">
      <formula>0</formula>
    </cfRule>
  </conditionalFormatting>
  <conditionalFormatting sqref="D7">
    <cfRule type="cellIs" dxfId="7094" priority="7636" operator="lessThan">
      <formula>0</formula>
    </cfRule>
  </conditionalFormatting>
  <conditionalFormatting sqref="D7">
    <cfRule type="cellIs" dxfId="7093" priority="7635" operator="lessThan">
      <formula>0</formula>
    </cfRule>
  </conditionalFormatting>
  <conditionalFormatting sqref="D7">
    <cfRule type="cellIs" dxfId="7092" priority="7634" operator="lessThan">
      <formula>0</formula>
    </cfRule>
  </conditionalFormatting>
  <conditionalFormatting sqref="D7">
    <cfRule type="cellIs" dxfId="7091" priority="7633" operator="lessThan">
      <formula>0</formula>
    </cfRule>
  </conditionalFormatting>
  <conditionalFormatting sqref="D7">
    <cfRule type="cellIs" dxfId="7090" priority="7632" operator="lessThan">
      <formula>0</formula>
    </cfRule>
  </conditionalFormatting>
  <conditionalFormatting sqref="D7">
    <cfRule type="cellIs" dxfId="7089" priority="7631" operator="lessThan">
      <formula>0</formula>
    </cfRule>
  </conditionalFormatting>
  <conditionalFormatting sqref="D7">
    <cfRule type="cellIs" dxfId="7088" priority="7630" operator="lessThan">
      <formula>0</formula>
    </cfRule>
  </conditionalFormatting>
  <conditionalFormatting sqref="D7">
    <cfRule type="cellIs" dxfId="7087" priority="7629" operator="lessThan">
      <formula>0</formula>
    </cfRule>
  </conditionalFormatting>
  <conditionalFormatting sqref="D7">
    <cfRule type="cellIs" dxfId="7086" priority="7628" operator="lessThan">
      <formula>0</formula>
    </cfRule>
  </conditionalFormatting>
  <conditionalFormatting sqref="D7">
    <cfRule type="cellIs" dxfId="7085" priority="7627" operator="lessThan">
      <formula>0</formula>
    </cfRule>
  </conditionalFormatting>
  <conditionalFormatting sqref="D7">
    <cfRule type="cellIs" dxfId="7084" priority="7626" operator="lessThan">
      <formula>0</formula>
    </cfRule>
  </conditionalFormatting>
  <conditionalFormatting sqref="D7">
    <cfRule type="cellIs" dxfId="7083" priority="7625" operator="lessThan">
      <formula>0</formula>
    </cfRule>
  </conditionalFormatting>
  <conditionalFormatting sqref="D7">
    <cfRule type="cellIs" dxfId="7082" priority="7624" operator="lessThan">
      <formula>0</formula>
    </cfRule>
  </conditionalFormatting>
  <conditionalFormatting sqref="D7">
    <cfRule type="cellIs" dxfId="7081" priority="7623" operator="lessThan">
      <formula>0</formula>
    </cfRule>
  </conditionalFormatting>
  <conditionalFormatting sqref="D7">
    <cfRule type="cellIs" dxfId="7080" priority="7622" operator="lessThan">
      <formula>0</formula>
    </cfRule>
  </conditionalFormatting>
  <conditionalFormatting sqref="D7">
    <cfRule type="cellIs" dxfId="7079" priority="7621" operator="lessThan">
      <formula>0</formula>
    </cfRule>
  </conditionalFormatting>
  <conditionalFormatting sqref="D7">
    <cfRule type="cellIs" dxfId="7078" priority="7620" operator="lessThan">
      <formula>0</formula>
    </cfRule>
  </conditionalFormatting>
  <conditionalFormatting sqref="D7">
    <cfRule type="cellIs" dxfId="7077" priority="7619" operator="lessThan">
      <formula>0</formula>
    </cfRule>
  </conditionalFormatting>
  <conditionalFormatting sqref="D7">
    <cfRule type="cellIs" dxfId="7076" priority="7618" operator="lessThan">
      <formula>0</formula>
    </cfRule>
  </conditionalFormatting>
  <conditionalFormatting sqref="D7">
    <cfRule type="cellIs" dxfId="7075" priority="7617" operator="lessThan">
      <formula>0</formula>
    </cfRule>
  </conditionalFormatting>
  <conditionalFormatting sqref="D7">
    <cfRule type="cellIs" dxfId="7074" priority="7616" operator="lessThan">
      <formula>0</formula>
    </cfRule>
  </conditionalFormatting>
  <conditionalFormatting sqref="D7">
    <cfRule type="cellIs" dxfId="7073" priority="7615" operator="lessThan">
      <formula>0</formula>
    </cfRule>
  </conditionalFormatting>
  <conditionalFormatting sqref="D7">
    <cfRule type="cellIs" dxfId="7072" priority="7614" operator="lessThan">
      <formula>0</formula>
    </cfRule>
  </conditionalFormatting>
  <conditionalFormatting sqref="D7">
    <cfRule type="cellIs" dxfId="7071" priority="7613" operator="lessThan">
      <formula>0</formula>
    </cfRule>
  </conditionalFormatting>
  <conditionalFormatting sqref="D7">
    <cfRule type="cellIs" dxfId="7070" priority="7612" operator="lessThan">
      <formula>0</formula>
    </cfRule>
  </conditionalFormatting>
  <conditionalFormatting sqref="D7">
    <cfRule type="cellIs" dxfId="7069" priority="7611" operator="lessThan">
      <formula>0</formula>
    </cfRule>
  </conditionalFormatting>
  <conditionalFormatting sqref="D7">
    <cfRule type="cellIs" dxfId="7068" priority="7610" operator="lessThan">
      <formula>0</formula>
    </cfRule>
  </conditionalFormatting>
  <conditionalFormatting sqref="D7">
    <cfRule type="cellIs" dxfId="7067" priority="7609" operator="lessThan">
      <formula>0</formula>
    </cfRule>
  </conditionalFormatting>
  <conditionalFormatting sqref="D7">
    <cfRule type="cellIs" dxfId="7066" priority="7608" operator="lessThan">
      <formula>0</formula>
    </cfRule>
  </conditionalFormatting>
  <conditionalFormatting sqref="D7">
    <cfRule type="cellIs" dxfId="7065" priority="7607" operator="lessThan">
      <formula>0</formula>
    </cfRule>
  </conditionalFormatting>
  <conditionalFormatting sqref="D7">
    <cfRule type="cellIs" dxfId="7064" priority="7606" operator="lessThan">
      <formula>0</formula>
    </cfRule>
  </conditionalFormatting>
  <conditionalFormatting sqref="D7">
    <cfRule type="cellIs" dxfId="7063" priority="7605" operator="lessThan">
      <formula>0</formula>
    </cfRule>
  </conditionalFormatting>
  <conditionalFormatting sqref="D7">
    <cfRule type="cellIs" dxfId="7062" priority="7604" operator="lessThan">
      <formula>0</formula>
    </cfRule>
  </conditionalFormatting>
  <conditionalFormatting sqref="D7">
    <cfRule type="cellIs" dxfId="7061" priority="7603" operator="lessThan">
      <formula>0</formula>
    </cfRule>
  </conditionalFormatting>
  <conditionalFormatting sqref="D7">
    <cfRule type="cellIs" dxfId="7060" priority="7602" operator="lessThan">
      <formula>0</formula>
    </cfRule>
  </conditionalFormatting>
  <conditionalFormatting sqref="D7">
    <cfRule type="cellIs" dxfId="7059" priority="7601" operator="lessThan">
      <formula>0</formula>
    </cfRule>
  </conditionalFormatting>
  <conditionalFormatting sqref="D7">
    <cfRule type="cellIs" dxfId="7058" priority="7600" operator="lessThan">
      <formula>0</formula>
    </cfRule>
  </conditionalFormatting>
  <conditionalFormatting sqref="D7">
    <cfRule type="cellIs" dxfId="7057" priority="7599" operator="lessThan">
      <formula>0</formula>
    </cfRule>
  </conditionalFormatting>
  <conditionalFormatting sqref="D7">
    <cfRule type="cellIs" dxfId="7056" priority="7598" operator="lessThan">
      <formula>0</formula>
    </cfRule>
  </conditionalFormatting>
  <conditionalFormatting sqref="D8">
    <cfRule type="cellIs" dxfId="7055" priority="7597" operator="lessThan">
      <formula>0</formula>
    </cfRule>
  </conditionalFormatting>
  <conditionalFormatting sqref="E8">
    <cfRule type="cellIs" dxfId="7054" priority="7596" operator="lessThan">
      <formula>0</formula>
    </cfRule>
  </conditionalFormatting>
  <conditionalFormatting sqref="D8">
    <cfRule type="cellIs" dxfId="7053" priority="7595" operator="lessThan">
      <formula>0</formula>
    </cfRule>
  </conditionalFormatting>
  <conditionalFormatting sqref="D8">
    <cfRule type="cellIs" dxfId="7052" priority="7594" operator="lessThan">
      <formula>0</formula>
    </cfRule>
  </conditionalFormatting>
  <conditionalFormatting sqref="D8">
    <cfRule type="cellIs" dxfId="7051" priority="7593" operator="lessThan">
      <formula>0</formula>
    </cfRule>
  </conditionalFormatting>
  <conditionalFormatting sqref="D8">
    <cfRule type="cellIs" dxfId="7050" priority="7592" operator="lessThan">
      <formula>0</formula>
    </cfRule>
  </conditionalFormatting>
  <conditionalFormatting sqref="D8">
    <cfRule type="cellIs" dxfId="7049" priority="7591" operator="lessThan">
      <formula>0</formula>
    </cfRule>
  </conditionalFormatting>
  <conditionalFormatting sqref="D8">
    <cfRule type="cellIs" dxfId="7048" priority="7590" operator="lessThan">
      <formula>0</formula>
    </cfRule>
  </conditionalFormatting>
  <conditionalFormatting sqref="D8">
    <cfRule type="cellIs" dxfId="7047" priority="7589" operator="lessThan">
      <formula>0</formula>
    </cfRule>
  </conditionalFormatting>
  <conditionalFormatting sqref="D8">
    <cfRule type="cellIs" dxfId="7046" priority="7588" operator="lessThan">
      <formula>0</formula>
    </cfRule>
  </conditionalFormatting>
  <conditionalFormatting sqref="D8">
    <cfRule type="cellIs" dxfId="7045" priority="7587" operator="lessThan">
      <formula>0</formula>
    </cfRule>
  </conditionalFormatting>
  <conditionalFormatting sqref="D8">
    <cfRule type="cellIs" dxfId="7044" priority="7586" operator="lessThan">
      <formula>0</formula>
    </cfRule>
  </conditionalFormatting>
  <conditionalFormatting sqref="D8">
    <cfRule type="cellIs" dxfId="7043" priority="7585" operator="lessThan">
      <formula>0</formula>
    </cfRule>
  </conditionalFormatting>
  <conditionalFormatting sqref="D8">
    <cfRule type="cellIs" dxfId="7042" priority="7584" operator="lessThan">
      <formula>0</formula>
    </cfRule>
  </conditionalFormatting>
  <conditionalFormatting sqref="D8">
    <cfRule type="cellIs" dxfId="7041" priority="7583" operator="lessThan">
      <formula>0</formula>
    </cfRule>
  </conditionalFormatting>
  <conditionalFormatting sqref="D8">
    <cfRule type="cellIs" dxfId="7040" priority="7582" operator="lessThan">
      <formula>0</formula>
    </cfRule>
  </conditionalFormatting>
  <conditionalFormatting sqref="D8">
    <cfRule type="cellIs" dxfId="7039" priority="7581" operator="lessThan">
      <formula>0</formula>
    </cfRule>
  </conditionalFormatting>
  <conditionalFormatting sqref="D8">
    <cfRule type="cellIs" dxfId="7038" priority="7580" operator="lessThan">
      <formula>0</formula>
    </cfRule>
  </conditionalFormatting>
  <conditionalFormatting sqref="D8">
    <cfRule type="cellIs" dxfId="7037" priority="7579" operator="lessThan">
      <formula>0</formula>
    </cfRule>
  </conditionalFormatting>
  <conditionalFormatting sqref="D8">
    <cfRule type="cellIs" dxfId="7036" priority="7578" operator="lessThan">
      <formula>0</formula>
    </cfRule>
  </conditionalFormatting>
  <conditionalFormatting sqref="D8">
    <cfRule type="cellIs" dxfId="7035" priority="7577" operator="lessThan">
      <formula>0</formula>
    </cfRule>
  </conditionalFormatting>
  <conditionalFormatting sqref="D8">
    <cfRule type="cellIs" dxfId="7034" priority="7576" operator="lessThan">
      <formula>0</formula>
    </cfRule>
  </conditionalFormatting>
  <conditionalFormatting sqref="D8">
    <cfRule type="cellIs" dxfId="7033" priority="7575" operator="lessThan">
      <formula>0</formula>
    </cfRule>
  </conditionalFormatting>
  <conditionalFormatting sqref="D8">
    <cfRule type="cellIs" dxfId="7032" priority="7574" operator="lessThan">
      <formula>0</formula>
    </cfRule>
  </conditionalFormatting>
  <conditionalFormatting sqref="D8">
    <cfRule type="cellIs" dxfId="7031" priority="7573" operator="lessThan">
      <formula>0</formula>
    </cfRule>
  </conditionalFormatting>
  <conditionalFormatting sqref="D8">
    <cfRule type="cellIs" dxfId="7030" priority="7572" operator="lessThan">
      <formula>0</formula>
    </cfRule>
  </conditionalFormatting>
  <conditionalFormatting sqref="D8">
    <cfRule type="cellIs" dxfId="7029" priority="7571" operator="lessThan">
      <formula>0</formula>
    </cfRule>
  </conditionalFormatting>
  <conditionalFormatting sqref="D8">
    <cfRule type="cellIs" dxfId="7028" priority="7570" operator="lessThan">
      <formula>0</formula>
    </cfRule>
  </conditionalFormatting>
  <conditionalFormatting sqref="D8">
    <cfRule type="cellIs" dxfId="7027" priority="7569" operator="lessThan">
      <formula>0</formula>
    </cfRule>
  </conditionalFormatting>
  <conditionalFormatting sqref="D8">
    <cfRule type="cellIs" dxfId="7026" priority="7568" operator="lessThan">
      <formula>0</formula>
    </cfRule>
  </conditionalFormatting>
  <conditionalFormatting sqref="D8">
    <cfRule type="cellIs" dxfId="7025" priority="7567" operator="lessThan">
      <formula>0</formula>
    </cfRule>
  </conditionalFormatting>
  <conditionalFormatting sqref="D8">
    <cfRule type="cellIs" dxfId="7024" priority="7566" operator="lessThan">
      <formula>0</formula>
    </cfRule>
  </conditionalFormatting>
  <conditionalFormatting sqref="D8">
    <cfRule type="cellIs" dxfId="7023" priority="7565" operator="lessThan">
      <formula>0</formula>
    </cfRule>
  </conditionalFormatting>
  <conditionalFormatting sqref="D8">
    <cfRule type="cellIs" dxfId="7022" priority="7564" operator="lessThan">
      <formula>0</formula>
    </cfRule>
  </conditionalFormatting>
  <conditionalFormatting sqref="D8">
    <cfRule type="cellIs" dxfId="7021" priority="7563" operator="lessThan">
      <formula>0</formula>
    </cfRule>
  </conditionalFormatting>
  <conditionalFormatting sqref="D8">
    <cfRule type="cellIs" dxfId="7020" priority="7562" operator="lessThan">
      <formula>0</formula>
    </cfRule>
  </conditionalFormatting>
  <conditionalFormatting sqref="D8">
    <cfRule type="cellIs" dxfId="7019" priority="7561" operator="lessThan">
      <formula>0</formula>
    </cfRule>
  </conditionalFormatting>
  <conditionalFormatting sqref="D8">
    <cfRule type="cellIs" dxfId="7018" priority="7560" operator="lessThan">
      <formula>0</formula>
    </cfRule>
  </conditionalFormatting>
  <conditionalFormatting sqref="D8">
    <cfRule type="cellIs" dxfId="7017" priority="7559" operator="lessThan">
      <formula>0</formula>
    </cfRule>
  </conditionalFormatting>
  <conditionalFormatting sqref="D8">
    <cfRule type="cellIs" dxfId="7016" priority="7558" operator="lessThan">
      <formula>0</formula>
    </cfRule>
  </conditionalFormatting>
  <conditionalFormatting sqref="D8">
    <cfRule type="cellIs" dxfId="7015" priority="7557" operator="lessThan">
      <formula>0</formula>
    </cfRule>
  </conditionalFormatting>
  <conditionalFormatting sqref="D8">
    <cfRule type="cellIs" dxfId="7014" priority="7556" operator="lessThan">
      <formula>0</formula>
    </cfRule>
  </conditionalFormatting>
  <conditionalFormatting sqref="D8">
    <cfRule type="cellIs" dxfId="7013" priority="7555" operator="lessThan">
      <formula>0</formula>
    </cfRule>
  </conditionalFormatting>
  <conditionalFormatting sqref="D8">
    <cfRule type="cellIs" dxfId="7012" priority="7554" operator="lessThan">
      <formula>0</formula>
    </cfRule>
  </conditionalFormatting>
  <conditionalFormatting sqref="D8">
    <cfRule type="cellIs" dxfId="7011" priority="7553" operator="lessThan">
      <formula>0</formula>
    </cfRule>
  </conditionalFormatting>
  <conditionalFormatting sqref="D8">
    <cfRule type="cellIs" dxfId="7010" priority="7552" operator="lessThan">
      <formula>0</formula>
    </cfRule>
  </conditionalFormatting>
  <conditionalFormatting sqref="D8">
    <cfRule type="cellIs" dxfId="7009" priority="7551" operator="lessThan">
      <formula>0</formula>
    </cfRule>
  </conditionalFormatting>
  <conditionalFormatting sqref="D8">
    <cfRule type="cellIs" dxfId="7008" priority="7550" operator="lessThan">
      <formula>0</formula>
    </cfRule>
  </conditionalFormatting>
  <conditionalFormatting sqref="D8">
    <cfRule type="cellIs" dxfId="7007" priority="7549" operator="lessThan">
      <formula>0</formula>
    </cfRule>
  </conditionalFormatting>
  <conditionalFormatting sqref="D8">
    <cfRule type="cellIs" dxfId="7006" priority="7548" operator="lessThan">
      <formula>0</formula>
    </cfRule>
  </conditionalFormatting>
  <conditionalFormatting sqref="D8">
    <cfRule type="cellIs" dxfId="7005" priority="7547" operator="lessThan">
      <formula>0</formula>
    </cfRule>
  </conditionalFormatting>
  <conditionalFormatting sqref="D8">
    <cfRule type="cellIs" dxfId="7004" priority="7546" operator="lessThan">
      <formula>0</formula>
    </cfRule>
  </conditionalFormatting>
  <conditionalFormatting sqref="D8">
    <cfRule type="cellIs" dxfId="7003" priority="7545" operator="lessThan">
      <formula>0</formula>
    </cfRule>
  </conditionalFormatting>
  <conditionalFormatting sqref="D8">
    <cfRule type="cellIs" dxfId="7002" priority="7544" operator="lessThan">
      <formula>0</formula>
    </cfRule>
  </conditionalFormatting>
  <conditionalFormatting sqref="D8">
    <cfRule type="cellIs" dxfId="7001" priority="7543" operator="lessThan">
      <formula>0</formula>
    </cfRule>
  </conditionalFormatting>
  <conditionalFormatting sqref="D8">
    <cfRule type="cellIs" dxfId="7000" priority="7542" operator="lessThan">
      <formula>0</formula>
    </cfRule>
  </conditionalFormatting>
  <conditionalFormatting sqref="D8">
    <cfRule type="cellIs" dxfId="6999" priority="7541" operator="lessThan">
      <formula>0</formula>
    </cfRule>
  </conditionalFormatting>
  <conditionalFormatting sqref="D8">
    <cfRule type="cellIs" dxfId="6998" priority="7540" operator="lessThan">
      <formula>0</formula>
    </cfRule>
  </conditionalFormatting>
  <conditionalFormatting sqref="D8">
    <cfRule type="cellIs" dxfId="6997" priority="7539" operator="lessThan">
      <formula>0</formula>
    </cfRule>
  </conditionalFormatting>
  <conditionalFormatting sqref="D8">
    <cfRule type="cellIs" dxfId="6996" priority="7538" operator="lessThan">
      <formula>0</formula>
    </cfRule>
  </conditionalFormatting>
  <conditionalFormatting sqref="D8">
    <cfRule type="cellIs" dxfId="6995" priority="7537" operator="lessThan">
      <formula>0</formula>
    </cfRule>
  </conditionalFormatting>
  <conditionalFormatting sqref="D8">
    <cfRule type="cellIs" dxfId="6994" priority="7536" operator="lessThan">
      <formula>0</formula>
    </cfRule>
  </conditionalFormatting>
  <conditionalFormatting sqref="D8">
    <cfRule type="cellIs" dxfId="6993" priority="7535" operator="lessThan">
      <formula>0</formula>
    </cfRule>
  </conditionalFormatting>
  <conditionalFormatting sqref="D8">
    <cfRule type="cellIs" dxfId="6992" priority="7534" operator="lessThan">
      <formula>0</formula>
    </cfRule>
  </conditionalFormatting>
  <conditionalFormatting sqref="D8">
    <cfRule type="cellIs" dxfId="6991" priority="7533" operator="lessThan">
      <formula>0</formula>
    </cfRule>
  </conditionalFormatting>
  <conditionalFormatting sqref="D8">
    <cfRule type="cellIs" dxfId="6990" priority="7532" operator="lessThan">
      <formula>0</formula>
    </cfRule>
  </conditionalFormatting>
  <conditionalFormatting sqref="D8">
    <cfRule type="cellIs" dxfId="6989" priority="7531" operator="lessThan">
      <formula>0</formula>
    </cfRule>
  </conditionalFormatting>
  <conditionalFormatting sqref="D8">
    <cfRule type="cellIs" dxfId="6988" priority="7530" operator="lessThan">
      <formula>0</formula>
    </cfRule>
  </conditionalFormatting>
  <conditionalFormatting sqref="D8">
    <cfRule type="cellIs" dxfId="6987" priority="7529" operator="lessThan">
      <formula>0</formula>
    </cfRule>
  </conditionalFormatting>
  <conditionalFormatting sqref="D8">
    <cfRule type="cellIs" dxfId="6986" priority="7528" operator="lessThan">
      <formula>0</formula>
    </cfRule>
  </conditionalFormatting>
  <conditionalFormatting sqref="D8">
    <cfRule type="cellIs" dxfId="6985" priority="7527" operator="lessThan">
      <formula>0</formula>
    </cfRule>
  </conditionalFormatting>
  <conditionalFormatting sqref="D8">
    <cfRule type="cellIs" dxfId="6984" priority="7526" operator="lessThan">
      <formula>0</formula>
    </cfRule>
  </conditionalFormatting>
  <conditionalFormatting sqref="D8">
    <cfRule type="cellIs" dxfId="6983" priority="7525" operator="lessThan">
      <formula>0</formula>
    </cfRule>
  </conditionalFormatting>
  <conditionalFormatting sqref="D8">
    <cfRule type="cellIs" dxfId="6982" priority="7524" operator="lessThan">
      <formula>0</formula>
    </cfRule>
  </conditionalFormatting>
  <conditionalFormatting sqref="D8">
    <cfRule type="cellIs" dxfId="6981" priority="7523" operator="lessThan">
      <formula>0</formula>
    </cfRule>
  </conditionalFormatting>
  <conditionalFormatting sqref="D8">
    <cfRule type="cellIs" dxfId="6980" priority="7522" operator="lessThan">
      <formula>0</formula>
    </cfRule>
  </conditionalFormatting>
  <conditionalFormatting sqref="D8">
    <cfRule type="cellIs" dxfId="6979" priority="7521" operator="lessThan">
      <formula>0</formula>
    </cfRule>
  </conditionalFormatting>
  <conditionalFormatting sqref="D8">
    <cfRule type="cellIs" dxfId="6978" priority="7520" operator="lessThan">
      <formula>0</formula>
    </cfRule>
  </conditionalFormatting>
  <conditionalFormatting sqref="D8">
    <cfRule type="cellIs" dxfId="6977" priority="7519" operator="lessThan">
      <formula>0</formula>
    </cfRule>
  </conditionalFormatting>
  <conditionalFormatting sqref="D8">
    <cfRule type="cellIs" dxfId="6976" priority="7518" operator="lessThan">
      <formula>0</formula>
    </cfRule>
  </conditionalFormatting>
  <conditionalFormatting sqref="D8">
    <cfRule type="cellIs" dxfId="6975" priority="7517" operator="lessThan">
      <formula>0</formula>
    </cfRule>
  </conditionalFormatting>
  <conditionalFormatting sqref="D8">
    <cfRule type="cellIs" dxfId="6974" priority="7516" operator="lessThan">
      <formula>0</formula>
    </cfRule>
  </conditionalFormatting>
  <conditionalFormatting sqref="D8">
    <cfRule type="cellIs" dxfId="6973" priority="7515" operator="lessThan">
      <formula>0</formula>
    </cfRule>
  </conditionalFormatting>
  <conditionalFormatting sqref="D8">
    <cfRule type="cellIs" dxfId="6972" priority="7514" operator="lessThan">
      <formula>0</formula>
    </cfRule>
  </conditionalFormatting>
  <conditionalFormatting sqref="D8">
    <cfRule type="cellIs" dxfId="6971" priority="7513" operator="lessThan">
      <formula>0</formula>
    </cfRule>
  </conditionalFormatting>
  <conditionalFormatting sqref="D8">
    <cfRule type="cellIs" dxfId="6970" priority="7512" operator="lessThan">
      <formula>0</formula>
    </cfRule>
  </conditionalFormatting>
  <conditionalFormatting sqref="D8">
    <cfRule type="cellIs" dxfId="6969" priority="7511" operator="lessThan">
      <formula>0</formula>
    </cfRule>
  </conditionalFormatting>
  <conditionalFormatting sqref="D8">
    <cfRule type="cellIs" dxfId="6968" priority="7510" operator="lessThan">
      <formula>0</formula>
    </cfRule>
  </conditionalFormatting>
  <conditionalFormatting sqref="D8">
    <cfRule type="cellIs" dxfId="6967" priority="7509" operator="lessThan">
      <formula>0</formula>
    </cfRule>
  </conditionalFormatting>
  <conditionalFormatting sqref="D8">
    <cfRule type="cellIs" dxfId="6966" priority="7508" operator="lessThan">
      <formula>0</formula>
    </cfRule>
  </conditionalFormatting>
  <conditionalFormatting sqref="D8">
    <cfRule type="cellIs" dxfId="6965" priority="7507" operator="lessThan">
      <formula>0</formula>
    </cfRule>
  </conditionalFormatting>
  <conditionalFormatting sqref="D8">
    <cfRule type="cellIs" dxfId="6964" priority="7506" operator="lessThan">
      <formula>0</formula>
    </cfRule>
  </conditionalFormatting>
  <conditionalFormatting sqref="D8">
    <cfRule type="cellIs" dxfId="6963" priority="7505" operator="lessThan">
      <formula>0</formula>
    </cfRule>
  </conditionalFormatting>
  <conditionalFormatting sqref="D8">
    <cfRule type="cellIs" dxfId="6962" priority="7504" operator="lessThan">
      <formula>0</formula>
    </cfRule>
  </conditionalFormatting>
  <conditionalFormatting sqref="D8">
    <cfRule type="cellIs" dxfId="6961" priority="7503" operator="lessThan">
      <formula>0</formula>
    </cfRule>
  </conditionalFormatting>
  <conditionalFormatting sqref="D8">
    <cfRule type="cellIs" dxfId="6960" priority="7502" operator="lessThan">
      <formula>0</formula>
    </cfRule>
  </conditionalFormatting>
  <conditionalFormatting sqref="D8">
    <cfRule type="cellIs" dxfId="6959" priority="7501" operator="lessThan">
      <formula>0</formula>
    </cfRule>
  </conditionalFormatting>
  <conditionalFormatting sqref="D8">
    <cfRule type="cellIs" dxfId="6958" priority="7500" operator="lessThan">
      <formula>0</formula>
    </cfRule>
  </conditionalFormatting>
  <conditionalFormatting sqref="D8">
    <cfRule type="cellIs" dxfId="6957" priority="7499" operator="lessThan">
      <formula>0</formula>
    </cfRule>
  </conditionalFormatting>
  <conditionalFormatting sqref="D8">
    <cfRule type="cellIs" dxfId="6956" priority="7498" operator="lessThan">
      <formula>0</formula>
    </cfRule>
  </conditionalFormatting>
  <conditionalFormatting sqref="D8">
    <cfRule type="cellIs" dxfId="6955" priority="7497" operator="lessThan">
      <formula>0</formula>
    </cfRule>
  </conditionalFormatting>
  <conditionalFormatting sqref="D8">
    <cfRule type="cellIs" dxfId="6954" priority="7496" operator="lessThan">
      <formula>0</formula>
    </cfRule>
  </conditionalFormatting>
  <conditionalFormatting sqref="D8">
    <cfRule type="cellIs" dxfId="6953" priority="7495" operator="lessThan">
      <formula>0</formula>
    </cfRule>
  </conditionalFormatting>
  <conditionalFormatting sqref="D8">
    <cfRule type="cellIs" dxfId="6952" priority="7494" operator="lessThan">
      <formula>0</formula>
    </cfRule>
  </conditionalFormatting>
  <conditionalFormatting sqref="D8">
    <cfRule type="cellIs" dxfId="6951" priority="7493" operator="lessThan">
      <formula>0</formula>
    </cfRule>
  </conditionalFormatting>
  <conditionalFormatting sqref="D8">
    <cfRule type="cellIs" dxfId="6950" priority="7492" operator="lessThan">
      <formula>0</formula>
    </cfRule>
  </conditionalFormatting>
  <conditionalFormatting sqref="D8">
    <cfRule type="cellIs" dxfId="6949" priority="7491" operator="lessThan">
      <formula>0</formula>
    </cfRule>
  </conditionalFormatting>
  <conditionalFormatting sqref="D8">
    <cfRule type="cellIs" dxfId="6948" priority="7490" operator="lessThan">
      <formula>0</formula>
    </cfRule>
  </conditionalFormatting>
  <conditionalFormatting sqref="D8">
    <cfRule type="cellIs" dxfId="6947" priority="7489" operator="lessThan">
      <formula>0</formula>
    </cfRule>
  </conditionalFormatting>
  <conditionalFormatting sqref="D8">
    <cfRule type="cellIs" dxfId="6946" priority="7488" operator="lessThan">
      <formula>0</formula>
    </cfRule>
  </conditionalFormatting>
  <conditionalFormatting sqref="D8">
    <cfRule type="cellIs" dxfId="6945" priority="7487" operator="lessThan">
      <formula>0</formula>
    </cfRule>
  </conditionalFormatting>
  <conditionalFormatting sqref="D8">
    <cfRule type="cellIs" dxfId="6944" priority="7486" operator="lessThan">
      <formula>0</formula>
    </cfRule>
  </conditionalFormatting>
  <conditionalFormatting sqref="D8">
    <cfRule type="cellIs" dxfId="6943" priority="7485" operator="lessThan">
      <formula>0</formula>
    </cfRule>
  </conditionalFormatting>
  <conditionalFormatting sqref="D8">
    <cfRule type="cellIs" dxfId="6942" priority="7484" operator="lessThan">
      <formula>0</formula>
    </cfRule>
  </conditionalFormatting>
  <conditionalFormatting sqref="D8">
    <cfRule type="cellIs" dxfId="6941" priority="7483" operator="lessThan">
      <formula>0</formula>
    </cfRule>
  </conditionalFormatting>
  <conditionalFormatting sqref="D8">
    <cfRule type="cellIs" dxfId="6940" priority="7482" operator="lessThan">
      <formula>0</formula>
    </cfRule>
  </conditionalFormatting>
  <conditionalFormatting sqref="D8">
    <cfRule type="cellIs" dxfId="6939" priority="7481" operator="lessThan">
      <formula>0</formula>
    </cfRule>
  </conditionalFormatting>
  <conditionalFormatting sqref="D8">
    <cfRule type="cellIs" dxfId="6938" priority="7480" operator="lessThan">
      <formula>0</formula>
    </cfRule>
  </conditionalFormatting>
  <conditionalFormatting sqref="D8">
    <cfRule type="cellIs" dxfId="6937" priority="7479" operator="lessThan">
      <formula>0</formula>
    </cfRule>
  </conditionalFormatting>
  <conditionalFormatting sqref="D8">
    <cfRule type="cellIs" dxfId="6936" priority="7478" operator="lessThan">
      <formula>0</formula>
    </cfRule>
  </conditionalFormatting>
  <conditionalFormatting sqref="D8">
    <cfRule type="cellIs" dxfId="6935" priority="7477" operator="lessThan">
      <formula>0</formula>
    </cfRule>
  </conditionalFormatting>
  <conditionalFormatting sqref="D8">
    <cfRule type="cellIs" dxfId="6934" priority="7476" operator="lessThan">
      <formula>0</formula>
    </cfRule>
  </conditionalFormatting>
  <conditionalFormatting sqref="D8">
    <cfRule type="cellIs" dxfId="6933" priority="7475" operator="lessThan">
      <formula>0</formula>
    </cfRule>
  </conditionalFormatting>
  <conditionalFormatting sqref="D8">
    <cfRule type="cellIs" dxfId="6932" priority="7474" operator="lessThan">
      <formula>0</formula>
    </cfRule>
  </conditionalFormatting>
  <conditionalFormatting sqref="D8">
    <cfRule type="cellIs" dxfId="6931" priority="7473" operator="lessThan">
      <formula>0</formula>
    </cfRule>
  </conditionalFormatting>
  <conditionalFormatting sqref="D8">
    <cfRule type="cellIs" dxfId="6930" priority="7472" operator="lessThan">
      <formula>0</formula>
    </cfRule>
  </conditionalFormatting>
  <conditionalFormatting sqref="D8">
    <cfRule type="cellIs" dxfId="6929" priority="7471" operator="lessThan">
      <formula>0</formula>
    </cfRule>
  </conditionalFormatting>
  <conditionalFormatting sqref="D8">
    <cfRule type="cellIs" dxfId="6928" priority="7470" operator="lessThan">
      <formula>0</formula>
    </cfRule>
  </conditionalFormatting>
  <conditionalFormatting sqref="D8">
    <cfRule type="cellIs" dxfId="6927" priority="7469" operator="lessThan">
      <formula>0</formula>
    </cfRule>
  </conditionalFormatting>
  <conditionalFormatting sqref="D8">
    <cfRule type="cellIs" dxfId="6926" priority="7468" operator="lessThan">
      <formula>0</formula>
    </cfRule>
  </conditionalFormatting>
  <conditionalFormatting sqref="D8">
    <cfRule type="cellIs" dxfId="6925" priority="7467" operator="lessThan">
      <formula>0</formula>
    </cfRule>
  </conditionalFormatting>
  <conditionalFormatting sqref="D8">
    <cfRule type="cellIs" dxfId="6924" priority="7466" operator="lessThan">
      <formula>0</formula>
    </cfRule>
  </conditionalFormatting>
  <conditionalFormatting sqref="D8">
    <cfRule type="cellIs" dxfId="6923" priority="7465" operator="lessThan">
      <formula>0</formula>
    </cfRule>
  </conditionalFormatting>
  <conditionalFormatting sqref="D8">
    <cfRule type="cellIs" dxfId="6922" priority="7464" operator="lessThan">
      <formula>0</formula>
    </cfRule>
  </conditionalFormatting>
  <conditionalFormatting sqref="D8">
    <cfRule type="cellIs" dxfId="6921" priority="7463" operator="lessThan">
      <formula>0</formula>
    </cfRule>
  </conditionalFormatting>
  <conditionalFormatting sqref="D8">
    <cfRule type="cellIs" dxfId="6920" priority="7462" operator="lessThan">
      <formula>0</formula>
    </cfRule>
  </conditionalFormatting>
  <conditionalFormatting sqref="D8">
    <cfRule type="cellIs" dxfId="6919" priority="7461" operator="lessThan">
      <formula>0</formula>
    </cfRule>
  </conditionalFormatting>
  <conditionalFormatting sqref="D8">
    <cfRule type="cellIs" dxfId="6918" priority="7460" operator="lessThan">
      <formula>0</formula>
    </cfRule>
  </conditionalFormatting>
  <conditionalFormatting sqref="D8">
    <cfRule type="cellIs" dxfId="6917" priority="7459" operator="lessThan">
      <formula>0</formula>
    </cfRule>
  </conditionalFormatting>
  <conditionalFormatting sqref="D8">
    <cfRule type="cellIs" dxfId="6916" priority="7458" operator="lessThan">
      <formula>0</formula>
    </cfRule>
  </conditionalFormatting>
  <conditionalFormatting sqref="D8">
    <cfRule type="cellIs" dxfId="6915" priority="7457" operator="lessThan">
      <formula>0</formula>
    </cfRule>
  </conditionalFormatting>
  <conditionalFormatting sqref="D8">
    <cfRule type="cellIs" dxfId="6914" priority="7456" operator="lessThan">
      <formula>0</formula>
    </cfRule>
  </conditionalFormatting>
  <conditionalFormatting sqref="D8">
    <cfRule type="cellIs" dxfId="6913" priority="7455" operator="lessThan">
      <formula>0</formula>
    </cfRule>
  </conditionalFormatting>
  <conditionalFormatting sqref="D8">
    <cfRule type="cellIs" dxfId="6912" priority="7454" operator="lessThan">
      <formula>0</formula>
    </cfRule>
  </conditionalFormatting>
  <conditionalFormatting sqref="D8">
    <cfRule type="cellIs" dxfId="6911" priority="7453" operator="lessThan">
      <formula>0</formula>
    </cfRule>
  </conditionalFormatting>
  <conditionalFormatting sqref="D8">
    <cfRule type="cellIs" dxfId="6910" priority="7452" operator="lessThan">
      <formula>0</formula>
    </cfRule>
  </conditionalFormatting>
  <conditionalFormatting sqref="D8">
    <cfRule type="cellIs" dxfId="6909" priority="7451" operator="lessThan">
      <formula>0</formula>
    </cfRule>
  </conditionalFormatting>
  <conditionalFormatting sqref="D8">
    <cfRule type="cellIs" dxfId="6908" priority="7450" operator="lessThan">
      <formula>0</formula>
    </cfRule>
  </conditionalFormatting>
  <conditionalFormatting sqref="D8">
    <cfRule type="cellIs" dxfId="6907" priority="7449" operator="lessThan">
      <formula>0</formula>
    </cfRule>
  </conditionalFormatting>
  <conditionalFormatting sqref="D8">
    <cfRule type="cellIs" dxfId="6906" priority="7448" operator="lessThan">
      <formula>0</formula>
    </cfRule>
  </conditionalFormatting>
  <conditionalFormatting sqref="D8">
    <cfRule type="cellIs" dxfId="6905" priority="7447" operator="lessThan">
      <formula>0</formula>
    </cfRule>
  </conditionalFormatting>
  <conditionalFormatting sqref="D8">
    <cfRule type="cellIs" dxfId="6904" priority="7446" operator="lessThan">
      <formula>0</formula>
    </cfRule>
  </conditionalFormatting>
  <conditionalFormatting sqref="D8">
    <cfRule type="cellIs" dxfId="6903" priority="7445" operator="lessThan">
      <formula>0</formula>
    </cfRule>
  </conditionalFormatting>
  <conditionalFormatting sqref="D8">
    <cfRule type="cellIs" dxfId="6902" priority="7444" operator="lessThan">
      <formula>0</formula>
    </cfRule>
  </conditionalFormatting>
  <conditionalFormatting sqref="D8">
    <cfRule type="cellIs" dxfId="6901" priority="7443" operator="lessThan">
      <formula>0</formula>
    </cfRule>
  </conditionalFormatting>
  <conditionalFormatting sqref="D8">
    <cfRule type="cellIs" dxfId="6900" priority="7442" operator="lessThan">
      <formula>0</formula>
    </cfRule>
  </conditionalFormatting>
  <conditionalFormatting sqref="D8">
    <cfRule type="cellIs" dxfId="6899" priority="7441" operator="lessThan">
      <formula>0</formula>
    </cfRule>
  </conditionalFormatting>
  <conditionalFormatting sqref="D8">
    <cfRule type="cellIs" dxfId="6898" priority="7440" operator="lessThan">
      <formula>0</formula>
    </cfRule>
  </conditionalFormatting>
  <conditionalFormatting sqref="D8">
    <cfRule type="cellIs" dxfId="6897" priority="7439" operator="lessThan">
      <formula>0</formula>
    </cfRule>
  </conditionalFormatting>
  <conditionalFormatting sqref="D8">
    <cfRule type="cellIs" dxfId="6896" priority="7438" operator="lessThan">
      <formula>0</formula>
    </cfRule>
  </conditionalFormatting>
  <conditionalFormatting sqref="D8">
    <cfRule type="cellIs" dxfId="6895" priority="7437" operator="lessThan">
      <formula>0</formula>
    </cfRule>
  </conditionalFormatting>
  <conditionalFormatting sqref="D8">
    <cfRule type="cellIs" dxfId="6894" priority="7436" operator="lessThan">
      <formula>0</formula>
    </cfRule>
  </conditionalFormatting>
  <conditionalFormatting sqref="D8">
    <cfRule type="cellIs" dxfId="6893" priority="7435" operator="lessThan">
      <formula>0</formula>
    </cfRule>
  </conditionalFormatting>
  <conditionalFormatting sqref="D8">
    <cfRule type="cellIs" dxfId="6892" priority="7434" operator="lessThan">
      <formula>0</formula>
    </cfRule>
  </conditionalFormatting>
  <conditionalFormatting sqref="D8">
    <cfRule type="cellIs" dxfId="6891" priority="7433" operator="lessThan">
      <formula>0</formula>
    </cfRule>
  </conditionalFormatting>
  <conditionalFormatting sqref="D8">
    <cfRule type="cellIs" dxfId="6890" priority="7432" operator="lessThan">
      <formula>0</formula>
    </cfRule>
  </conditionalFormatting>
  <conditionalFormatting sqref="D8">
    <cfRule type="cellIs" dxfId="6889" priority="7431" operator="lessThan">
      <formula>0</formula>
    </cfRule>
  </conditionalFormatting>
  <conditionalFormatting sqref="D8">
    <cfRule type="cellIs" dxfId="6888" priority="7430" operator="lessThan">
      <formula>0</formula>
    </cfRule>
  </conditionalFormatting>
  <conditionalFormatting sqref="D8">
    <cfRule type="cellIs" dxfId="6887" priority="7429" operator="lessThan">
      <formula>0</formula>
    </cfRule>
  </conditionalFormatting>
  <conditionalFormatting sqref="D8">
    <cfRule type="cellIs" dxfId="6886" priority="7428" operator="lessThan">
      <formula>0</formula>
    </cfRule>
  </conditionalFormatting>
  <conditionalFormatting sqref="D8">
    <cfRule type="cellIs" dxfId="6885" priority="7427" operator="lessThan">
      <formula>0</formula>
    </cfRule>
  </conditionalFormatting>
  <conditionalFormatting sqref="D8">
    <cfRule type="cellIs" dxfId="6884" priority="7426" operator="lessThan">
      <formula>0</formula>
    </cfRule>
  </conditionalFormatting>
  <conditionalFormatting sqref="D8">
    <cfRule type="cellIs" dxfId="6883" priority="7425" operator="lessThan">
      <formula>0</formula>
    </cfRule>
  </conditionalFormatting>
  <conditionalFormatting sqref="D8">
    <cfRule type="cellIs" dxfId="6882" priority="7424" operator="lessThan">
      <formula>0</formula>
    </cfRule>
  </conditionalFormatting>
  <conditionalFormatting sqref="D8">
    <cfRule type="cellIs" dxfId="6881" priority="7423" operator="lessThan">
      <formula>0</formula>
    </cfRule>
  </conditionalFormatting>
  <conditionalFormatting sqref="D8">
    <cfRule type="cellIs" dxfId="6880" priority="7422" operator="lessThan">
      <formula>0</formula>
    </cfRule>
  </conditionalFormatting>
  <conditionalFormatting sqref="D8">
    <cfRule type="cellIs" dxfId="6879" priority="7421" operator="lessThan">
      <formula>0</formula>
    </cfRule>
  </conditionalFormatting>
  <conditionalFormatting sqref="D8">
    <cfRule type="cellIs" dxfId="6878" priority="7420" operator="lessThan">
      <formula>0</formula>
    </cfRule>
  </conditionalFormatting>
  <conditionalFormatting sqref="D8">
    <cfRule type="cellIs" dxfId="6877" priority="7419" operator="lessThan">
      <formula>0</formula>
    </cfRule>
  </conditionalFormatting>
  <conditionalFormatting sqref="D8">
    <cfRule type="cellIs" dxfId="6876" priority="7418" operator="lessThan">
      <formula>0</formula>
    </cfRule>
  </conditionalFormatting>
  <conditionalFormatting sqref="D8">
    <cfRule type="cellIs" dxfId="6875" priority="7417" operator="lessThan">
      <formula>0</formula>
    </cfRule>
  </conditionalFormatting>
  <conditionalFormatting sqref="D8">
    <cfRule type="cellIs" dxfId="6874" priority="7416" operator="lessThan">
      <formula>0</formula>
    </cfRule>
  </conditionalFormatting>
  <conditionalFormatting sqref="D8">
    <cfRule type="cellIs" dxfId="6873" priority="7415" operator="lessThan">
      <formula>0</formula>
    </cfRule>
  </conditionalFormatting>
  <conditionalFormatting sqref="D8">
    <cfRule type="cellIs" dxfId="6872" priority="7414" operator="lessThan">
      <formula>0</formula>
    </cfRule>
  </conditionalFormatting>
  <conditionalFormatting sqref="D8">
    <cfRule type="cellIs" dxfId="6871" priority="7413" operator="lessThan">
      <formula>0</formula>
    </cfRule>
  </conditionalFormatting>
  <conditionalFormatting sqref="D8">
    <cfRule type="cellIs" dxfId="6870" priority="7412" operator="lessThan">
      <formula>0</formula>
    </cfRule>
  </conditionalFormatting>
  <conditionalFormatting sqref="D8">
    <cfRule type="cellIs" dxfId="6869" priority="7411" operator="lessThan">
      <formula>0</formula>
    </cfRule>
  </conditionalFormatting>
  <conditionalFormatting sqref="D8">
    <cfRule type="cellIs" dxfId="6868" priority="7410" operator="lessThan">
      <formula>0</formula>
    </cfRule>
  </conditionalFormatting>
  <conditionalFormatting sqref="D8">
    <cfRule type="cellIs" dxfId="6867" priority="7409" operator="lessThan">
      <formula>0</formula>
    </cfRule>
  </conditionalFormatting>
  <conditionalFormatting sqref="D8">
    <cfRule type="cellIs" dxfId="6866" priority="7408" operator="lessThan">
      <formula>0</formula>
    </cfRule>
  </conditionalFormatting>
  <conditionalFormatting sqref="D8">
    <cfRule type="cellIs" dxfId="6865" priority="7407" operator="lessThan">
      <formula>0</formula>
    </cfRule>
  </conditionalFormatting>
  <conditionalFormatting sqref="D8">
    <cfRule type="cellIs" dxfId="6864" priority="7406" operator="lessThan">
      <formula>0</formula>
    </cfRule>
  </conditionalFormatting>
  <conditionalFormatting sqref="D8">
    <cfRule type="cellIs" dxfId="6863" priority="7405" operator="lessThan">
      <formula>0</formula>
    </cfRule>
  </conditionalFormatting>
  <conditionalFormatting sqref="D8">
    <cfRule type="cellIs" dxfId="6862" priority="7404" operator="lessThan">
      <formula>0</formula>
    </cfRule>
  </conditionalFormatting>
  <conditionalFormatting sqref="D8">
    <cfRule type="cellIs" dxfId="6861" priority="7403" operator="lessThan">
      <formula>0</formula>
    </cfRule>
  </conditionalFormatting>
  <conditionalFormatting sqref="D8">
    <cfRule type="cellIs" dxfId="6860" priority="7402" operator="lessThan">
      <formula>0</formula>
    </cfRule>
  </conditionalFormatting>
  <conditionalFormatting sqref="D8">
    <cfRule type="cellIs" dxfId="6859" priority="7401" operator="lessThan">
      <formula>0</formula>
    </cfRule>
  </conditionalFormatting>
  <conditionalFormatting sqref="D8">
    <cfRule type="cellIs" dxfId="6858" priority="7400" operator="lessThan">
      <formula>0</formula>
    </cfRule>
  </conditionalFormatting>
  <conditionalFormatting sqref="D8">
    <cfRule type="cellIs" dxfId="6857" priority="7399" operator="lessThan">
      <formula>0</formula>
    </cfRule>
  </conditionalFormatting>
  <conditionalFormatting sqref="D8">
    <cfRule type="cellIs" dxfId="6856" priority="7398" operator="lessThan">
      <formula>0</formula>
    </cfRule>
  </conditionalFormatting>
  <conditionalFormatting sqref="D8">
    <cfRule type="cellIs" dxfId="6855" priority="7397" operator="lessThan">
      <formula>0</formula>
    </cfRule>
  </conditionalFormatting>
  <conditionalFormatting sqref="D8">
    <cfRule type="cellIs" dxfId="6854" priority="7396" operator="lessThan">
      <formula>0</formula>
    </cfRule>
  </conditionalFormatting>
  <conditionalFormatting sqref="D8">
    <cfRule type="cellIs" dxfId="6853" priority="7395" operator="lessThan">
      <formula>0</formula>
    </cfRule>
  </conditionalFormatting>
  <conditionalFormatting sqref="D8">
    <cfRule type="cellIs" dxfId="6852" priority="7394" operator="lessThan">
      <formula>0</formula>
    </cfRule>
  </conditionalFormatting>
  <conditionalFormatting sqref="D8">
    <cfRule type="cellIs" dxfId="6851" priority="7393" operator="lessThan">
      <formula>0</formula>
    </cfRule>
  </conditionalFormatting>
  <conditionalFormatting sqref="D8">
    <cfRule type="cellIs" dxfId="6850" priority="7392" operator="lessThan">
      <formula>0</formula>
    </cfRule>
  </conditionalFormatting>
  <conditionalFormatting sqref="D8">
    <cfRule type="cellIs" dxfId="6849" priority="7391" operator="lessThan">
      <formula>0</formula>
    </cfRule>
  </conditionalFormatting>
  <conditionalFormatting sqref="D8">
    <cfRule type="cellIs" dxfId="6848" priority="7390" operator="lessThan">
      <formula>0</formula>
    </cfRule>
  </conditionalFormatting>
  <conditionalFormatting sqref="D8">
    <cfRule type="cellIs" dxfId="6847" priority="7389" operator="lessThan">
      <formula>0</formula>
    </cfRule>
  </conditionalFormatting>
  <conditionalFormatting sqref="D8">
    <cfRule type="cellIs" dxfId="6846" priority="7388" operator="lessThan">
      <formula>0</formula>
    </cfRule>
  </conditionalFormatting>
  <conditionalFormatting sqref="D8">
    <cfRule type="cellIs" dxfId="6845" priority="7387" operator="lessThan">
      <formula>0</formula>
    </cfRule>
  </conditionalFormatting>
  <conditionalFormatting sqref="D8">
    <cfRule type="cellIs" dxfId="6844" priority="7386" operator="lessThan">
      <formula>0</formula>
    </cfRule>
  </conditionalFormatting>
  <conditionalFormatting sqref="D8">
    <cfRule type="cellIs" dxfId="6843" priority="7385" operator="lessThan">
      <formula>0</formula>
    </cfRule>
  </conditionalFormatting>
  <conditionalFormatting sqref="D8">
    <cfRule type="cellIs" dxfId="6842" priority="7384" operator="lessThan">
      <formula>0</formula>
    </cfRule>
  </conditionalFormatting>
  <conditionalFormatting sqref="D8">
    <cfRule type="cellIs" dxfId="6841" priority="7383" operator="lessThan">
      <formula>0</formula>
    </cfRule>
  </conditionalFormatting>
  <conditionalFormatting sqref="D8">
    <cfRule type="cellIs" dxfId="6840" priority="7382" operator="lessThan">
      <formula>0</formula>
    </cfRule>
  </conditionalFormatting>
  <conditionalFormatting sqref="D8">
    <cfRule type="cellIs" dxfId="6839" priority="7381" operator="lessThan">
      <formula>0</formula>
    </cfRule>
  </conditionalFormatting>
  <conditionalFormatting sqref="D8">
    <cfRule type="cellIs" dxfId="6838" priority="7380" operator="lessThan">
      <formula>0</formula>
    </cfRule>
  </conditionalFormatting>
  <conditionalFormatting sqref="D8">
    <cfRule type="cellIs" dxfId="6837" priority="7379" operator="lessThan">
      <formula>0</formula>
    </cfRule>
  </conditionalFormatting>
  <conditionalFormatting sqref="D8">
    <cfRule type="cellIs" dxfId="6836" priority="7378" operator="lessThan">
      <formula>0</formula>
    </cfRule>
  </conditionalFormatting>
  <conditionalFormatting sqref="D8">
    <cfRule type="cellIs" dxfId="6835" priority="7377" operator="lessThan">
      <formula>0</formula>
    </cfRule>
  </conditionalFormatting>
  <conditionalFormatting sqref="D8">
    <cfRule type="cellIs" dxfId="6834" priority="7376" operator="lessThan">
      <formula>0</formula>
    </cfRule>
  </conditionalFormatting>
  <conditionalFormatting sqref="D8">
    <cfRule type="cellIs" dxfId="6833" priority="7375" operator="lessThan">
      <formula>0</formula>
    </cfRule>
  </conditionalFormatting>
  <conditionalFormatting sqref="D8">
    <cfRule type="cellIs" dxfId="6832" priority="7374" operator="lessThan">
      <formula>0</formula>
    </cfRule>
  </conditionalFormatting>
  <conditionalFormatting sqref="D8">
    <cfRule type="cellIs" dxfId="6831" priority="7373" operator="lessThan">
      <formula>0</formula>
    </cfRule>
  </conditionalFormatting>
  <conditionalFormatting sqref="D8">
    <cfRule type="cellIs" dxfId="6830" priority="7372" operator="lessThan">
      <formula>0</formula>
    </cfRule>
  </conditionalFormatting>
  <conditionalFormatting sqref="D8">
    <cfRule type="cellIs" dxfId="6829" priority="7371" operator="lessThan">
      <formula>0</formula>
    </cfRule>
  </conditionalFormatting>
  <conditionalFormatting sqref="D8">
    <cfRule type="cellIs" dxfId="6828" priority="7370" operator="lessThan">
      <formula>0</formula>
    </cfRule>
  </conditionalFormatting>
  <conditionalFormatting sqref="D8">
    <cfRule type="cellIs" dxfId="6827" priority="7369" operator="lessThan">
      <formula>0</formula>
    </cfRule>
  </conditionalFormatting>
  <conditionalFormatting sqref="D8">
    <cfRule type="cellIs" dxfId="6826" priority="7368" operator="lessThan">
      <formula>0</formula>
    </cfRule>
  </conditionalFormatting>
  <conditionalFormatting sqref="D8">
    <cfRule type="cellIs" dxfId="6825" priority="7367" operator="lessThan">
      <formula>0</formula>
    </cfRule>
  </conditionalFormatting>
  <conditionalFormatting sqref="D8">
    <cfRule type="cellIs" dxfId="6824" priority="7366" operator="lessThan">
      <formula>0</formula>
    </cfRule>
  </conditionalFormatting>
  <conditionalFormatting sqref="D8">
    <cfRule type="cellIs" dxfId="6823" priority="7365" operator="lessThan">
      <formula>0</formula>
    </cfRule>
  </conditionalFormatting>
  <conditionalFormatting sqref="D8">
    <cfRule type="cellIs" dxfId="6822" priority="7364" operator="lessThan">
      <formula>0</formula>
    </cfRule>
  </conditionalFormatting>
  <conditionalFormatting sqref="D8">
    <cfRule type="cellIs" dxfId="6821" priority="7363" operator="lessThan">
      <formula>0</formula>
    </cfRule>
  </conditionalFormatting>
  <conditionalFormatting sqref="D8">
    <cfRule type="cellIs" dxfId="6820" priority="7362" operator="lessThan">
      <formula>0</formula>
    </cfRule>
  </conditionalFormatting>
  <conditionalFormatting sqref="D8">
    <cfRule type="cellIs" dxfId="6819" priority="7361" operator="lessThan">
      <formula>0</formula>
    </cfRule>
  </conditionalFormatting>
  <conditionalFormatting sqref="D8">
    <cfRule type="cellIs" dxfId="6818" priority="7360" operator="lessThan">
      <formula>0</formula>
    </cfRule>
  </conditionalFormatting>
  <conditionalFormatting sqref="D8">
    <cfRule type="cellIs" dxfId="6817" priority="7359" operator="lessThan">
      <formula>0</formula>
    </cfRule>
  </conditionalFormatting>
  <conditionalFormatting sqref="D8">
    <cfRule type="cellIs" dxfId="6816" priority="7358" operator="lessThan">
      <formula>0</formula>
    </cfRule>
  </conditionalFormatting>
  <conditionalFormatting sqref="D8">
    <cfRule type="cellIs" dxfId="6815" priority="7357" operator="lessThan">
      <formula>0</formula>
    </cfRule>
  </conditionalFormatting>
  <conditionalFormatting sqref="D8">
    <cfRule type="cellIs" dxfId="6814" priority="7356" operator="lessThan">
      <formula>0</formula>
    </cfRule>
  </conditionalFormatting>
  <conditionalFormatting sqref="D8">
    <cfRule type="cellIs" dxfId="6813" priority="7355" operator="lessThan">
      <formula>0</formula>
    </cfRule>
  </conditionalFormatting>
  <conditionalFormatting sqref="D8">
    <cfRule type="cellIs" dxfId="6812" priority="7354" operator="lessThan">
      <formula>0</formula>
    </cfRule>
  </conditionalFormatting>
  <conditionalFormatting sqref="D8">
    <cfRule type="cellIs" dxfId="6811" priority="7353" operator="lessThan">
      <formula>0</formula>
    </cfRule>
  </conditionalFormatting>
  <conditionalFormatting sqref="D8">
    <cfRule type="cellIs" dxfId="6810" priority="7352" operator="lessThan">
      <formula>0</formula>
    </cfRule>
  </conditionalFormatting>
  <conditionalFormatting sqref="D8">
    <cfRule type="cellIs" dxfId="6809" priority="7351" operator="lessThan">
      <formula>0</formula>
    </cfRule>
  </conditionalFormatting>
  <conditionalFormatting sqref="D8">
    <cfRule type="cellIs" dxfId="6808" priority="7350" operator="lessThan">
      <formula>0</formula>
    </cfRule>
  </conditionalFormatting>
  <conditionalFormatting sqref="D8">
    <cfRule type="cellIs" dxfId="6807" priority="7349" operator="lessThan">
      <formula>0</formula>
    </cfRule>
  </conditionalFormatting>
  <conditionalFormatting sqref="D8">
    <cfRule type="cellIs" dxfId="6806" priority="7348" operator="lessThan">
      <formula>0</formula>
    </cfRule>
  </conditionalFormatting>
  <conditionalFormatting sqref="D8">
    <cfRule type="cellIs" dxfId="6805" priority="7347" operator="lessThan">
      <formula>0</formula>
    </cfRule>
  </conditionalFormatting>
  <conditionalFormatting sqref="D8">
    <cfRule type="cellIs" dxfId="6804" priority="7346" operator="lessThan">
      <formula>0</formula>
    </cfRule>
  </conditionalFormatting>
  <conditionalFormatting sqref="D8">
    <cfRule type="cellIs" dxfId="6803" priority="7345" operator="lessThan">
      <formula>0</formula>
    </cfRule>
  </conditionalFormatting>
  <conditionalFormatting sqref="D8">
    <cfRule type="cellIs" dxfId="6802" priority="7344" operator="lessThan">
      <formula>0</formula>
    </cfRule>
  </conditionalFormatting>
  <conditionalFormatting sqref="D8">
    <cfRule type="cellIs" dxfId="6801" priority="7343" operator="lessThan">
      <formula>0</formula>
    </cfRule>
  </conditionalFormatting>
  <conditionalFormatting sqref="D8">
    <cfRule type="cellIs" dxfId="6800" priority="7342" operator="lessThan">
      <formula>0</formula>
    </cfRule>
  </conditionalFormatting>
  <conditionalFormatting sqref="D8">
    <cfRule type="cellIs" dxfId="6799" priority="7341" operator="lessThan">
      <formula>0</formula>
    </cfRule>
  </conditionalFormatting>
  <conditionalFormatting sqref="D8">
    <cfRule type="cellIs" dxfId="6798" priority="7340" operator="lessThan">
      <formula>0</formula>
    </cfRule>
  </conditionalFormatting>
  <conditionalFormatting sqref="D8">
    <cfRule type="cellIs" dxfId="6797" priority="7339" operator="lessThan">
      <formula>0</formula>
    </cfRule>
  </conditionalFormatting>
  <conditionalFormatting sqref="D8">
    <cfRule type="cellIs" dxfId="6796" priority="7338" operator="lessThan">
      <formula>0</formula>
    </cfRule>
  </conditionalFormatting>
  <conditionalFormatting sqref="D8">
    <cfRule type="cellIs" dxfId="6795" priority="7337" operator="lessThan">
      <formula>0</formula>
    </cfRule>
  </conditionalFormatting>
  <conditionalFormatting sqref="D8">
    <cfRule type="cellIs" dxfId="6794" priority="7336" operator="lessThan">
      <formula>0</formula>
    </cfRule>
  </conditionalFormatting>
  <conditionalFormatting sqref="D8">
    <cfRule type="cellIs" dxfId="6793" priority="7335" operator="lessThan">
      <formula>0</formula>
    </cfRule>
  </conditionalFormatting>
  <conditionalFormatting sqref="D8">
    <cfRule type="cellIs" dxfId="6792" priority="7334" operator="lessThan">
      <formula>0</formula>
    </cfRule>
  </conditionalFormatting>
  <conditionalFormatting sqref="D8">
    <cfRule type="cellIs" dxfId="6791" priority="7333" operator="lessThan">
      <formula>0</formula>
    </cfRule>
  </conditionalFormatting>
  <conditionalFormatting sqref="D8">
    <cfRule type="cellIs" dxfId="6790" priority="7332" operator="lessThan">
      <formula>0</formula>
    </cfRule>
  </conditionalFormatting>
  <conditionalFormatting sqref="D8">
    <cfRule type="cellIs" dxfId="6789" priority="7331" operator="lessThan">
      <formula>0</formula>
    </cfRule>
  </conditionalFormatting>
  <conditionalFormatting sqref="D8">
    <cfRule type="cellIs" dxfId="6788" priority="7330" operator="lessThan">
      <formula>0</formula>
    </cfRule>
  </conditionalFormatting>
  <conditionalFormatting sqref="D8">
    <cfRule type="cellIs" dxfId="6787" priority="7329" operator="lessThan">
      <formula>0</formula>
    </cfRule>
  </conditionalFormatting>
  <conditionalFormatting sqref="D8">
    <cfRule type="cellIs" dxfId="6786" priority="7328" operator="lessThan">
      <formula>0</formula>
    </cfRule>
  </conditionalFormatting>
  <conditionalFormatting sqref="D8">
    <cfRule type="cellIs" dxfId="6785" priority="7327" operator="lessThan">
      <formula>0</formula>
    </cfRule>
  </conditionalFormatting>
  <conditionalFormatting sqref="D8">
    <cfRule type="cellIs" dxfId="6784" priority="7326" operator="lessThan">
      <formula>0</formula>
    </cfRule>
  </conditionalFormatting>
  <conditionalFormatting sqref="D8">
    <cfRule type="cellIs" dxfId="6783" priority="7325" operator="lessThan">
      <formula>0</formula>
    </cfRule>
  </conditionalFormatting>
  <conditionalFormatting sqref="D8">
    <cfRule type="cellIs" dxfId="6782" priority="7324" operator="lessThan">
      <formula>0</formula>
    </cfRule>
  </conditionalFormatting>
  <conditionalFormatting sqref="D8">
    <cfRule type="cellIs" dxfId="6781" priority="7323" operator="lessThan">
      <formula>0</formula>
    </cfRule>
  </conditionalFormatting>
  <conditionalFormatting sqref="D8">
    <cfRule type="cellIs" dxfId="6780" priority="7322" operator="lessThan">
      <formula>0</formula>
    </cfRule>
  </conditionalFormatting>
  <conditionalFormatting sqref="D8">
    <cfRule type="cellIs" dxfId="6779" priority="7321" operator="lessThan">
      <formula>0</formula>
    </cfRule>
  </conditionalFormatting>
  <conditionalFormatting sqref="D8">
    <cfRule type="cellIs" dxfId="6778" priority="7320" operator="lessThan">
      <formula>0</formula>
    </cfRule>
  </conditionalFormatting>
  <conditionalFormatting sqref="D8">
    <cfRule type="cellIs" dxfId="6777" priority="7319" operator="lessThan">
      <formula>0</formula>
    </cfRule>
  </conditionalFormatting>
  <conditionalFormatting sqref="D8">
    <cfRule type="cellIs" dxfId="6776" priority="7318" operator="lessThan">
      <formula>0</formula>
    </cfRule>
  </conditionalFormatting>
  <conditionalFormatting sqref="D8">
    <cfRule type="cellIs" dxfId="6775" priority="7317" operator="lessThan">
      <formula>0</formula>
    </cfRule>
  </conditionalFormatting>
  <conditionalFormatting sqref="D8">
    <cfRule type="cellIs" dxfId="6774" priority="7316" operator="lessThan">
      <formula>0</formula>
    </cfRule>
  </conditionalFormatting>
  <conditionalFormatting sqref="D8">
    <cfRule type="cellIs" dxfId="6773" priority="7315" operator="lessThan">
      <formula>0</formula>
    </cfRule>
  </conditionalFormatting>
  <conditionalFormatting sqref="D8">
    <cfRule type="cellIs" dxfId="6772" priority="7314" operator="lessThan">
      <formula>0</formula>
    </cfRule>
  </conditionalFormatting>
  <conditionalFormatting sqref="D8">
    <cfRule type="cellIs" dxfId="6771" priority="7313" operator="lessThan">
      <formula>0</formula>
    </cfRule>
  </conditionalFormatting>
  <conditionalFormatting sqref="D8">
    <cfRule type="cellIs" dxfId="6770" priority="7312" operator="lessThan">
      <formula>0</formula>
    </cfRule>
  </conditionalFormatting>
  <conditionalFormatting sqref="D8">
    <cfRule type="cellIs" dxfId="6769" priority="7311" operator="lessThan">
      <formula>0</formula>
    </cfRule>
  </conditionalFormatting>
  <conditionalFormatting sqref="D8">
    <cfRule type="cellIs" dxfId="6768" priority="7310" operator="lessThan">
      <formula>0</formula>
    </cfRule>
  </conditionalFormatting>
  <conditionalFormatting sqref="D8">
    <cfRule type="cellIs" dxfId="6767" priority="7309" operator="lessThan">
      <formula>0</formula>
    </cfRule>
  </conditionalFormatting>
  <conditionalFormatting sqref="D8">
    <cfRule type="cellIs" dxfId="6766" priority="7308" operator="lessThan">
      <formula>0</formula>
    </cfRule>
  </conditionalFormatting>
  <conditionalFormatting sqref="D8">
    <cfRule type="cellIs" dxfId="6765" priority="7307" operator="lessThan">
      <formula>0</formula>
    </cfRule>
  </conditionalFormatting>
  <conditionalFormatting sqref="D8">
    <cfRule type="cellIs" dxfId="6764" priority="7306" operator="lessThan">
      <formula>0</formula>
    </cfRule>
  </conditionalFormatting>
  <conditionalFormatting sqref="D8">
    <cfRule type="cellIs" dxfId="6763" priority="7305" operator="lessThan">
      <formula>0</formula>
    </cfRule>
  </conditionalFormatting>
  <conditionalFormatting sqref="D8">
    <cfRule type="cellIs" dxfId="6762" priority="7304" operator="lessThan">
      <formula>0</formula>
    </cfRule>
  </conditionalFormatting>
  <conditionalFormatting sqref="D8">
    <cfRule type="cellIs" dxfId="6761" priority="7303" operator="lessThan">
      <formula>0</formula>
    </cfRule>
  </conditionalFormatting>
  <conditionalFormatting sqref="D8">
    <cfRule type="cellIs" dxfId="6760" priority="7302" operator="lessThan">
      <formula>0</formula>
    </cfRule>
  </conditionalFormatting>
  <conditionalFormatting sqref="D8">
    <cfRule type="cellIs" dxfId="6759" priority="7301" operator="lessThan">
      <formula>0</formula>
    </cfRule>
  </conditionalFormatting>
  <conditionalFormatting sqref="D8">
    <cfRule type="cellIs" dxfId="6758" priority="7300" operator="lessThan">
      <formula>0</formula>
    </cfRule>
  </conditionalFormatting>
  <conditionalFormatting sqref="D8">
    <cfRule type="cellIs" dxfId="6757" priority="7299" operator="lessThan">
      <formula>0</formula>
    </cfRule>
  </conditionalFormatting>
  <conditionalFormatting sqref="D8">
    <cfRule type="cellIs" dxfId="6756" priority="7298" operator="lessThan">
      <formula>0</formula>
    </cfRule>
  </conditionalFormatting>
  <conditionalFormatting sqref="D8">
    <cfRule type="cellIs" dxfId="6755" priority="7297" operator="lessThan">
      <formula>0</formula>
    </cfRule>
  </conditionalFormatting>
  <conditionalFormatting sqref="D8">
    <cfRule type="cellIs" dxfId="6754" priority="7296" operator="lessThan">
      <formula>0</formula>
    </cfRule>
  </conditionalFormatting>
  <conditionalFormatting sqref="D8">
    <cfRule type="cellIs" dxfId="6753" priority="7295" operator="lessThan">
      <formula>0</formula>
    </cfRule>
  </conditionalFormatting>
  <conditionalFormatting sqref="D8">
    <cfRule type="cellIs" dxfId="6752" priority="7294" operator="lessThan">
      <formula>0</formula>
    </cfRule>
  </conditionalFormatting>
  <conditionalFormatting sqref="D8">
    <cfRule type="cellIs" dxfId="6751" priority="7293" operator="lessThan">
      <formula>0</formula>
    </cfRule>
  </conditionalFormatting>
  <conditionalFormatting sqref="D8">
    <cfRule type="cellIs" dxfId="6750" priority="7292" operator="lessThan">
      <formula>0</formula>
    </cfRule>
  </conditionalFormatting>
  <conditionalFormatting sqref="D8">
    <cfRule type="cellIs" dxfId="6749" priority="7291" operator="lessThan">
      <formula>0</formula>
    </cfRule>
  </conditionalFormatting>
  <conditionalFormatting sqref="D8">
    <cfRule type="cellIs" dxfId="6748" priority="7290" operator="lessThan">
      <formula>0</formula>
    </cfRule>
  </conditionalFormatting>
  <conditionalFormatting sqref="D8">
    <cfRule type="cellIs" dxfId="6747" priority="7289" operator="lessThan">
      <formula>0</formula>
    </cfRule>
  </conditionalFormatting>
  <conditionalFormatting sqref="D8">
    <cfRule type="cellIs" dxfId="6746" priority="7288" operator="lessThan">
      <formula>0</formula>
    </cfRule>
  </conditionalFormatting>
  <conditionalFormatting sqref="D8">
    <cfRule type="cellIs" dxfId="6745" priority="7287" operator="lessThan">
      <formula>0</formula>
    </cfRule>
  </conditionalFormatting>
  <conditionalFormatting sqref="D8">
    <cfRule type="cellIs" dxfId="6744" priority="7286" operator="lessThan">
      <formula>0</formula>
    </cfRule>
  </conditionalFormatting>
  <conditionalFormatting sqref="D8">
    <cfRule type="cellIs" dxfId="6743" priority="7285" operator="lessThan">
      <formula>0</formula>
    </cfRule>
  </conditionalFormatting>
  <conditionalFormatting sqref="D8">
    <cfRule type="cellIs" dxfId="6742" priority="7284" operator="lessThan">
      <formula>0</formula>
    </cfRule>
  </conditionalFormatting>
  <conditionalFormatting sqref="D8">
    <cfRule type="cellIs" dxfId="6741" priority="7283" operator="lessThan">
      <formula>0</formula>
    </cfRule>
  </conditionalFormatting>
  <conditionalFormatting sqref="D8">
    <cfRule type="cellIs" dxfId="6740" priority="7282" operator="lessThan">
      <formula>0</formula>
    </cfRule>
  </conditionalFormatting>
  <conditionalFormatting sqref="D8">
    <cfRule type="cellIs" dxfId="6739" priority="7281" operator="lessThan">
      <formula>0</formula>
    </cfRule>
  </conditionalFormatting>
  <conditionalFormatting sqref="D8">
    <cfRule type="cellIs" dxfId="6738" priority="7280" operator="lessThan">
      <formula>0</formula>
    </cfRule>
  </conditionalFormatting>
  <conditionalFormatting sqref="D8">
    <cfRule type="cellIs" dxfId="6737" priority="7279" operator="lessThan">
      <formula>0</formula>
    </cfRule>
  </conditionalFormatting>
  <conditionalFormatting sqref="D8">
    <cfRule type="cellIs" dxfId="6736" priority="7278" operator="lessThan">
      <formula>0</formula>
    </cfRule>
  </conditionalFormatting>
  <conditionalFormatting sqref="D8">
    <cfRule type="cellIs" dxfId="6735" priority="7277" operator="lessThan">
      <formula>0</formula>
    </cfRule>
  </conditionalFormatting>
  <conditionalFormatting sqref="D8">
    <cfRule type="cellIs" dxfId="6734" priority="7276" operator="lessThan">
      <formula>0</formula>
    </cfRule>
  </conditionalFormatting>
  <conditionalFormatting sqref="D8">
    <cfRule type="cellIs" dxfId="6733" priority="7275" operator="lessThan">
      <formula>0</formula>
    </cfRule>
  </conditionalFormatting>
  <conditionalFormatting sqref="D8">
    <cfRule type="cellIs" dxfId="6732" priority="7274" operator="lessThan">
      <formula>0</formula>
    </cfRule>
  </conditionalFormatting>
  <conditionalFormatting sqref="D8">
    <cfRule type="cellIs" dxfId="6731" priority="7273" operator="lessThan">
      <formula>0</formula>
    </cfRule>
  </conditionalFormatting>
  <conditionalFormatting sqref="D8">
    <cfRule type="cellIs" dxfId="6730" priority="7272" operator="lessThan">
      <formula>0</formula>
    </cfRule>
  </conditionalFormatting>
  <conditionalFormatting sqref="D8">
    <cfRule type="cellIs" dxfId="6729" priority="7271" operator="lessThan">
      <formula>0</formula>
    </cfRule>
  </conditionalFormatting>
  <conditionalFormatting sqref="D8">
    <cfRule type="cellIs" dxfId="6728" priority="7270" operator="lessThan">
      <formula>0</formula>
    </cfRule>
  </conditionalFormatting>
  <conditionalFormatting sqref="D8">
    <cfRule type="cellIs" dxfId="6727" priority="7269" operator="lessThan">
      <formula>0</formula>
    </cfRule>
  </conditionalFormatting>
  <conditionalFormatting sqref="D8">
    <cfRule type="cellIs" dxfId="6726" priority="7268" operator="lessThan">
      <formula>0</formula>
    </cfRule>
  </conditionalFormatting>
  <conditionalFormatting sqref="D8">
    <cfRule type="cellIs" dxfId="6725" priority="7267" operator="lessThan">
      <formula>0</formula>
    </cfRule>
  </conditionalFormatting>
  <conditionalFormatting sqref="D8">
    <cfRule type="cellIs" dxfId="6724" priority="7266" operator="lessThan">
      <formula>0</formula>
    </cfRule>
  </conditionalFormatting>
  <conditionalFormatting sqref="D8">
    <cfRule type="cellIs" dxfId="6723" priority="7265" operator="lessThan">
      <formula>0</formula>
    </cfRule>
  </conditionalFormatting>
  <conditionalFormatting sqref="D8">
    <cfRule type="cellIs" dxfId="6722" priority="7264" operator="lessThan">
      <formula>0</formula>
    </cfRule>
  </conditionalFormatting>
  <conditionalFormatting sqref="D8">
    <cfRule type="cellIs" dxfId="6721" priority="7263" operator="lessThan">
      <formula>0</formula>
    </cfRule>
  </conditionalFormatting>
  <conditionalFormatting sqref="D8">
    <cfRule type="cellIs" dxfId="6720" priority="7262" operator="lessThan">
      <formula>0</formula>
    </cfRule>
  </conditionalFormatting>
  <conditionalFormatting sqref="D8">
    <cfRule type="cellIs" dxfId="6719" priority="7261" operator="lessThan">
      <formula>0</formula>
    </cfRule>
  </conditionalFormatting>
  <conditionalFormatting sqref="D8">
    <cfRule type="cellIs" dxfId="6718" priority="7260" operator="lessThan">
      <formula>0</formula>
    </cfRule>
  </conditionalFormatting>
  <conditionalFormatting sqref="D8">
    <cfRule type="cellIs" dxfId="6717" priority="7259" operator="lessThan">
      <formula>0</formula>
    </cfRule>
  </conditionalFormatting>
  <conditionalFormatting sqref="D8">
    <cfRule type="cellIs" dxfId="6716" priority="7258" operator="lessThan">
      <formula>0</formula>
    </cfRule>
  </conditionalFormatting>
  <conditionalFormatting sqref="D8">
    <cfRule type="cellIs" dxfId="6715" priority="7257" operator="lessThan">
      <formula>0</formula>
    </cfRule>
  </conditionalFormatting>
  <conditionalFormatting sqref="D8">
    <cfRule type="cellIs" dxfId="6714" priority="7256" operator="lessThan">
      <formula>0</formula>
    </cfRule>
  </conditionalFormatting>
  <conditionalFormatting sqref="D8">
    <cfRule type="cellIs" dxfId="6713" priority="7255" operator="lessThan">
      <formula>0</formula>
    </cfRule>
  </conditionalFormatting>
  <conditionalFormatting sqref="D8">
    <cfRule type="cellIs" dxfId="6712" priority="7254" operator="lessThan">
      <formula>0</formula>
    </cfRule>
  </conditionalFormatting>
  <conditionalFormatting sqref="D8">
    <cfRule type="cellIs" dxfId="6711" priority="7253" operator="lessThan">
      <formula>0</formula>
    </cfRule>
  </conditionalFormatting>
  <conditionalFormatting sqref="D8">
    <cfRule type="cellIs" dxfId="6710" priority="7252" operator="lessThan">
      <formula>0</formula>
    </cfRule>
  </conditionalFormatting>
  <conditionalFormatting sqref="D8">
    <cfRule type="cellIs" dxfId="6709" priority="7251" operator="lessThan">
      <formula>0</formula>
    </cfRule>
  </conditionalFormatting>
  <conditionalFormatting sqref="D8">
    <cfRule type="cellIs" dxfId="6708" priority="7250" operator="lessThan">
      <formula>0</formula>
    </cfRule>
  </conditionalFormatting>
  <conditionalFormatting sqref="D8">
    <cfRule type="cellIs" dxfId="6707" priority="7249" operator="lessThan">
      <formula>0</formula>
    </cfRule>
  </conditionalFormatting>
  <conditionalFormatting sqref="D8">
    <cfRule type="cellIs" dxfId="6706" priority="7248" operator="lessThan">
      <formula>0</formula>
    </cfRule>
  </conditionalFormatting>
  <conditionalFormatting sqref="D8">
    <cfRule type="cellIs" dxfId="6705" priority="7247" operator="lessThan">
      <formula>0</formula>
    </cfRule>
  </conditionalFormatting>
  <conditionalFormatting sqref="D8">
    <cfRule type="cellIs" dxfId="6704" priority="7246" operator="lessThan">
      <formula>0</formula>
    </cfRule>
  </conditionalFormatting>
  <conditionalFormatting sqref="D8">
    <cfRule type="cellIs" dxfId="6703" priority="7245" operator="lessThan">
      <formula>0</formula>
    </cfRule>
  </conditionalFormatting>
  <conditionalFormatting sqref="D8">
    <cfRule type="cellIs" dxfId="6702" priority="7244" operator="lessThan">
      <formula>0</formula>
    </cfRule>
  </conditionalFormatting>
  <conditionalFormatting sqref="D8">
    <cfRule type="cellIs" dxfId="6701" priority="7243" operator="lessThan">
      <formula>0</formula>
    </cfRule>
  </conditionalFormatting>
  <conditionalFormatting sqref="D8">
    <cfRule type="cellIs" dxfId="6700" priority="7242" operator="lessThan">
      <formula>0</formula>
    </cfRule>
  </conditionalFormatting>
  <conditionalFormatting sqref="D8">
    <cfRule type="cellIs" dxfId="6699" priority="7241" operator="lessThan">
      <formula>0</formula>
    </cfRule>
  </conditionalFormatting>
  <conditionalFormatting sqref="D8">
    <cfRule type="cellIs" dxfId="6698" priority="7240" operator="lessThan">
      <formula>0</formula>
    </cfRule>
  </conditionalFormatting>
  <conditionalFormatting sqref="D8">
    <cfRule type="cellIs" dxfId="6697" priority="7239" operator="lessThan">
      <formula>0</formula>
    </cfRule>
  </conditionalFormatting>
  <conditionalFormatting sqref="D8">
    <cfRule type="cellIs" dxfId="6696" priority="7238" operator="lessThan">
      <formula>0</formula>
    </cfRule>
  </conditionalFormatting>
  <conditionalFormatting sqref="D8">
    <cfRule type="cellIs" dxfId="6695" priority="7237" operator="lessThan">
      <formula>0</formula>
    </cfRule>
  </conditionalFormatting>
  <conditionalFormatting sqref="D8">
    <cfRule type="cellIs" dxfId="6694" priority="7236" operator="lessThan">
      <formula>0</formula>
    </cfRule>
  </conditionalFormatting>
  <conditionalFormatting sqref="D8">
    <cfRule type="cellIs" dxfId="6693" priority="7235" operator="lessThan">
      <formula>0</formula>
    </cfRule>
  </conditionalFormatting>
  <conditionalFormatting sqref="D8">
    <cfRule type="cellIs" dxfId="6692" priority="7234" operator="lessThan">
      <formula>0</formula>
    </cfRule>
  </conditionalFormatting>
  <conditionalFormatting sqref="D8">
    <cfRule type="cellIs" dxfId="6691" priority="7233" operator="lessThan">
      <formula>0</formula>
    </cfRule>
  </conditionalFormatting>
  <conditionalFormatting sqref="D8">
    <cfRule type="cellIs" dxfId="6690" priority="7232" operator="lessThan">
      <formula>0</formula>
    </cfRule>
  </conditionalFormatting>
  <conditionalFormatting sqref="D8">
    <cfRule type="cellIs" dxfId="6689" priority="7231" operator="lessThan">
      <formula>0</formula>
    </cfRule>
  </conditionalFormatting>
  <conditionalFormatting sqref="D8">
    <cfRule type="cellIs" dxfId="6688" priority="7230" operator="lessThan">
      <formula>0</formula>
    </cfRule>
  </conditionalFormatting>
  <conditionalFormatting sqref="D8">
    <cfRule type="cellIs" dxfId="6687" priority="7229" operator="lessThan">
      <formula>0</formula>
    </cfRule>
  </conditionalFormatting>
  <conditionalFormatting sqref="D8">
    <cfRule type="cellIs" dxfId="6686" priority="7228" operator="lessThan">
      <formula>0</formula>
    </cfRule>
  </conditionalFormatting>
  <conditionalFormatting sqref="D8">
    <cfRule type="cellIs" dxfId="6685" priority="7227" operator="lessThan">
      <formula>0</formula>
    </cfRule>
  </conditionalFormatting>
  <conditionalFormatting sqref="D8">
    <cfRule type="cellIs" dxfId="6684" priority="7226" operator="lessThan">
      <formula>0</formula>
    </cfRule>
  </conditionalFormatting>
  <conditionalFormatting sqref="D8">
    <cfRule type="cellIs" dxfId="6683" priority="7225" operator="lessThan">
      <formula>0</formula>
    </cfRule>
  </conditionalFormatting>
  <conditionalFormatting sqref="D8">
    <cfRule type="cellIs" dxfId="6682" priority="7224" operator="lessThan">
      <formula>0</formula>
    </cfRule>
  </conditionalFormatting>
  <conditionalFormatting sqref="D8">
    <cfRule type="cellIs" dxfId="6681" priority="7223" operator="lessThan">
      <formula>0</formula>
    </cfRule>
  </conditionalFormatting>
  <conditionalFormatting sqref="D8">
    <cfRule type="cellIs" dxfId="6680" priority="7222" operator="lessThan">
      <formula>0</formula>
    </cfRule>
  </conditionalFormatting>
  <conditionalFormatting sqref="D8">
    <cfRule type="cellIs" dxfId="6679" priority="7221" operator="lessThan">
      <formula>0</formula>
    </cfRule>
  </conditionalFormatting>
  <conditionalFormatting sqref="D8">
    <cfRule type="cellIs" dxfId="6678" priority="7220" operator="lessThan">
      <formula>0</formula>
    </cfRule>
  </conditionalFormatting>
  <conditionalFormatting sqref="D8">
    <cfRule type="cellIs" dxfId="6677" priority="7219" operator="lessThan">
      <formula>0</formula>
    </cfRule>
  </conditionalFormatting>
  <conditionalFormatting sqref="D8">
    <cfRule type="cellIs" dxfId="6676" priority="7218" operator="lessThan">
      <formula>0</formula>
    </cfRule>
  </conditionalFormatting>
  <conditionalFormatting sqref="D8">
    <cfRule type="cellIs" dxfId="6675" priority="7217" operator="lessThan">
      <formula>0</formula>
    </cfRule>
  </conditionalFormatting>
  <conditionalFormatting sqref="D8">
    <cfRule type="cellIs" dxfId="6674" priority="7216" operator="lessThan">
      <formula>0</formula>
    </cfRule>
  </conditionalFormatting>
  <conditionalFormatting sqref="D8">
    <cfRule type="cellIs" dxfId="6673" priority="7215" operator="lessThan">
      <formula>0</formula>
    </cfRule>
  </conditionalFormatting>
  <conditionalFormatting sqref="D8">
    <cfRule type="cellIs" dxfId="6672" priority="7214" operator="lessThan">
      <formula>0</formula>
    </cfRule>
  </conditionalFormatting>
  <conditionalFormatting sqref="D8">
    <cfRule type="cellIs" dxfId="6671" priority="7213" operator="lessThan">
      <formula>0</formula>
    </cfRule>
  </conditionalFormatting>
  <conditionalFormatting sqref="D8">
    <cfRule type="cellIs" dxfId="6670" priority="7212" operator="lessThan">
      <formula>0</formula>
    </cfRule>
  </conditionalFormatting>
  <conditionalFormatting sqref="D8">
    <cfRule type="cellIs" dxfId="6669" priority="7211" operator="lessThan">
      <formula>0</formula>
    </cfRule>
  </conditionalFormatting>
  <conditionalFormatting sqref="D8">
    <cfRule type="cellIs" dxfId="6668" priority="7210" operator="lessThan">
      <formula>0</formula>
    </cfRule>
  </conditionalFormatting>
  <conditionalFormatting sqref="D8">
    <cfRule type="cellIs" dxfId="6667" priority="7209" operator="lessThan">
      <formula>0</formula>
    </cfRule>
  </conditionalFormatting>
  <conditionalFormatting sqref="D8">
    <cfRule type="cellIs" dxfId="6666" priority="7208" operator="lessThan">
      <formula>0</formula>
    </cfRule>
  </conditionalFormatting>
  <conditionalFormatting sqref="D8">
    <cfRule type="cellIs" dxfId="6665" priority="7207" operator="lessThan">
      <formula>0</formula>
    </cfRule>
  </conditionalFormatting>
  <conditionalFormatting sqref="D8">
    <cfRule type="cellIs" dxfId="6664" priority="7206" operator="lessThan">
      <formula>0</formula>
    </cfRule>
  </conditionalFormatting>
  <conditionalFormatting sqref="D8">
    <cfRule type="cellIs" dxfId="6663" priority="7205" operator="lessThan">
      <formula>0</formula>
    </cfRule>
  </conditionalFormatting>
  <conditionalFormatting sqref="D8">
    <cfRule type="cellIs" dxfId="6662" priority="7204" operator="lessThan">
      <formula>0</formula>
    </cfRule>
  </conditionalFormatting>
  <conditionalFormatting sqref="D8">
    <cfRule type="cellIs" dxfId="6661" priority="7203" operator="lessThan">
      <formula>0</formula>
    </cfRule>
  </conditionalFormatting>
  <conditionalFormatting sqref="D8">
    <cfRule type="cellIs" dxfId="6660" priority="7202" operator="lessThan">
      <formula>0</formula>
    </cfRule>
  </conditionalFormatting>
  <conditionalFormatting sqref="D8">
    <cfRule type="cellIs" dxfId="6659" priority="7201" operator="lessThan">
      <formula>0</formula>
    </cfRule>
  </conditionalFormatting>
  <conditionalFormatting sqref="D8">
    <cfRule type="cellIs" dxfId="6658" priority="7200" operator="lessThan">
      <formula>0</formula>
    </cfRule>
  </conditionalFormatting>
  <conditionalFormatting sqref="D8">
    <cfRule type="cellIs" dxfId="6657" priority="7199" operator="lessThan">
      <formula>0</formula>
    </cfRule>
  </conditionalFormatting>
  <conditionalFormatting sqref="D8">
    <cfRule type="cellIs" dxfId="6656" priority="7198" operator="lessThan">
      <formula>0</formula>
    </cfRule>
  </conditionalFormatting>
  <conditionalFormatting sqref="D8">
    <cfRule type="cellIs" dxfId="6655" priority="7197" operator="lessThan">
      <formula>0</formula>
    </cfRule>
  </conditionalFormatting>
  <conditionalFormatting sqref="D8">
    <cfRule type="cellIs" dxfId="6654" priority="7196" operator="lessThan">
      <formula>0</formula>
    </cfRule>
  </conditionalFormatting>
  <conditionalFormatting sqref="D8">
    <cfRule type="cellIs" dxfId="6653" priority="7195" operator="lessThan">
      <formula>0</formula>
    </cfRule>
  </conditionalFormatting>
  <conditionalFormatting sqref="D8">
    <cfRule type="cellIs" dxfId="6652" priority="7194" operator="lessThan">
      <formula>0</formula>
    </cfRule>
  </conditionalFormatting>
  <conditionalFormatting sqref="D8">
    <cfRule type="cellIs" dxfId="6651" priority="7193" operator="lessThan">
      <formula>0</formula>
    </cfRule>
  </conditionalFormatting>
  <conditionalFormatting sqref="D8">
    <cfRule type="cellIs" dxfId="6650" priority="7192" operator="lessThan">
      <formula>0</formula>
    </cfRule>
  </conditionalFormatting>
  <conditionalFormatting sqref="D8">
    <cfRule type="cellIs" dxfId="6649" priority="7191" operator="lessThan">
      <formula>0</formula>
    </cfRule>
  </conditionalFormatting>
  <conditionalFormatting sqref="D8">
    <cfRule type="cellIs" dxfId="6648" priority="7190" operator="lessThan">
      <formula>0</formula>
    </cfRule>
  </conditionalFormatting>
  <conditionalFormatting sqref="D8">
    <cfRule type="cellIs" dxfId="6647" priority="7189" operator="lessThan">
      <formula>0</formula>
    </cfRule>
  </conditionalFormatting>
  <conditionalFormatting sqref="D8">
    <cfRule type="cellIs" dxfId="6646" priority="7188" operator="lessThan">
      <formula>0</formula>
    </cfRule>
  </conditionalFormatting>
  <conditionalFormatting sqref="D8">
    <cfRule type="cellIs" dxfId="6645" priority="7187" operator="lessThan">
      <formula>0</formula>
    </cfRule>
  </conditionalFormatting>
  <conditionalFormatting sqref="D8">
    <cfRule type="cellIs" dxfId="6644" priority="7186" operator="lessThan">
      <formula>0</formula>
    </cfRule>
  </conditionalFormatting>
  <conditionalFormatting sqref="D8">
    <cfRule type="cellIs" dxfId="6643" priority="7185" operator="lessThan">
      <formula>0</formula>
    </cfRule>
  </conditionalFormatting>
  <conditionalFormatting sqref="D8">
    <cfRule type="cellIs" dxfId="6642" priority="7184" operator="lessThan">
      <formula>0</formula>
    </cfRule>
  </conditionalFormatting>
  <conditionalFormatting sqref="D8">
    <cfRule type="cellIs" dxfId="6641" priority="7183" operator="lessThan">
      <formula>0</formula>
    </cfRule>
  </conditionalFormatting>
  <conditionalFormatting sqref="D8">
    <cfRule type="cellIs" dxfId="6640" priority="7182" operator="lessThan">
      <formula>0</formula>
    </cfRule>
  </conditionalFormatting>
  <conditionalFormatting sqref="D8">
    <cfRule type="cellIs" dxfId="6639" priority="7181" operator="lessThan">
      <formula>0</formula>
    </cfRule>
  </conditionalFormatting>
  <conditionalFormatting sqref="D8">
    <cfRule type="cellIs" dxfId="6638" priority="7180" operator="lessThan">
      <formula>0</formula>
    </cfRule>
  </conditionalFormatting>
  <conditionalFormatting sqref="D8">
    <cfRule type="cellIs" dxfId="6637" priority="7179" operator="lessThan">
      <formula>0</formula>
    </cfRule>
  </conditionalFormatting>
  <conditionalFormatting sqref="D8">
    <cfRule type="cellIs" dxfId="6636" priority="7178" operator="lessThan">
      <formula>0</formula>
    </cfRule>
  </conditionalFormatting>
  <conditionalFormatting sqref="D8">
    <cfRule type="cellIs" dxfId="6635" priority="7177" operator="lessThan">
      <formula>0</formula>
    </cfRule>
  </conditionalFormatting>
  <conditionalFormatting sqref="D8">
    <cfRule type="cellIs" dxfId="6634" priority="7176" operator="lessThan">
      <formula>0</formula>
    </cfRule>
  </conditionalFormatting>
  <conditionalFormatting sqref="D8">
    <cfRule type="cellIs" dxfId="6633" priority="7175" operator="lessThan">
      <formula>0</formula>
    </cfRule>
  </conditionalFormatting>
  <conditionalFormatting sqref="D8">
    <cfRule type="cellIs" dxfId="6632" priority="7174" operator="lessThan">
      <formula>0</formula>
    </cfRule>
  </conditionalFormatting>
  <conditionalFormatting sqref="D8">
    <cfRule type="cellIs" dxfId="6631" priority="7173" operator="lessThan">
      <formula>0</formula>
    </cfRule>
  </conditionalFormatting>
  <conditionalFormatting sqref="D8">
    <cfRule type="cellIs" dxfId="6630" priority="7172" operator="lessThan">
      <formula>0</formula>
    </cfRule>
  </conditionalFormatting>
  <conditionalFormatting sqref="D8">
    <cfRule type="cellIs" dxfId="6629" priority="7171" operator="lessThan">
      <formula>0</formula>
    </cfRule>
  </conditionalFormatting>
  <conditionalFormatting sqref="D8">
    <cfRule type="cellIs" dxfId="6628" priority="7170" operator="lessThan">
      <formula>0</formula>
    </cfRule>
  </conditionalFormatting>
  <conditionalFormatting sqref="D8">
    <cfRule type="cellIs" dxfId="6627" priority="7169" operator="lessThan">
      <formula>0</formula>
    </cfRule>
  </conditionalFormatting>
  <conditionalFormatting sqref="D8">
    <cfRule type="cellIs" dxfId="6626" priority="7168" operator="lessThan">
      <formula>0</formula>
    </cfRule>
  </conditionalFormatting>
  <conditionalFormatting sqref="D8">
    <cfRule type="cellIs" dxfId="6625" priority="7167" operator="lessThan">
      <formula>0</formula>
    </cfRule>
  </conditionalFormatting>
  <conditionalFormatting sqref="D8">
    <cfRule type="cellIs" dxfId="6624" priority="7166" operator="lessThan">
      <formula>0</formula>
    </cfRule>
  </conditionalFormatting>
  <conditionalFormatting sqref="D8">
    <cfRule type="cellIs" dxfId="6623" priority="7165" operator="lessThan">
      <formula>0</formula>
    </cfRule>
  </conditionalFormatting>
  <conditionalFormatting sqref="D8">
    <cfRule type="cellIs" dxfId="6622" priority="7164" operator="lessThan">
      <formula>0</formula>
    </cfRule>
  </conditionalFormatting>
  <conditionalFormatting sqref="D8">
    <cfRule type="cellIs" dxfId="6621" priority="7163" operator="lessThan">
      <formula>0</formula>
    </cfRule>
  </conditionalFormatting>
  <conditionalFormatting sqref="D8">
    <cfRule type="cellIs" dxfId="6620" priority="7162" operator="lessThan">
      <formula>0</formula>
    </cfRule>
  </conditionalFormatting>
  <conditionalFormatting sqref="D8">
    <cfRule type="cellIs" dxfId="6619" priority="7161" operator="lessThan">
      <formula>0</formula>
    </cfRule>
  </conditionalFormatting>
  <conditionalFormatting sqref="D8">
    <cfRule type="cellIs" dxfId="6618" priority="7160" operator="lessThan">
      <formula>0</formula>
    </cfRule>
  </conditionalFormatting>
  <conditionalFormatting sqref="D8">
    <cfRule type="cellIs" dxfId="6617" priority="7159" operator="lessThan">
      <formula>0</formula>
    </cfRule>
  </conditionalFormatting>
  <conditionalFormatting sqref="D8">
    <cfRule type="cellIs" dxfId="6616" priority="7158" operator="lessThan">
      <formula>0</formula>
    </cfRule>
  </conditionalFormatting>
  <conditionalFormatting sqref="D8">
    <cfRule type="cellIs" dxfId="6615" priority="7157" operator="lessThan">
      <formula>0</formula>
    </cfRule>
  </conditionalFormatting>
  <conditionalFormatting sqref="D8">
    <cfRule type="cellIs" dxfId="6614" priority="7156" operator="lessThan">
      <formula>0</formula>
    </cfRule>
  </conditionalFormatting>
  <conditionalFormatting sqref="D8">
    <cfRule type="cellIs" dxfId="6613" priority="7155" operator="lessThan">
      <formula>0</formula>
    </cfRule>
  </conditionalFormatting>
  <conditionalFormatting sqref="D8">
    <cfRule type="cellIs" dxfId="6612" priority="7154" operator="lessThan">
      <formula>0</formula>
    </cfRule>
  </conditionalFormatting>
  <conditionalFormatting sqref="D8">
    <cfRule type="cellIs" dxfId="6611" priority="7153" operator="lessThan">
      <formula>0</formula>
    </cfRule>
  </conditionalFormatting>
  <conditionalFormatting sqref="D8">
    <cfRule type="cellIs" dxfId="6610" priority="7152" operator="lessThan">
      <formula>0</formula>
    </cfRule>
  </conditionalFormatting>
  <conditionalFormatting sqref="D8">
    <cfRule type="cellIs" dxfId="6609" priority="7151" operator="lessThan">
      <formula>0</formula>
    </cfRule>
  </conditionalFormatting>
  <conditionalFormatting sqref="D8">
    <cfRule type="cellIs" dxfId="6608" priority="7150" operator="lessThan">
      <formula>0</formula>
    </cfRule>
  </conditionalFormatting>
  <conditionalFormatting sqref="D8">
    <cfRule type="cellIs" dxfId="6607" priority="7149" operator="lessThan">
      <formula>0</formula>
    </cfRule>
  </conditionalFormatting>
  <conditionalFormatting sqref="D8">
    <cfRule type="cellIs" dxfId="6606" priority="7148" operator="lessThan">
      <formula>0</formula>
    </cfRule>
  </conditionalFormatting>
  <conditionalFormatting sqref="D8">
    <cfRule type="cellIs" dxfId="6605" priority="7147" operator="lessThan">
      <formula>0</formula>
    </cfRule>
  </conditionalFormatting>
  <conditionalFormatting sqref="D8">
    <cfRule type="cellIs" dxfId="6604" priority="7146" operator="lessThan">
      <formula>0</formula>
    </cfRule>
  </conditionalFormatting>
  <conditionalFormatting sqref="D8">
    <cfRule type="cellIs" dxfId="6603" priority="7145" operator="lessThan">
      <formula>0</formula>
    </cfRule>
  </conditionalFormatting>
  <conditionalFormatting sqref="D8">
    <cfRule type="cellIs" dxfId="6602" priority="7144" operator="lessThan">
      <formula>0</formula>
    </cfRule>
  </conditionalFormatting>
  <conditionalFormatting sqref="D8">
    <cfRule type="cellIs" dxfId="6601" priority="7143" operator="lessThan">
      <formula>0</formula>
    </cfRule>
  </conditionalFormatting>
  <conditionalFormatting sqref="D8">
    <cfRule type="cellIs" dxfId="6600" priority="7142" operator="lessThan">
      <formula>0</formula>
    </cfRule>
  </conditionalFormatting>
  <conditionalFormatting sqref="D8">
    <cfRule type="cellIs" dxfId="6599" priority="7141" operator="lessThan">
      <formula>0</formula>
    </cfRule>
  </conditionalFormatting>
  <conditionalFormatting sqref="D8">
    <cfRule type="cellIs" dxfId="6598" priority="7140" operator="lessThan">
      <formula>0</formula>
    </cfRule>
  </conditionalFormatting>
  <conditionalFormatting sqref="D8">
    <cfRule type="cellIs" dxfId="6597" priority="7139" operator="lessThan">
      <formula>0</formula>
    </cfRule>
  </conditionalFormatting>
  <conditionalFormatting sqref="D8">
    <cfRule type="cellIs" dxfId="6596" priority="7138" operator="lessThan">
      <formula>0</formula>
    </cfRule>
  </conditionalFormatting>
  <conditionalFormatting sqref="D8">
    <cfRule type="cellIs" dxfId="6595" priority="7137" operator="lessThan">
      <formula>0</formula>
    </cfRule>
  </conditionalFormatting>
  <conditionalFormatting sqref="D8">
    <cfRule type="cellIs" dxfId="6594" priority="7136" operator="lessThan">
      <formula>0</formula>
    </cfRule>
  </conditionalFormatting>
  <conditionalFormatting sqref="D8">
    <cfRule type="cellIs" dxfId="6593" priority="7135" operator="lessThan">
      <formula>0</formula>
    </cfRule>
  </conditionalFormatting>
  <conditionalFormatting sqref="D8">
    <cfRule type="cellIs" dxfId="6592" priority="7134" operator="lessThan">
      <formula>0</formula>
    </cfRule>
  </conditionalFormatting>
  <conditionalFormatting sqref="D8">
    <cfRule type="cellIs" dxfId="6591" priority="7133" operator="lessThan">
      <formula>0</formula>
    </cfRule>
  </conditionalFormatting>
  <conditionalFormatting sqref="D8">
    <cfRule type="cellIs" dxfId="6590" priority="7132" operator="lessThan">
      <formula>0</formula>
    </cfRule>
  </conditionalFormatting>
  <conditionalFormatting sqref="D8">
    <cfRule type="cellIs" dxfId="6589" priority="7131" operator="lessThan">
      <formula>0</formula>
    </cfRule>
  </conditionalFormatting>
  <conditionalFormatting sqref="D8">
    <cfRule type="cellIs" dxfId="6588" priority="7130" operator="lessThan">
      <formula>0</formula>
    </cfRule>
  </conditionalFormatting>
  <conditionalFormatting sqref="D8">
    <cfRule type="cellIs" dxfId="6587" priority="7129" operator="lessThan">
      <formula>0</formula>
    </cfRule>
  </conditionalFormatting>
  <conditionalFormatting sqref="D8">
    <cfRule type="cellIs" dxfId="6586" priority="7128" operator="lessThan">
      <formula>0</formula>
    </cfRule>
  </conditionalFormatting>
  <conditionalFormatting sqref="D8">
    <cfRule type="cellIs" dxfId="6585" priority="7127" operator="lessThan">
      <formula>0</formula>
    </cfRule>
  </conditionalFormatting>
  <conditionalFormatting sqref="D8">
    <cfRule type="cellIs" dxfId="6584" priority="7126" operator="lessThan">
      <formula>0</formula>
    </cfRule>
  </conditionalFormatting>
  <conditionalFormatting sqref="D8">
    <cfRule type="cellIs" dxfId="6583" priority="7125" operator="lessThan">
      <formula>0</formula>
    </cfRule>
  </conditionalFormatting>
  <conditionalFormatting sqref="D8">
    <cfRule type="cellIs" dxfId="6582" priority="7124" operator="lessThan">
      <formula>0</formula>
    </cfRule>
  </conditionalFormatting>
  <conditionalFormatting sqref="D8">
    <cfRule type="cellIs" dxfId="6581" priority="7123" operator="lessThan">
      <formula>0</formula>
    </cfRule>
  </conditionalFormatting>
  <conditionalFormatting sqref="D8">
    <cfRule type="cellIs" dxfId="6580" priority="7122" operator="lessThan">
      <formula>0</formula>
    </cfRule>
  </conditionalFormatting>
  <conditionalFormatting sqref="D8">
    <cfRule type="cellIs" dxfId="6579" priority="7121" operator="lessThan">
      <formula>0</formula>
    </cfRule>
  </conditionalFormatting>
  <conditionalFormatting sqref="D8">
    <cfRule type="cellIs" dxfId="6578" priority="7120" operator="lessThan">
      <formula>0</formula>
    </cfRule>
  </conditionalFormatting>
  <conditionalFormatting sqref="D8">
    <cfRule type="cellIs" dxfId="6577" priority="7119" operator="lessThan">
      <formula>0</formula>
    </cfRule>
  </conditionalFormatting>
  <conditionalFormatting sqref="D8">
    <cfRule type="cellIs" dxfId="6576" priority="7118" operator="lessThan">
      <formula>0</formula>
    </cfRule>
  </conditionalFormatting>
  <conditionalFormatting sqref="D8">
    <cfRule type="cellIs" dxfId="6575" priority="7117" operator="lessThan">
      <formula>0</formula>
    </cfRule>
  </conditionalFormatting>
  <conditionalFormatting sqref="D8">
    <cfRule type="cellIs" dxfId="6574" priority="7116" operator="lessThan">
      <formula>0</formula>
    </cfRule>
  </conditionalFormatting>
  <conditionalFormatting sqref="D8">
    <cfRule type="cellIs" dxfId="6573" priority="7115" operator="lessThan">
      <formula>0</formula>
    </cfRule>
  </conditionalFormatting>
  <conditionalFormatting sqref="D8">
    <cfRule type="cellIs" dxfId="6572" priority="7114" operator="lessThan">
      <formula>0</formula>
    </cfRule>
  </conditionalFormatting>
  <conditionalFormatting sqref="D8">
    <cfRule type="cellIs" dxfId="6571" priority="7113" operator="lessThan">
      <formula>0</formula>
    </cfRule>
  </conditionalFormatting>
  <conditionalFormatting sqref="D8">
    <cfRule type="cellIs" dxfId="6570" priority="7112" operator="lessThan">
      <formula>0</formula>
    </cfRule>
  </conditionalFormatting>
  <conditionalFormatting sqref="D8">
    <cfRule type="cellIs" dxfId="6569" priority="7111" operator="lessThan">
      <formula>0</formula>
    </cfRule>
  </conditionalFormatting>
  <conditionalFormatting sqref="D8">
    <cfRule type="cellIs" dxfId="6568" priority="7110" operator="lessThan">
      <formula>0</formula>
    </cfRule>
  </conditionalFormatting>
  <conditionalFormatting sqref="D8">
    <cfRule type="cellIs" dxfId="6567" priority="7109" operator="lessThan">
      <formula>0</formula>
    </cfRule>
  </conditionalFormatting>
  <conditionalFormatting sqref="D8">
    <cfRule type="cellIs" dxfId="6566" priority="7108" operator="lessThan">
      <formula>0</formula>
    </cfRule>
  </conditionalFormatting>
  <conditionalFormatting sqref="D8">
    <cfRule type="cellIs" dxfId="6565" priority="7107" operator="lessThan">
      <formula>0</formula>
    </cfRule>
  </conditionalFormatting>
  <conditionalFormatting sqref="D8">
    <cfRule type="cellIs" dxfId="6564" priority="7106" operator="lessThan">
      <formula>0</formula>
    </cfRule>
  </conditionalFormatting>
  <conditionalFormatting sqref="D8">
    <cfRule type="cellIs" dxfId="6563" priority="7105" operator="lessThan">
      <formula>0</formula>
    </cfRule>
  </conditionalFormatting>
  <conditionalFormatting sqref="D8">
    <cfRule type="cellIs" dxfId="6562" priority="7104" operator="lessThan">
      <formula>0</formula>
    </cfRule>
  </conditionalFormatting>
  <conditionalFormatting sqref="D8">
    <cfRule type="cellIs" dxfId="6561" priority="7103" operator="lessThan">
      <formula>0</formula>
    </cfRule>
  </conditionalFormatting>
  <conditionalFormatting sqref="D8">
    <cfRule type="cellIs" dxfId="6560" priority="7102" operator="lessThan">
      <formula>0</formula>
    </cfRule>
  </conditionalFormatting>
  <conditionalFormatting sqref="D8">
    <cfRule type="cellIs" dxfId="6559" priority="7101" operator="lessThan">
      <formula>0</formula>
    </cfRule>
  </conditionalFormatting>
  <conditionalFormatting sqref="D8">
    <cfRule type="cellIs" dxfId="6558" priority="7100" operator="lessThan">
      <formula>0</formula>
    </cfRule>
  </conditionalFormatting>
  <conditionalFormatting sqref="D8">
    <cfRule type="cellIs" dxfId="6557" priority="7099" operator="lessThan">
      <formula>0</formula>
    </cfRule>
  </conditionalFormatting>
  <conditionalFormatting sqref="D8">
    <cfRule type="cellIs" dxfId="6556" priority="7098" operator="lessThan">
      <formula>0</formula>
    </cfRule>
  </conditionalFormatting>
  <conditionalFormatting sqref="D8">
    <cfRule type="cellIs" dxfId="6555" priority="7097" operator="lessThan">
      <formula>0</formula>
    </cfRule>
  </conditionalFormatting>
  <conditionalFormatting sqref="D8">
    <cfRule type="cellIs" dxfId="6554" priority="7096" operator="lessThan">
      <formula>0</formula>
    </cfRule>
  </conditionalFormatting>
  <conditionalFormatting sqref="D8">
    <cfRule type="cellIs" dxfId="6553" priority="7095" operator="lessThan">
      <formula>0</formula>
    </cfRule>
  </conditionalFormatting>
  <conditionalFormatting sqref="D8">
    <cfRule type="cellIs" dxfId="6552" priority="7094" operator="lessThan">
      <formula>0</formula>
    </cfRule>
  </conditionalFormatting>
  <conditionalFormatting sqref="D8">
    <cfRule type="cellIs" dxfId="6551" priority="7093" operator="lessThan">
      <formula>0</formula>
    </cfRule>
  </conditionalFormatting>
  <conditionalFormatting sqref="D8">
    <cfRule type="cellIs" dxfId="6550" priority="7092" operator="lessThan">
      <formula>0</formula>
    </cfRule>
  </conditionalFormatting>
  <conditionalFormatting sqref="D8">
    <cfRule type="cellIs" dxfId="6549" priority="7091" operator="lessThan">
      <formula>0</formula>
    </cfRule>
  </conditionalFormatting>
  <conditionalFormatting sqref="D8">
    <cfRule type="cellIs" dxfId="6548" priority="7090" operator="lessThan">
      <formula>0</formula>
    </cfRule>
  </conditionalFormatting>
  <conditionalFormatting sqref="D8">
    <cfRule type="cellIs" dxfId="6547" priority="7089" operator="lessThan">
      <formula>0</formula>
    </cfRule>
  </conditionalFormatting>
  <conditionalFormatting sqref="D8">
    <cfRule type="cellIs" dxfId="6546" priority="7088" operator="lessThan">
      <formula>0</formula>
    </cfRule>
  </conditionalFormatting>
  <conditionalFormatting sqref="D8">
    <cfRule type="cellIs" dxfId="6545" priority="7087" operator="lessThan">
      <formula>0</formula>
    </cfRule>
  </conditionalFormatting>
  <conditionalFormatting sqref="D8">
    <cfRule type="cellIs" dxfId="6544" priority="7086" operator="lessThan">
      <formula>0</formula>
    </cfRule>
  </conditionalFormatting>
  <conditionalFormatting sqref="D8">
    <cfRule type="cellIs" dxfId="6543" priority="7085" operator="lessThan">
      <formula>0</formula>
    </cfRule>
  </conditionalFormatting>
  <conditionalFormatting sqref="D8">
    <cfRule type="cellIs" dxfId="6542" priority="7084" operator="lessThan">
      <formula>0</formula>
    </cfRule>
  </conditionalFormatting>
  <conditionalFormatting sqref="D8">
    <cfRule type="cellIs" dxfId="6541" priority="7083" operator="lessThan">
      <formula>0</formula>
    </cfRule>
  </conditionalFormatting>
  <conditionalFormatting sqref="D8">
    <cfRule type="cellIs" dxfId="6540" priority="7082" operator="lessThan">
      <formula>0</formula>
    </cfRule>
  </conditionalFormatting>
  <conditionalFormatting sqref="D8">
    <cfRule type="cellIs" dxfId="6539" priority="7081" operator="lessThan">
      <formula>0</formula>
    </cfRule>
  </conditionalFormatting>
  <conditionalFormatting sqref="D8">
    <cfRule type="cellIs" dxfId="6538" priority="7080" operator="lessThan">
      <formula>0</formula>
    </cfRule>
  </conditionalFormatting>
  <conditionalFormatting sqref="D8">
    <cfRule type="cellIs" dxfId="6537" priority="7079" operator="lessThan">
      <formula>0</formula>
    </cfRule>
  </conditionalFormatting>
  <conditionalFormatting sqref="D8">
    <cfRule type="cellIs" dxfId="6536" priority="7078" operator="lessThan">
      <formula>0</formula>
    </cfRule>
  </conditionalFormatting>
  <conditionalFormatting sqref="D8">
    <cfRule type="cellIs" dxfId="6535" priority="7077" operator="lessThan">
      <formula>0</formula>
    </cfRule>
  </conditionalFormatting>
  <conditionalFormatting sqref="D8">
    <cfRule type="cellIs" dxfId="6534" priority="7076" operator="lessThan">
      <formula>0</formula>
    </cfRule>
  </conditionalFormatting>
  <conditionalFormatting sqref="D8">
    <cfRule type="cellIs" dxfId="6533" priority="7075" operator="lessThan">
      <formula>0</formula>
    </cfRule>
  </conditionalFormatting>
  <conditionalFormatting sqref="D8">
    <cfRule type="cellIs" dxfId="6532" priority="7074" operator="lessThan">
      <formula>0</formula>
    </cfRule>
  </conditionalFormatting>
  <conditionalFormatting sqref="D8">
    <cfRule type="cellIs" dxfId="6531" priority="7073" operator="lessThan">
      <formula>0</formula>
    </cfRule>
  </conditionalFormatting>
  <conditionalFormatting sqref="D8">
    <cfRule type="cellIs" dxfId="6530" priority="7072" operator="lessThan">
      <formula>0</formula>
    </cfRule>
  </conditionalFormatting>
  <conditionalFormatting sqref="D8">
    <cfRule type="cellIs" dxfId="6529" priority="7071" operator="lessThan">
      <formula>0</formula>
    </cfRule>
  </conditionalFormatting>
  <conditionalFormatting sqref="D8">
    <cfRule type="cellIs" dxfId="6528" priority="7070" operator="lessThan">
      <formula>0</formula>
    </cfRule>
  </conditionalFormatting>
  <conditionalFormatting sqref="D8">
    <cfRule type="cellIs" dxfId="6527" priority="7069" operator="lessThan">
      <formula>0</formula>
    </cfRule>
  </conditionalFormatting>
  <conditionalFormatting sqref="D8">
    <cfRule type="cellIs" dxfId="6526" priority="7068" operator="lessThan">
      <formula>0</formula>
    </cfRule>
  </conditionalFormatting>
  <conditionalFormatting sqref="D8">
    <cfRule type="cellIs" dxfId="6525" priority="7067" operator="lessThan">
      <formula>0</formula>
    </cfRule>
  </conditionalFormatting>
  <conditionalFormatting sqref="D8">
    <cfRule type="cellIs" dxfId="6524" priority="7066" operator="lessThan">
      <formula>0</formula>
    </cfRule>
  </conditionalFormatting>
  <conditionalFormatting sqref="D8">
    <cfRule type="cellIs" dxfId="6523" priority="7065" operator="lessThan">
      <formula>0</formula>
    </cfRule>
  </conditionalFormatting>
  <conditionalFormatting sqref="D8">
    <cfRule type="cellIs" dxfId="6522" priority="7064" operator="lessThan">
      <formula>0</formula>
    </cfRule>
  </conditionalFormatting>
  <conditionalFormatting sqref="D8">
    <cfRule type="cellIs" dxfId="6521" priority="7063" operator="lessThan">
      <formula>0</formula>
    </cfRule>
  </conditionalFormatting>
  <conditionalFormatting sqref="D8">
    <cfRule type="cellIs" dxfId="6520" priority="7062" operator="lessThan">
      <formula>0</formula>
    </cfRule>
  </conditionalFormatting>
  <conditionalFormatting sqref="D8">
    <cfRule type="cellIs" dxfId="6519" priority="7061" operator="lessThan">
      <formula>0</formula>
    </cfRule>
  </conditionalFormatting>
  <conditionalFormatting sqref="D8">
    <cfRule type="cellIs" dxfId="6518" priority="7060" operator="lessThan">
      <formula>0</formula>
    </cfRule>
  </conditionalFormatting>
  <conditionalFormatting sqref="D8">
    <cfRule type="cellIs" dxfId="6517" priority="7059" operator="lessThan">
      <formula>0</formula>
    </cfRule>
  </conditionalFormatting>
  <conditionalFormatting sqref="D8">
    <cfRule type="cellIs" dxfId="6516" priority="7058" operator="lessThan">
      <formula>0</formula>
    </cfRule>
  </conditionalFormatting>
  <conditionalFormatting sqref="D8">
    <cfRule type="cellIs" dxfId="6515" priority="7057" operator="lessThan">
      <formula>0</formula>
    </cfRule>
  </conditionalFormatting>
  <conditionalFormatting sqref="D8">
    <cfRule type="cellIs" dxfId="6514" priority="7056" operator="lessThan">
      <formula>0</formula>
    </cfRule>
  </conditionalFormatting>
  <conditionalFormatting sqref="D8">
    <cfRule type="cellIs" dxfId="6513" priority="7055" operator="lessThan">
      <formula>0</formula>
    </cfRule>
  </conditionalFormatting>
  <conditionalFormatting sqref="D8">
    <cfRule type="cellIs" dxfId="6512" priority="7054" operator="lessThan">
      <formula>0</formula>
    </cfRule>
  </conditionalFormatting>
  <conditionalFormatting sqref="D8">
    <cfRule type="cellIs" dxfId="6511" priority="7053" operator="lessThan">
      <formula>0</formula>
    </cfRule>
  </conditionalFormatting>
  <conditionalFormatting sqref="D8">
    <cfRule type="cellIs" dxfId="6510" priority="7052" operator="lessThan">
      <formula>0</formula>
    </cfRule>
  </conditionalFormatting>
  <conditionalFormatting sqref="D8">
    <cfRule type="cellIs" dxfId="6509" priority="7051" operator="lessThan">
      <formula>0</formula>
    </cfRule>
  </conditionalFormatting>
  <conditionalFormatting sqref="D8">
    <cfRule type="cellIs" dxfId="6508" priority="7050" operator="lessThan">
      <formula>0</formula>
    </cfRule>
  </conditionalFormatting>
  <conditionalFormatting sqref="D8">
    <cfRule type="cellIs" dxfId="6507" priority="7049" operator="lessThan">
      <formula>0</formula>
    </cfRule>
  </conditionalFormatting>
  <conditionalFormatting sqref="D8">
    <cfRule type="cellIs" dxfId="6506" priority="7048" operator="lessThan">
      <formula>0</formula>
    </cfRule>
  </conditionalFormatting>
  <conditionalFormatting sqref="D8">
    <cfRule type="cellIs" dxfId="6505" priority="7047" operator="lessThan">
      <formula>0</formula>
    </cfRule>
  </conditionalFormatting>
  <conditionalFormatting sqref="D8">
    <cfRule type="cellIs" dxfId="6504" priority="7046" operator="lessThan">
      <formula>0</formula>
    </cfRule>
  </conditionalFormatting>
  <conditionalFormatting sqref="D8">
    <cfRule type="cellIs" dxfId="6503" priority="7045" operator="lessThan">
      <formula>0</formula>
    </cfRule>
  </conditionalFormatting>
  <conditionalFormatting sqref="D8">
    <cfRule type="cellIs" dxfId="6502" priority="7044" operator="lessThan">
      <formula>0</formula>
    </cfRule>
  </conditionalFormatting>
  <conditionalFormatting sqref="D8">
    <cfRule type="cellIs" dxfId="6501" priority="7043" operator="lessThan">
      <formula>0</formula>
    </cfRule>
  </conditionalFormatting>
  <conditionalFormatting sqref="D8">
    <cfRule type="cellIs" dxfId="6500" priority="7042" operator="lessThan">
      <formula>0</formula>
    </cfRule>
  </conditionalFormatting>
  <conditionalFormatting sqref="D8">
    <cfRule type="cellIs" dxfId="6499" priority="7041" operator="lessThan">
      <formula>0</formula>
    </cfRule>
  </conditionalFormatting>
  <conditionalFormatting sqref="D8">
    <cfRule type="cellIs" dxfId="6498" priority="7040" operator="lessThan">
      <formula>0</formula>
    </cfRule>
  </conditionalFormatting>
  <conditionalFormatting sqref="D8">
    <cfRule type="cellIs" dxfId="6497" priority="7039" operator="lessThan">
      <formula>0</formula>
    </cfRule>
  </conditionalFormatting>
  <conditionalFormatting sqref="D8">
    <cfRule type="cellIs" dxfId="6496" priority="7038" operator="lessThan">
      <formula>0</formula>
    </cfRule>
  </conditionalFormatting>
  <conditionalFormatting sqref="D8">
    <cfRule type="cellIs" dxfId="6495" priority="7037" operator="lessThan">
      <formula>0</formula>
    </cfRule>
  </conditionalFormatting>
  <conditionalFormatting sqref="D8">
    <cfRule type="cellIs" dxfId="6494" priority="7036" operator="lessThan">
      <formula>0</formula>
    </cfRule>
  </conditionalFormatting>
  <conditionalFormatting sqref="D8">
    <cfRule type="cellIs" dxfId="6493" priority="7035" operator="lessThan">
      <formula>0</formula>
    </cfRule>
  </conditionalFormatting>
  <conditionalFormatting sqref="D8">
    <cfRule type="cellIs" dxfId="6492" priority="7034" operator="lessThan">
      <formula>0</formula>
    </cfRule>
  </conditionalFormatting>
  <conditionalFormatting sqref="D8">
    <cfRule type="cellIs" dxfId="6491" priority="7033" operator="lessThan">
      <formula>0</formula>
    </cfRule>
  </conditionalFormatting>
  <conditionalFormatting sqref="D8">
    <cfRule type="cellIs" dxfId="6490" priority="7032" operator="lessThan">
      <formula>0</formula>
    </cfRule>
  </conditionalFormatting>
  <conditionalFormatting sqref="D8">
    <cfRule type="cellIs" dxfId="6489" priority="7031" operator="lessThan">
      <formula>0</formula>
    </cfRule>
  </conditionalFormatting>
  <conditionalFormatting sqref="D8">
    <cfRule type="cellIs" dxfId="6488" priority="7030" operator="lessThan">
      <formula>0</formula>
    </cfRule>
  </conditionalFormatting>
  <conditionalFormatting sqref="D8">
    <cfRule type="cellIs" dxfId="6487" priority="7029" operator="lessThan">
      <formula>0</formula>
    </cfRule>
  </conditionalFormatting>
  <conditionalFormatting sqref="D8">
    <cfRule type="cellIs" dxfId="6486" priority="7028" operator="lessThan">
      <formula>0</formula>
    </cfRule>
  </conditionalFormatting>
  <conditionalFormatting sqref="D8">
    <cfRule type="cellIs" dxfId="6485" priority="7027" operator="lessThan">
      <formula>0</formula>
    </cfRule>
  </conditionalFormatting>
  <conditionalFormatting sqref="D8">
    <cfRule type="cellIs" dxfId="6484" priority="7026" operator="lessThan">
      <formula>0</formula>
    </cfRule>
  </conditionalFormatting>
  <conditionalFormatting sqref="D8">
    <cfRule type="cellIs" dxfId="6483" priority="7025" operator="lessThan">
      <formula>0</formula>
    </cfRule>
  </conditionalFormatting>
  <conditionalFormatting sqref="D8">
    <cfRule type="cellIs" dxfId="6482" priority="7024" operator="lessThan">
      <formula>0</formula>
    </cfRule>
  </conditionalFormatting>
  <conditionalFormatting sqref="D8">
    <cfRule type="cellIs" dxfId="6481" priority="7023" operator="lessThan">
      <formula>0</formula>
    </cfRule>
  </conditionalFormatting>
  <conditionalFormatting sqref="D8">
    <cfRule type="cellIs" dxfId="6480" priority="7022" operator="lessThan">
      <formula>0</formula>
    </cfRule>
  </conditionalFormatting>
  <conditionalFormatting sqref="D8">
    <cfRule type="cellIs" dxfId="6479" priority="7021" operator="lessThan">
      <formula>0</formula>
    </cfRule>
  </conditionalFormatting>
  <conditionalFormatting sqref="D8">
    <cfRule type="cellIs" dxfId="6478" priority="7020" operator="lessThan">
      <formula>0</formula>
    </cfRule>
  </conditionalFormatting>
  <conditionalFormatting sqref="D8">
    <cfRule type="cellIs" dxfId="6477" priority="7019" operator="lessThan">
      <formula>0</formula>
    </cfRule>
  </conditionalFormatting>
  <conditionalFormatting sqref="D8">
    <cfRule type="cellIs" dxfId="6476" priority="7018" operator="lessThan">
      <formula>0</formula>
    </cfRule>
  </conditionalFormatting>
  <conditionalFormatting sqref="D8">
    <cfRule type="cellIs" dxfId="6475" priority="7017" operator="lessThan">
      <formula>0</formula>
    </cfRule>
  </conditionalFormatting>
  <conditionalFormatting sqref="D8">
    <cfRule type="cellIs" dxfId="6474" priority="7016" operator="lessThan">
      <formula>0</formula>
    </cfRule>
  </conditionalFormatting>
  <conditionalFormatting sqref="D8">
    <cfRule type="cellIs" dxfId="6473" priority="7015" operator="lessThan">
      <formula>0</formula>
    </cfRule>
  </conditionalFormatting>
  <conditionalFormatting sqref="D8">
    <cfRule type="cellIs" dxfId="6472" priority="7014" operator="lessThan">
      <formula>0</formula>
    </cfRule>
  </conditionalFormatting>
  <conditionalFormatting sqref="D8">
    <cfRule type="cellIs" dxfId="6471" priority="7013" operator="lessThan">
      <formula>0</formula>
    </cfRule>
  </conditionalFormatting>
  <conditionalFormatting sqref="D8">
    <cfRule type="cellIs" dxfId="6470" priority="7012" operator="lessThan">
      <formula>0</formula>
    </cfRule>
  </conditionalFormatting>
  <conditionalFormatting sqref="D8">
    <cfRule type="cellIs" dxfId="6469" priority="7011" operator="lessThan">
      <formula>0</formula>
    </cfRule>
  </conditionalFormatting>
  <conditionalFormatting sqref="D8">
    <cfRule type="cellIs" dxfId="6468" priority="7010" operator="lessThan">
      <formula>0</formula>
    </cfRule>
  </conditionalFormatting>
  <conditionalFormatting sqref="D8">
    <cfRule type="cellIs" dxfId="6467" priority="7009" operator="lessThan">
      <formula>0</formula>
    </cfRule>
  </conditionalFormatting>
  <conditionalFormatting sqref="D8">
    <cfRule type="cellIs" dxfId="6466" priority="7008" operator="lessThan">
      <formula>0</formula>
    </cfRule>
  </conditionalFormatting>
  <conditionalFormatting sqref="D8">
    <cfRule type="cellIs" dxfId="6465" priority="7007" operator="lessThan">
      <formula>0</formula>
    </cfRule>
  </conditionalFormatting>
  <conditionalFormatting sqref="D8">
    <cfRule type="cellIs" dxfId="6464" priority="7006" operator="lessThan">
      <formula>0</formula>
    </cfRule>
  </conditionalFormatting>
  <conditionalFormatting sqref="D8">
    <cfRule type="cellIs" dxfId="6463" priority="7005" operator="lessThan">
      <formula>0</formula>
    </cfRule>
  </conditionalFormatting>
  <conditionalFormatting sqref="D8">
    <cfRule type="cellIs" dxfId="6462" priority="7004" operator="lessThan">
      <formula>0</formula>
    </cfRule>
  </conditionalFormatting>
  <conditionalFormatting sqref="D8">
    <cfRule type="cellIs" dxfId="6461" priority="7003" operator="lessThan">
      <formula>0</formula>
    </cfRule>
  </conditionalFormatting>
  <conditionalFormatting sqref="D8">
    <cfRule type="cellIs" dxfId="6460" priority="7002" operator="lessThan">
      <formula>0</formula>
    </cfRule>
  </conditionalFormatting>
  <conditionalFormatting sqref="D8">
    <cfRule type="cellIs" dxfId="6459" priority="7001" operator="lessThan">
      <formula>0</formula>
    </cfRule>
  </conditionalFormatting>
  <conditionalFormatting sqref="D8">
    <cfRule type="cellIs" dxfId="6458" priority="7000" operator="lessThan">
      <formula>0</formula>
    </cfRule>
  </conditionalFormatting>
  <conditionalFormatting sqref="D8">
    <cfRule type="cellIs" dxfId="6457" priority="6999" operator="lessThan">
      <formula>0</formula>
    </cfRule>
  </conditionalFormatting>
  <conditionalFormatting sqref="D8">
    <cfRule type="cellIs" dxfId="6456" priority="6998" operator="lessThan">
      <formula>0</formula>
    </cfRule>
  </conditionalFormatting>
  <conditionalFormatting sqref="D8">
    <cfRule type="cellIs" dxfId="6455" priority="6997" operator="lessThan">
      <formula>0</formula>
    </cfRule>
  </conditionalFormatting>
  <conditionalFormatting sqref="D8">
    <cfRule type="cellIs" dxfId="6454" priority="6996" operator="lessThan">
      <formula>0</formula>
    </cfRule>
  </conditionalFormatting>
  <conditionalFormatting sqref="D8">
    <cfRule type="cellIs" dxfId="6453" priority="6995" operator="lessThan">
      <formula>0</formula>
    </cfRule>
  </conditionalFormatting>
  <conditionalFormatting sqref="D8">
    <cfRule type="cellIs" dxfId="6452" priority="6994" operator="lessThan">
      <formula>0</formula>
    </cfRule>
  </conditionalFormatting>
  <conditionalFormatting sqref="D8">
    <cfRule type="cellIs" dxfId="6451" priority="6993" operator="lessThan">
      <formula>0</formula>
    </cfRule>
  </conditionalFormatting>
  <conditionalFormatting sqref="D8">
    <cfRule type="cellIs" dxfId="6450" priority="6992" operator="lessThan">
      <formula>0</formula>
    </cfRule>
  </conditionalFormatting>
  <conditionalFormatting sqref="D8">
    <cfRule type="cellIs" dxfId="6449" priority="6991" operator="lessThan">
      <formula>0</formula>
    </cfRule>
  </conditionalFormatting>
  <conditionalFormatting sqref="D8">
    <cfRule type="cellIs" dxfId="6448" priority="6990" operator="lessThan">
      <formula>0</formula>
    </cfRule>
  </conditionalFormatting>
  <conditionalFormatting sqref="D8">
    <cfRule type="cellIs" dxfId="6447" priority="6989" operator="lessThan">
      <formula>0</formula>
    </cfRule>
  </conditionalFormatting>
  <conditionalFormatting sqref="D8">
    <cfRule type="cellIs" dxfId="6446" priority="6988" operator="lessThan">
      <formula>0</formula>
    </cfRule>
  </conditionalFormatting>
  <conditionalFormatting sqref="D8">
    <cfRule type="cellIs" dxfId="6445" priority="6987" operator="lessThan">
      <formula>0</formula>
    </cfRule>
  </conditionalFormatting>
  <conditionalFormatting sqref="D8">
    <cfRule type="cellIs" dxfId="6444" priority="6986" operator="lessThan">
      <formula>0</formula>
    </cfRule>
  </conditionalFormatting>
  <conditionalFormatting sqref="D8">
    <cfRule type="cellIs" dxfId="6443" priority="6985" operator="lessThan">
      <formula>0</formula>
    </cfRule>
  </conditionalFormatting>
  <conditionalFormatting sqref="D8">
    <cfRule type="cellIs" dxfId="6442" priority="6984" operator="lessThan">
      <formula>0</formula>
    </cfRule>
  </conditionalFormatting>
  <conditionalFormatting sqref="D8">
    <cfRule type="cellIs" dxfId="6441" priority="6983" operator="lessThan">
      <formula>0</formula>
    </cfRule>
  </conditionalFormatting>
  <conditionalFormatting sqref="D8">
    <cfRule type="cellIs" dxfId="6440" priority="6982" operator="lessThan">
      <formula>0</formula>
    </cfRule>
  </conditionalFormatting>
  <conditionalFormatting sqref="D8">
    <cfRule type="cellIs" dxfId="6439" priority="6981" operator="lessThan">
      <formula>0</formula>
    </cfRule>
  </conditionalFormatting>
  <conditionalFormatting sqref="D8">
    <cfRule type="cellIs" dxfId="6438" priority="6980" operator="lessThan">
      <formula>0</formula>
    </cfRule>
  </conditionalFormatting>
  <conditionalFormatting sqref="D8">
    <cfRule type="cellIs" dxfId="6437" priority="6979" operator="lessThan">
      <formula>0</formula>
    </cfRule>
  </conditionalFormatting>
  <conditionalFormatting sqref="D8">
    <cfRule type="cellIs" dxfId="6436" priority="6978" operator="lessThan">
      <formula>0</formula>
    </cfRule>
  </conditionalFormatting>
  <conditionalFormatting sqref="D8">
    <cfRule type="cellIs" dxfId="6435" priority="6977" operator="lessThan">
      <formula>0</formula>
    </cfRule>
  </conditionalFormatting>
  <conditionalFormatting sqref="D8">
    <cfRule type="cellIs" dxfId="6434" priority="6976" operator="lessThan">
      <formula>0</formula>
    </cfRule>
  </conditionalFormatting>
  <conditionalFormatting sqref="D8">
    <cfRule type="cellIs" dxfId="6433" priority="6975" operator="lessThan">
      <formula>0</formula>
    </cfRule>
  </conditionalFormatting>
  <conditionalFormatting sqref="D8">
    <cfRule type="cellIs" dxfId="6432" priority="6974" operator="lessThan">
      <formula>0</formula>
    </cfRule>
  </conditionalFormatting>
  <conditionalFormatting sqref="D8">
    <cfRule type="cellIs" dxfId="6431" priority="6973" operator="lessThan">
      <formula>0</formula>
    </cfRule>
  </conditionalFormatting>
  <conditionalFormatting sqref="D8">
    <cfRule type="cellIs" dxfId="6430" priority="6972" operator="lessThan">
      <formula>0</formula>
    </cfRule>
  </conditionalFormatting>
  <conditionalFormatting sqref="D8">
    <cfRule type="cellIs" dxfId="6429" priority="6971" operator="lessThan">
      <formula>0</formula>
    </cfRule>
  </conditionalFormatting>
  <conditionalFormatting sqref="D8">
    <cfRule type="cellIs" dxfId="6428" priority="6970" operator="lessThan">
      <formula>0</formula>
    </cfRule>
  </conditionalFormatting>
  <conditionalFormatting sqref="D8">
    <cfRule type="cellIs" dxfId="6427" priority="6969" operator="lessThan">
      <formula>0</formula>
    </cfRule>
  </conditionalFormatting>
  <conditionalFormatting sqref="D8:D10">
    <cfRule type="cellIs" dxfId="6426" priority="6968" operator="lessThan">
      <formula>0</formula>
    </cfRule>
  </conditionalFormatting>
  <conditionalFormatting sqref="E8:E10">
    <cfRule type="cellIs" dxfId="6425" priority="6967" operator="lessThan">
      <formula>0</formula>
    </cfRule>
  </conditionalFormatting>
  <conditionalFormatting sqref="D10">
    <cfRule type="cellIs" dxfId="6424" priority="6966" operator="lessThan">
      <formula>0</formula>
    </cfRule>
  </conditionalFormatting>
  <conditionalFormatting sqref="D9">
    <cfRule type="cellIs" dxfId="6423" priority="6959" operator="lessThan">
      <formula>0</formula>
    </cfRule>
  </conditionalFormatting>
  <conditionalFormatting sqref="D10">
    <cfRule type="cellIs" dxfId="6422" priority="6965" operator="lessThan">
      <formula>0</formula>
    </cfRule>
  </conditionalFormatting>
  <conditionalFormatting sqref="D10">
    <cfRule type="cellIs" dxfId="6421" priority="6964" operator="lessThan">
      <formula>0</formula>
    </cfRule>
  </conditionalFormatting>
  <conditionalFormatting sqref="D10">
    <cfRule type="cellIs" dxfId="6420" priority="6963" operator="lessThan">
      <formula>0</formula>
    </cfRule>
  </conditionalFormatting>
  <conditionalFormatting sqref="D10">
    <cfRule type="cellIs" dxfId="6419" priority="6962" operator="lessThan">
      <formula>0</formula>
    </cfRule>
  </conditionalFormatting>
  <conditionalFormatting sqref="D10">
    <cfRule type="cellIs" dxfId="6418" priority="6961" operator="lessThan">
      <formula>0</formula>
    </cfRule>
  </conditionalFormatting>
  <conditionalFormatting sqref="D10">
    <cfRule type="cellIs" dxfId="6417" priority="6960" operator="lessThan">
      <formula>0</formula>
    </cfRule>
  </conditionalFormatting>
  <conditionalFormatting sqref="D9">
    <cfRule type="cellIs" dxfId="6416" priority="6952" operator="lessThan">
      <formula>0</formula>
    </cfRule>
  </conditionalFormatting>
  <conditionalFormatting sqref="D10">
    <cfRule type="cellIs" dxfId="6415" priority="6958" operator="lessThan">
      <formula>0</formula>
    </cfRule>
  </conditionalFormatting>
  <conditionalFormatting sqref="D10">
    <cfRule type="cellIs" dxfId="6414" priority="6957" operator="lessThan">
      <formula>0</formula>
    </cfRule>
  </conditionalFormatting>
  <conditionalFormatting sqref="D10">
    <cfRule type="cellIs" dxfId="6413" priority="6956" operator="lessThan">
      <formula>0</formula>
    </cfRule>
  </conditionalFormatting>
  <conditionalFormatting sqref="D10">
    <cfRule type="cellIs" dxfId="6412" priority="6955" operator="lessThan">
      <formula>0</formula>
    </cfRule>
  </conditionalFormatting>
  <conditionalFormatting sqref="D10">
    <cfRule type="cellIs" dxfId="6411" priority="6954" operator="lessThan">
      <formula>0</formula>
    </cfRule>
  </conditionalFormatting>
  <conditionalFormatting sqref="D10">
    <cfRule type="cellIs" dxfId="6410" priority="6953" operator="lessThan">
      <formula>0</formula>
    </cfRule>
  </conditionalFormatting>
  <conditionalFormatting sqref="D10">
    <cfRule type="cellIs" dxfId="6409" priority="6951" operator="lessThan">
      <formula>0</formula>
    </cfRule>
  </conditionalFormatting>
  <conditionalFormatting sqref="D10">
    <cfRule type="cellIs" dxfId="6408" priority="6950" operator="lessThan">
      <formula>0</formula>
    </cfRule>
  </conditionalFormatting>
  <conditionalFormatting sqref="D10">
    <cfRule type="cellIs" dxfId="6407" priority="6949" operator="lessThan">
      <formula>0</formula>
    </cfRule>
  </conditionalFormatting>
  <conditionalFormatting sqref="D10">
    <cfRule type="cellIs" dxfId="6406" priority="6948" operator="lessThan">
      <formula>0</formula>
    </cfRule>
  </conditionalFormatting>
  <conditionalFormatting sqref="D10">
    <cfRule type="cellIs" dxfId="6405" priority="6947" operator="lessThan">
      <formula>0</formula>
    </cfRule>
  </conditionalFormatting>
  <conditionalFormatting sqref="D9">
    <cfRule type="cellIs" dxfId="6404" priority="6946" operator="lessThan">
      <formula>0</formula>
    </cfRule>
  </conditionalFormatting>
  <conditionalFormatting sqref="D10">
    <cfRule type="cellIs" dxfId="6403" priority="6945" operator="lessThan">
      <formula>0</formula>
    </cfRule>
  </conditionalFormatting>
  <conditionalFormatting sqref="D10">
    <cfRule type="cellIs" dxfId="6402" priority="6944" operator="lessThan">
      <formula>0</formula>
    </cfRule>
  </conditionalFormatting>
  <conditionalFormatting sqref="D10">
    <cfRule type="cellIs" dxfId="6401" priority="6943" operator="lessThan">
      <formula>0</formula>
    </cfRule>
  </conditionalFormatting>
  <conditionalFormatting sqref="D10">
    <cfRule type="cellIs" dxfId="6400" priority="6942" operator="lessThan">
      <formula>0</formula>
    </cfRule>
  </conditionalFormatting>
  <conditionalFormatting sqref="D9">
    <cfRule type="cellIs" dxfId="6399" priority="6941" operator="lessThan">
      <formula>0</formula>
    </cfRule>
  </conditionalFormatting>
  <conditionalFormatting sqref="D10">
    <cfRule type="cellIs" dxfId="6398" priority="6940" operator="lessThan">
      <formula>0</formula>
    </cfRule>
  </conditionalFormatting>
  <conditionalFormatting sqref="D10">
    <cfRule type="cellIs" dxfId="6397" priority="6939" operator="lessThan">
      <formula>0</formula>
    </cfRule>
  </conditionalFormatting>
  <conditionalFormatting sqref="D10">
    <cfRule type="cellIs" dxfId="6396" priority="6938" operator="lessThan">
      <formula>0</formula>
    </cfRule>
  </conditionalFormatting>
  <conditionalFormatting sqref="D9">
    <cfRule type="cellIs" dxfId="6395" priority="6937" operator="lessThan">
      <formula>0</formula>
    </cfRule>
  </conditionalFormatting>
  <conditionalFormatting sqref="D10">
    <cfRule type="cellIs" dxfId="6394" priority="6936" operator="lessThan">
      <formula>0</formula>
    </cfRule>
  </conditionalFormatting>
  <conditionalFormatting sqref="D10">
    <cfRule type="cellIs" dxfId="6393" priority="6935" operator="lessThan">
      <formula>0</formula>
    </cfRule>
  </conditionalFormatting>
  <conditionalFormatting sqref="D9">
    <cfRule type="cellIs" dxfId="6392" priority="6934" operator="lessThan">
      <formula>0</formula>
    </cfRule>
  </conditionalFormatting>
  <conditionalFormatting sqref="D10">
    <cfRule type="cellIs" dxfId="6391" priority="6933" operator="lessThan">
      <formula>0</formula>
    </cfRule>
  </conditionalFormatting>
  <conditionalFormatting sqref="D9">
    <cfRule type="cellIs" dxfId="6390" priority="6932" operator="lessThan">
      <formula>0</formula>
    </cfRule>
  </conditionalFormatting>
  <conditionalFormatting sqref="D9">
    <cfRule type="cellIs" dxfId="6389" priority="6931" operator="lessThan">
      <formula>0</formula>
    </cfRule>
  </conditionalFormatting>
  <conditionalFormatting sqref="D9">
    <cfRule type="cellIs" dxfId="6388" priority="6924" operator="lessThan">
      <formula>0</formula>
    </cfRule>
  </conditionalFormatting>
  <conditionalFormatting sqref="D10">
    <cfRule type="cellIs" dxfId="6387" priority="6930" operator="lessThan">
      <formula>0</formula>
    </cfRule>
  </conditionalFormatting>
  <conditionalFormatting sqref="D10">
    <cfRule type="cellIs" dxfId="6386" priority="6929" operator="lessThan">
      <formula>0</formula>
    </cfRule>
  </conditionalFormatting>
  <conditionalFormatting sqref="D10">
    <cfRule type="cellIs" dxfId="6385" priority="6928" operator="lessThan">
      <formula>0</formula>
    </cfRule>
  </conditionalFormatting>
  <conditionalFormatting sqref="D10">
    <cfRule type="cellIs" dxfId="6384" priority="6927" operator="lessThan">
      <formula>0</formula>
    </cfRule>
  </conditionalFormatting>
  <conditionalFormatting sqref="D10">
    <cfRule type="cellIs" dxfId="6383" priority="6926" operator="lessThan">
      <formula>0</formula>
    </cfRule>
  </conditionalFormatting>
  <conditionalFormatting sqref="D10">
    <cfRule type="cellIs" dxfId="6382" priority="6925" operator="lessThan">
      <formula>0</formula>
    </cfRule>
  </conditionalFormatting>
  <conditionalFormatting sqref="D10">
    <cfRule type="cellIs" dxfId="6381" priority="6923" operator="lessThan">
      <formula>0</formula>
    </cfRule>
  </conditionalFormatting>
  <conditionalFormatting sqref="D10">
    <cfRule type="cellIs" dxfId="6380" priority="6922" operator="lessThan">
      <formula>0</formula>
    </cfRule>
  </conditionalFormatting>
  <conditionalFormatting sqref="D10">
    <cfRule type="cellIs" dxfId="6379" priority="6921" operator="lessThan">
      <formula>0</formula>
    </cfRule>
  </conditionalFormatting>
  <conditionalFormatting sqref="D10">
    <cfRule type="cellIs" dxfId="6378" priority="6920" operator="lessThan">
      <formula>0</formula>
    </cfRule>
  </conditionalFormatting>
  <conditionalFormatting sqref="D10">
    <cfRule type="cellIs" dxfId="6377" priority="6919" operator="lessThan">
      <formula>0</formula>
    </cfRule>
  </conditionalFormatting>
  <conditionalFormatting sqref="D9">
    <cfRule type="cellIs" dxfId="6376" priority="6918" operator="lessThan">
      <formula>0</formula>
    </cfRule>
  </conditionalFormatting>
  <conditionalFormatting sqref="D10">
    <cfRule type="cellIs" dxfId="6375" priority="6917" operator="lessThan">
      <formula>0</formula>
    </cfRule>
  </conditionalFormatting>
  <conditionalFormatting sqref="D10">
    <cfRule type="cellIs" dxfId="6374" priority="6916" operator="lessThan">
      <formula>0</formula>
    </cfRule>
  </conditionalFormatting>
  <conditionalFormatting sqref="D10">
    <cfRule type="cellIs" dxfId="6373" priority="6915" operator="lessThan">
      <formula>0</formula>
    </cfRule>
  </conditionalFormatting>
  <conditionalFormatting sqref="D10">
    <cfRule type="cellIs" dxfId="6372" priority="6914" operator="lessThan">
      <formula>0</formula>
    </cfRule>
  </conditionalFormatting>
  <conditionalFormatting sqref="D9">
    <cfRule type="cellIs" dxfId="6371" priority="6913" operator="lessThan">
      <formula>0</formula>
    </cfRule>
  </conditionalFormatting>
  <conditionalFormatting sqref="D10">
    <cfRule type="cellIs" dxfId="6370" priority="6912" operator="lessThan">
      <formula>0</formula>
    </cfRule>
  </conditionalFormatting>
  <conditionalFormatting sqref="D10">
    <cfRule type="cellIs" dxfId="6369" priority="6911" operator="lessThan">
      <formula>0</formula>
    </cfRule>
  </conditionalFormatting>
  <conditionalFormatting sqref="D10">
    <cfRule type="cellIs" dxfId="6368" priority="6910" operator="lessThan">
      <formula>0</formula>
    </cfRule>
  </conditionalFormatting>
  <conditionalFormatting sqref="D9">
    <cfRule type="cellIs" dxfId="6367" priority="6909" operator="lessThan">
      <formula>0</formula>
    </cfRule>
  </conditionalFormatting>
  <conditionalFormatting sqref="D10">
    <cfRule type="cellIs" dxfId="6366" priority="6908" operator="lessThan">
      <formula>0</formula>
    </cfRule>
  </conditionalFormatting>
  <conditionalFormatting sqref="D10">
    <cfRule type="cellIs" dxfId="6365" priority="6907" operator="lessThan">
      <formula>0</formula>
    </cfRule>
  </conditionalFormatting>
  <conditionalFormatting sqref="D9">
    <cfRule type="cellIs" dxfId="6364" priority="6906" operator="lessThan">
      <formula>0</formula>
    </cfRule>
  </conditionalFormatting>
  <conditionalFormatting sqref="D10">
    <cfRule type="cellIs" dxfId="6363" priority="6905" operator="lessThan">
      <formula>0</formula>
    </cfRule>
  </conditionalFormatting>
  <conditionalFormatting sqref="D9">
    <cfRule type="cellIs" dxfId="6362" priority="6904" operator="lessThan">
      <formula>0</formula>
    </cfRule>
  </conditionalFormatting>
  <conditionalFormatting sqref="D9">
    <cfRule type="cellIs" dxfId="6361" priority="6903" operator="lessThan">
      <formula>0</formula>
    </cfRule>
  </conditionalFormatting>
  <conditionalFormatting sqref="D10">
    <cfRule type="cellIs" dxfId="6360" priority="6902" operator="lessThan">
      <formula>0</formula>
    </cfRule>
  </conditionalFormatting>
  <conditionalFormatting sqref="D10">
    <cfRule type="cellIs" dxfId="6359" priority="6901" operator="lessThan">
      <formula>0</formula>
    </cfRule>
  </conditionalFormatting>
  <conditionalFormatting sqref="D10">
    <cfRule type="cellIs" dxfId="6358" priority="6900" operator="lessThan">
      <formula>0</formula>
    </cfRule>
  </conditionalFormatting>
  <conditionalFormatting sqref="D10">
    <cfRule type="cellIs" dxfId="6357" priority="6899" operator="lessThan">
      <formula>0</formula>
    </cfRule>
  </conditionalFormatting>
  <conditionalFormatting sqref="D10">
    <cfRule type="cellIs" dxfId="6356" priority="6898" operator="lessThan">
      <formula>0</formula>
    </cfRule>
  </conditionalFormatting>
  <conditionalFormatting sqref="D9">
    <cfRule type="cellIs" dxfId="6355" priority="6897" operator="lessThan">
      <formula>0</formula>
    </cfRule>
  </conditionalFormatting>
  <conditionalFormatting sqref="D10">
    <cfRule type="cellIs" dxfId="6354" priority="6896" operator="lessThan">
      <formula>0</formula>
    </cfRule>
  </conditionalFormatting>
  <conditionalFormatting sqref="D10">
    <cfRule type="cellIs" dxfId="6353" priority="6895" operator="lessThan">
      <formula>0</formula>
    </cfRule>
  </conditionalFormatting>
  <conditionalFormatting sqref="D10">
    <cfRule type="cellIs" dxfId="6352" priority="6894" operator="lessThan">
      <formula>0</formula>
    </cfRule>
  </conditionalFormatting>
  <conditionalFormatting sqref="D10">
    <cfRule type="cellIs" dxfId="6351" priority="6893" operator="lessThan">
      <formula>0</formula>
    </cfRule>
  </conditionalFormatting>
  <conditionalFormatting sqref="D9">
    <cfRule type="cellIs" dxfId="6350" priority="6892" operator="lessThan">
      <formula>0</formula>
    </cfRule>
  </conditionalFormatting>
  <conditionalFormatting sqref="D10">
    <cfRule type="cellIs" dxfId="6349" priority="6891" operator="lessThan">
      <formula>0</formula>
    </cfRule>
  </conditionalFormatting>
  <conditionalFormatting sqref="D10">
    <cfRule type="cellIs" dxfId="6348" priority="6890" operator="lessThan">
      <formula>0</formula>
    </cfRule>
  </conditionalFormatting>
  <conditionalFormatting sqref="D10">
    <cfRule type="cellIs" dxfId="6347" priority="6889" operator="lessThan">
      <formula>0</formula>
    </cfRule>
  </conditionalFormatting>
  <conditionalFormatting sqref="D9">
    <cfRule type="cellIs" dxfId="6346" priority="6888" operator="lessThan">
      <formula>0</formula>
    </cfRule>
  </conditionalFormatting>
  <conditionalFormatting sqref="D10">
    <cfRule type="cellIs" dxfId="6345" priority="6887" operator="lessThan">
      <formula>0</formula>
    </cfRule>
  </conditionalFormatting>
  <conditionalFormatting sqref="D10">
    <cfRule type="cellIs" dxfId="6344" priority="6886" operator="lessThan">
      <formula>0</formula>
    </cfRule>
  </conditionalFormatting>
  <conditionalFormatting sqref="D9">
    <cfRule type="cellIs" dxfId="6343" priority="6885" operator="lessThan">
      <formula>0</formula>
    </cfRule>
  </conditionalFormatting>
  <conditionalFormatting sqref="D10">
    <cfRule type="cellIs" dxfId="6342" priority="6884" operator="lessThan">
      <formula>0</formula>
    </cfRule>
  </conditionalFormatting>
  <conditionalFormatting sqref="D9">
    <cfRule type="cellIs" dxfId="6341" priority="6883" operator="lessThan">
      <formula>0</formula>
    </cfRule>
  </conditionalFormatting>
  <conditionalFormatting sqref="D9">
    <cfRule type="cellIs" dxfId="6340" priority="6882" operator="lessThan">
      <formula>0</formula>
    </cfRule>
  </conditionalFormatting>
  <conditionalFormatting sqref="D10">
    <cfRule type="cellIs" dxfId="6339" priority="6881" operator="lessThan">
      <formula>0</formula>
    </cfRule>
  </conditionalFormatting>
  <conditionalFormatting sqref="D10">
    <cfRule type="cellIs" dxfId="6338" priority="6880" operator="lessThan">
      <formula>0</formula>
    </cfRule>
  </conditionalFormatting>
  <conditionalFormatting sqref="D10">
    <cfRule type="cellIs" dxfId="6337" priority="6879" operator="lessThan">
      <formula>0</formula>
    </cfRule>
  </conditionalFormatting>
  <conditionalFormatting sqref="D10">
    <cfRule type="cellIs" dxfId="6336" priority="6878" operator="lessThan">
      <formula>0</formula>
    </cfRule>
  </conditionalFormatting>
  <conditionalFormatting sqref="D9">
    <cfRule type="cellIs" dxfId="6335" priority="6877" operator="lessThan">
      <formula>0</formula>
    </cfRule>
  </conditionalFormatting>
  <conditionalFormatting sqref="D10">
    <cfRule type="cellIs" dxfId="6334" priority="6876" operator="lessThan">
      <formula>0</formula>
    </cfRule>
  </conditionalFormatting>
  <conditionalFormatting sqref="D10">
    <cfRule type="cellIs" dxfId="6333" priority="6875" operator="lessThan">
      <formula>0</formula>
    </cfRule>
  </conditionalFormatting>
  <conditionalFormatting sqref="D10">
    <cfRule type="cellIs" dxfId="6332" priority="6874" operator="lessThan">
      <formula>0</formula>
    </cfRule>
  </conditionalFormatting>
  <conditionalFormatting sqref="D9">
    <cfRule type="cellIs" dxfId="6331" priority="6873" operator="lessThan">
      <formula>0</formula>
    </cfRule>
  </conditionalFormatting>
  <conditionalFormatting sqref="D10">
    <cfRule type="cellIs" dxfId="6330" priority="6872" operator="lessThan">
      <formula>0</formula>
    </cfRule>
  </conditionalFormatting>
  <conditionalFormatting sqref="D10">
    <cfRule type="cellIs" dxfId="6329" priority="6871" operator="lessThan">
      <formula>0</formula>
    </cfRule>
  </conditionalFormatting>
  <conditionalFormatting sqref="D9">
    <cfRule type="cellIs" dxfId="6328" priority="6870" operator="lessThan">
      <formula>0</formula>
    </cfRule>
  </conditionalFormatting>
  <conditionalFormatting sqref="D10">
    <cfRule type="cellIs" dxfId="6327" priority="6869" operator="lessThan">
      <formula>0</formula>
    </cfRule>
  </conditionalFormatting>
  <conditionalFormatting sqref="D9">
    <cfRule type="cellIs" dxfId="6326" priority="6868" operator="lessThan">
      <formula>0</formula>
    </cfRule>
  </conditionalFormatting>
  <conditionalFormatting sqref="D9">
    <cfRule type="cellIs" dxfId="6325" priority="6867" operator="lessThan">
      <formula>0</formula>
    </cfRule>
  </conditionalFormatting>
  <conditionalFormatting sqref="D10">
    <cfRule type="cellIs" dxfId="6324" priority="6866" operator="lessThan">
      <formula>0</formula>
    </cfRule>
  </conditionalFormatting>
  <conditionalFormatting sqref="D10">
    <cfRule type="cellIs" dxfId="6323" priority="6865" operator="lessThan">
      <formula>0</formula>
    </cfRule>
  </conditionalFormatting>
  <conditionalFormatting sqref="D10">
    <cfRule type="cellIs" dxfId="6322" priority="6864" operator="lessThan">
      <formula>0</formula>
    </cfRule>
  </conditionalFormatting>
  <conditionalFormatting sqref="D9">
    <cfRule type="cellIs" dxfId="6321" priority="6863" operator="lessThan">
      <formula>0</formula>
    </cfRule>
  </conditionalFormatting>
  <conditionalFormatting sqref="D10">
    <cfRule type="cellIs" dxfId="6320" priority="6862" operator="lessThan">
      <formula>0</formula>
    </cfRule>
  </conditionalFormatting>
  <conditionalFormatting sqref="D10">
    <cfRule type="cellIs" dxfId="6319" priority="6861" operator="lessThan">
      <formula>0</formula>
    </cfRule>
  </conditionalFormatting>
  <conditionalFormatting sqref="D9">
    <cfRule type="cellIs" dxfId="6318" priority="6860" operator="lessThan">
      <formula>0</formula>
    </cfRule>
  </conditionalFormatting>
  <conditionalFormatting sqref="D10">
    <cfRule type="cellIs" dxfId="6317" priority="6859" operator="lessThan">
      <formula>0</formula>
    </cfRule>
  </conditionalFormatting>
  <conditionalFormatting sqref="D9">
    <cfRule type="cellIs" dxfId="6316" priority="6858" operator="lessThan">
      <formula>0</formula>
    </cfRule>
  </conditionalFormatting>
  <conditionalFormatting sqref="D9">
    <cfRule type="cellIs" dxfId="6315" priority="6857" operator="lessThan">
      <formula>0</formula>
    </cfRule>
  </conditionalFormatting>
  <conditionalFormatting sqref="D10">
    <cfRule type="cellIs" dxfId="6314" priority="6856" operator="lessThan">
      <formula>0</formula>
    </cfRule>
  </conditionalFormatting>
  <conditionalFormatting sqref="D10">
    <cfRule type="cellIs" dxfId="6313" priority="6855" operator="lessThan">
      <formula>0</formula>
    </cfRule>
  </conditionalFormatting>
  <conditionalFormatting sqref="D9">
    <cfRule type="cellIs" dxfId="6312" priority="6854" operator="lessThan">
      <formula>0</formula>
    </cfRule>
  </conditionalFormatting>
  <conditionalFormatting sqref="D10">
    <cfRule type="cellIs" dxfId="6311" priority="6853" operator="lessThan">
      <formula>0</formula>
    </cfRule>
  </conditionalFormatting>
  <conditionalFormatting sqref="D9">
    <cfRule type="cellIs" dxfId="6310" priority="6852" operator="lessThan">
      <formula>0</formula>
    </cfRule>
  </conditionalFormatting>
  <conditionalFormatting sqref="D9">
    <cfRule type="cellIs" dxfId="6309" priority="6851" operator="lessThan">
      <formula>0</formula>
    </cfRule>
  </conditionalFormatting>
  <conditionalFormatting sqref="D10">
    <cfRule type="cellIs" dxfId="6308" priority="6850" operator="lessThan">
      <formula>0</formula>
    </cfRule>
  </conditionalFormatting>
  <conditionalFormatting sqref="D9">
    <cfRule type="cellIs" dxfId="6307" priority="6849" operator="lessThan">
      <formula>0</formula>
    </cfRule>
  </conditionalFormatting>
  <conditionalFormatting sqref="D9">
    <cfRule type="cellIs" dxfId="6306" priority="6848" operator="lessThan">
      <formula>0</formula>
    </cfRule>
  </conditionalFormatting>
  <conditionalFormatting sqref="D9">
    <cfRule type="cellIs" dxfId="6305" priority="6847" operator="lessThan">
      <formula>0</formula>
    </cfRule>
  </conditionalFormatting>
  <conditionalFormatting sqref="D9">
    <cfRule type="cellIs" dxfId="6304" priority="6840" operator="lessThan">
      <formula>0</formula>
    </cfRule>
  </conditionalFormatting>
  <conditionalFormatting sqref="D10">
    <cfRule type="cellIs" dxfId="6303" priority="6846" operator="lessThan">
      <formula>0</formula>
    </cfRule>
  </conditionalFormatting>
  <conditionalFormatting sqref="D10">
    <cfRule type="cellIs" dxfId="6302" priority="6845" operator="lessThan">
      <formula>0</formula>
    </cfRule>
  </conditionalFormatting>
  <conditionalFormatting sqref="D10">
    <cfRule type="cellIs" dxfId="6301" priority="6844" operator="lessThan">
      <formula>0</formula>
    </cfRule>
  </conditionalFormatting>
  <conditionalFormatting sqref="D10">
    <cfRule type="cellIs" dxfId="6300" priority="6843" operator="lessThan">
      <formula>0</formula>
    </cfRule>
  </conditionalFormatting>
  <conditionalFormatting sqref="D10">
    <cfRule type="cellIs" dxfId="6299" priority="6842" operator="lessThan">
      <formula>0</formula>
    </cfRule>
  </conditionalFormatting>
  <conditionalFormatting sqref="D10">
    <cfRule type="cellIs" dxfId="6298" priority="6841" operator="lessThan">
      <formula>0</formula>
    </cfRule>
  </conditionalFormatting>
  <conditionalFormatting sqref="D10">
    <cfRule type="cellIs" dxfId="6297" priority="6839" operator="lessThan">
      <formula>0</formula>
    </cfRule>
  </conditionalFormatting>
  <conditionalFormatting sqref="D10">
    <cfRule type="cellIs" dxfId="6296" priority="6838" operator="lessThan">
      <formula>0</formula>
    </cfRule>
  </conditionalFormatting>
  <conditionalFormatting sqref="D10">
    <cfRule type="cellIs" dxfId="6295" priority="6837" operator="lessThan">
      <formula>0</formula>
    </cfRule>
  </conditionalFormatting>
  <conditionalFormatting sqref="D10">
    <cfRule type="cellIs" dxfId="6294" priority="6836" operator="lessThan">
      <formula>0</formula>
    </cfRule>
  </conditionalFormatting>
  <conditionalFormatting sqref="D10">
    <cfRule type="cellIs" dxfId="6293" priority="6835" operator="lessThan">
      <formula>0</formula>
    </cfRule>
  </conditionalFormatting>
  <conditionalFormatting sqref="D9">
    <cfRule type="cellIs" dxfId="6292" priority="6834" operator="lessThan">
      <formula>0</formula>
    </cfRule>
  </conditionalFormatting>
  <conditionalFormatting sqref="D10">
    <cfRule type="cellIs" dxfId="6291" priority="6833" operator="lessThan">
      <formula>0</formula>
    </cfRule>
  </conditionalFormatting>
  <conditionalFormatting sqref="D10">
    <cfRule type="cellIs" dxfId="6290" priority="6832" operator="lessThan">
      <formula>0</formula>
    </cfRule>
  </conditionalFormatting>
  <conditionalFormatting sqref="D10">
    <cfRule type="cellIs" dxfId="6289" priority="6831" operator="lessThan">
      <formula>0</formula>
    </cfRule>
  </conditionalFormatting>
  <conditionalFormatting sqref="D10">
    <cfRule type="cellIs" dxfId="6288" priority="6830" operator="lessThan">
      <formula>0</formula>
    </cfRule>
  </conditionalFormatting>
  <conditionalFormatting sqref="D9">
    <cfRule type="cellIs" dxfId="6287" priority="6829" operator="lessThan">
      <formula>0</formula>
    </cfRule>
  </conditionalFormatting>
  <conditionalFormatting sqref="D10">
    <cfRule type="cellIs" dxfId="6286" priority="6828" operator="lessThan">
      <formula>0</formula>
    </cfRule>
  </conditionalFormatting>
  <conditionalFormatting sqref="D10">
    <cfRule type="cellIs" dxfId="6285" priority="6827" operator="lessThan">
      <formula>0</formula>
    </cfRule>
  </conditionalFormatting>
  <conditionalFormatting sqref="D10">
    <cfRule type="cellIs" dxfId="6284" priority="6826" operator="lessThan">
      <formula>0</formula>
    </cfRule>
  </conditionalFormatting>
  <conditionalFormatting sqref="D9">
    <cfRule type="cellIs" dxfId="6283" priority="6825" operator="lessThan">
      <formula>0</formula>
    </cfRule>
  </conditionalFormatting>
  <conditionalFormatting sqref="D10">
    <cfRule type="cellIs" dxfId="6282" priority="6824" operator="lessThan">
      <formula>0</formula>
    </cfRule>
  </conditionalFormatting>
  <conditionalFormatting sqref="D10">
    <cfRule type="cellIs" dxfId="6281" priority="6823" operator="lessThan">
      <formula>0</formula>
    </cfRule>
  </conditionalFormatting>
  <conditionalFormatting sqref="D9">
    <cfRule type="cellIs" dxfId="6280" priority="6822" operator="lessThan">
      <formula>0</formula>
    </cfRule>
  </conditionalFormatting>
  <conditionalFormatting sqref="D10">
    <cfRule type="cellIs" dxfId="6279" priority="6821" operator="lessThan">
      <formula>0</formula>
    </cfRule>
  </conditionalFormatting>
  <conditionalFormatting sqref="D9">
    <cfRule type="cellIs" dxfId="6278" priority="6820" operator="lessThan">
      <formula>0</formula>
    </cfRule>
  </conditionalFormatting>
  <conditionalFormatting sqref="D9">
    <cfRule type="cellIs" dxfId="6277" priority="6819" operator="lessThan">
      <formula>0</formula>
    </cfRule>
  </conditionalFormatting>
  <conditionalFormatting sqref="D10">
    <cfRule type="cellIs" dxfId="6276" priority="6818" operator="lessThan">
      <formula>0</formula>
    </cfRule>
  </conditionalFormatting>
  <conditionalFormatting sqref="D10">
    <cfRule type="cellIs" dxfId="6275" priority="6817" operator="lessThan">
      <formula>0</formula>
    </cfRule>
  </conditionalFormatting>
  <conditionalFormatting sqref="D10">
    <cfRule type="cellIs" dxfId="6274" priority="6816" operator="lessThan">
      <formula>0</formula>
    </cfRule>
  </conditionalFormatting>
  <conditionalFormatting sqref="D10">
    <cfRule type="cellIs" dxfId="6273" priority="6815" operator="lessThan">
      <formula>0</formula>
    </cfRule>
  </conditionalFormatting>
  <conditionalFormatting sqref="D10">
    <cfRule type="cellIs" dxfId="6272" priority="6814" operator="lessThan">
      <formula>0</formula>
    </cfRule>
  </conditionalFormatting>
  <conditionalFormatting sqref="D9">
    <cfRule type="cellIs" dxfId="6271" priority="6813" operator="lessThan">
      <formula>0</formula>
    </cfRule>
  </conditionalFormatting>
  <conditionalFormatting sqref="D10">
    <cfRule type="cellIs" dxfId="6270" priority="6812" operator="lessThan">
      <formula>0</formula>
    </cfRule>
  </conditionalFormatting>
  <conditionalFormatting sqref="D10">
    <cfRule type="cellIs" dxfId="6269" priority="6811" operator="lessThan">
      <formula>0</formula>
    </cfRule>
  </conditionalFormatting>
  <conditionalFormatting sqref="D10">
    <cfRule type="cellIs" dxfId="6268" priority="6810" operator="lessThan">
      <formula>0</formula>
    </cfRule>
  </conditionalFormatting>
  <conditionalFormatting sqref="D10">
    <cfRule type="cellIs" dxfId="6267" priority="6809" operator="lessThan">
      <formula>0</formula>
    </cfRule>
  </conditionalFormatting>
  <conditionalFormatting sqref="D9">
    <cfRule type="cellIs" dxfId="6266" priority="6808" operator="lessThan">
      <formula>0</formula>
    </cfRule>
  </conditionalFormatting>
  <conditionalFormatting sqref="D10">
    <cfRule type="cellIs" dxfId="6265" priority="6807" operator="lessThan">
      <formula>0</formula>
    </cfRule>
  </conditionalFormatting>
  <conditionalFormatting sqref="D10">
    <cfRule type="cellIs" dxfId="6264" priority="6806" operator="lessThan">
      <formula>0</formula>
    </cfRule>
  </conditionalFormatting>
  <conditionalFormatting sqref="D10">
    <cfRule type="cellIs" dxfId="6263" priority="6805" operator="lessThan">
      <formula>0</formula>
    </cfRule>
  </conditionalFormatting>
  <conditionalFormatting sqref="D9">
    <cfRule type="cellIs" dxfId="6262" priority="6804" operator="lessThan">
      <formula>0</formula>
    </cfRule>
  </conditionalFormatting>
  <conditionalFormatting sqref="D10">
    <cfRule type="cellIs" dxfId="6261" priority="6803" operator="lessThan">
      <formula>0</formula>
    </cfRule>
  </conditionalFormatting>
  <conditionalFormatting sqref="D10">
    <cfRule type="cellIs" dxfId="6260" priority="6802" operator="lessThan">
      <formula>0</formula>
    </cfRule>
  </conditionalFormatting>
  <conditionalFormatting sqref="D9">
    <cfRule type="cellIs" dxfId="6259" priority="6801" operator="lessThan">
      <formula>0</formula>
    </cfRule>
  </conditionalFormatting>
  <conditionalFormatting sqref="D10">
    <cfRule type="cellIs" dxfId="6258" priority="6800" operator="lessThan">
      <formula>0</formula>
    </cfRule>
  </conditionalFormatting>
  <conditionalFormatting sqref="D9">
    <cfRule type="cellIs" dxfId="6257" priority="6799" operator="lessThan">
      <formula>0</formula>
    </cfRule>
  </conditionalFormatting>
  <conditionalFormatting sqref="D9">
    <cfRule type="cellIs" dxfId="6256" priority="6798" operator="lessThan">
      <formula>0</formula>
    </cfRule>
  </conditionalFormatting>
  <conditionalFormatting sqref="D10">
    <cfRule type="cellIs" dxfId="6255" priority="6797" operator="lessThan">
      <formula>0</formula>
    </cfRule>
  </conditionalFormatting>
  <conditionalFormatting sqref="D10">
    <cfRule type="cellIs" dxfId="6254" priority="6796" operator="lessThan">
      <formula>0</formula>
    </cfRule>
  </conditionalFormatting>
  <conditionalFormatting sqref="D10">
    <cfRule type="cellIs" dxfId="6253" priority="6795" operator="lessThan">
      <formula>0</formula>
    </cfRule>
  </conditionalFormatting>
  <conditionalFormatting sqref="D10">
    <cfRule type="cellIs" dxfId="6252" priority="6794" operator="lessThan">
      <formula>0</formula>
    </cfRule>
  </conditionalFormatting>
  <conditionalFormatting sqref="D9">
    <cfRule type="cellIs" dxfId="6251" priority="6793" operator="lessThan">
      <formula>0</formula>
    </cfRule>
  </conditionalFormatting>
  <conditionalFormatting sqref="D10">
    <cfRule type="cellIs" dxfId="6250" priority="6792" operator="lessThan">
      <formula>0</formula>
    </cfRule>
  </conditionalFormatting>
  <conditionalFormatting sqref="D10">
    <cfRule type="cellIs" dxfId="6249" priority="6791" operator="lessThan">
      <formula>0</formula>
    </cfRule>
  </conditionalFormatting>
  <conditionalFormatting sqref="D10">
    <cfRule type="cellIs" dxfId="6248" priority="6790" operator="lessThan">
      <formula>0</formula>
    </cfRule>
  </conditionalFormatting>
  <conditionalFormatting sqref="D9">
    <cfRule type="cellIs" dxfId="6247" priority="6789" operator="lessThan">
      <formula>0</formula>
    </cfRule>
  </conditionalFormatting>
  <conditionalFormatting sqref="D10">
    <cfRule type="cellIs" dxfId="6246" priority="6788" operator="lessThan">
      <formula>0</formula>
    </cfRule>
  </conditionalFormatting>
  <conditionalFormatting sqref="D10">
    <cfRule type="cellIs" dxfId="6245" priority="6787" operator="lessThan">
      <formula>0</formula>
    </cfRule>
  </conditionalFormatting>
  <conditionalFormatting sqref="D9">
    <cfRule type="cellIs" dxfId="6244" priority="6786" operator="lessThan">
      <formula>0</formula>
    </cfRule>
  </conditionalFormatting>
  <conditionalFormatting sqref="D10">
    <cfRule type="cellIs" dxfId="6243" priority="6785" operator="lessThan">
      <formula>0</formula>
    </cfRule>
  </conditionalFormatting>
  <conditionalFormatting sqref="D9">
    <cfRule type="cellIs" dxfId="6242" priority="6784" operator="lessThan">
      <formula>0</formula>
    </cfRule>
  </conditionalFormatting>
  <conditionalFormatting sqref="D9">
    <cfRule type="cellIs" dxfId="6241" priority="6783" operator="lessThan">
      <formula>0</formula>
    </cfRule>
  </conditionalFormatting>
  <conditionalFormatting sqref="D10">
    <cfRule type="cellIs" dxfId="6240" priority="6782" operator="lessThan">
      <formula>0</formula>
    </cfRule>
  </conditionalFormatting>
  <conditionalFormatting sqref="D10">
    <cfRule type="cellIs" dxfId="6239" priority="6781" operator="lessThan">
      <formula>0</formula>
    </cfRule>
  </conditionalFormatting>
  <conditionalFormatting sqref="D10">
    <cfRule type="cellIs" dxfId="6238" priority="6780" operator="lessThan">
      <formula>0</formula>
    </cfRule>
  </conditionalFormatting>
  <conditionalFormatting sqref="D9">
    <cfRule type="cellIs" dxfId="6237" priority="6779" operator="lessThan">
      <formula>0</formula>
    </cfRule>
  </conditionalFormatting>
  <conditionalFormatting sqref="D10">
    <cfRule type="cellIs" dxfId="6236" priority="6778" operator="lessThan">
      <formula>0</formula>
    </cfRule>
  </conditionalFormatting>
  <conditionalFormatting sqref="D10">
    <cfRule type="cellIs" dxfId="6235" priority="6777" operator="lessThan">
      <formula>0</formula>
    </cfRule>
  </conditionalFormatting>
  <conditionalFormatting sqref="D9">
    <cfRule type="cellIs" dxfId="6234" priority="6776" operator="lessThan">
      <formula>0</formula>
    </cfRule>
  </conditionalFormatting>
  <conditionalFormatting sqref="D10">
    <cfRule type="cellIs" dxfId="6233" priority="6775" operator="lessThan">
      <formula>0</formula>
    </cfRule>
  </conditionalFormatting>
  <conditionalFormatting sqref="D9">
    <cfRule type="cellIs" dxfId="6232" priority="6774" operator="lessThan">
      <formula>0</formula>
    </cfRule>
  </conditionalFormatting>
  <conditionalFormatting sqref="D9">
    <cfRule type="cellIs" dxfId="6231" priority="6773" operator="lessThan">
      <formula>0</formula>
    </cfRule>
  </conditionalFormatting>
  <conditionalFormatting sqref="D10">
    <cfRule type="cellIs" dxfId="6230" priority="6772" operator="lessThan">
      <formula>0</formula>
    </cfRule>
  </conditionalFormatting>
  <conditionalFormatting sqref="D10">
    <cfRule type="cellIs" dxfId="6229" priority="6771" operator="lessThan">
      <formula>0</formula>
    </cfRule>
  </conditionalFormatting>
  <conditionalFormatting sqref="D9">
    <cfRule type="cellIs" dxfId="6228" priority="6770" operator="lessThan">
      <formula>0</formula>
    </cfRule>
  </conditionalFormatting>
  <conditionalFormatting sqref="D10">
    <cfRule type="cellIs" dxfId="6227" priority="6769" operator="lessThan">
      <formula>0</formula>
    </cfRule>
  </conditionalFormatting>
  <conditionalFormatting sqref="D9">
    <cfRule type="cellIs" dxfId="6226" priority="6768" operator="lessThan">
      <formula>0</formula>
    </cfRule>
  </conditionalFormatting>
  <conditionalFormatting sqref="D9">
    <cfRule type="cellIs" dxfId="6225" priority="6767" operator="lessThan">
      <formula>0</formula>
    </cfRule>
  </conditionalFormatting>
  <conditionalFormatting sqref="D10">
    <cfRule type="cellIs" dxfId="6224" priority="6766" operator="lessThan">
      <formula>0</formula>
    </cfRule>
  </conditionalFormatting>
  <conditionalFormatting sqref="D9">
    <cfRule type="cellIs" dxfId="6223" priority="6765" operator="lessThan">
      <formula>0</formula>
    </cfRule>
  </conditionalFormatting>
  <conditionalFormatting sqref="D9">
    <cfRule type="cellIs" dxfId="6222" priority="6764" operator="lessThan">
      <formula>0</formula>
    </cfRule>
  </conditionalFormatting>
  <conditionalFormatting sqref="D9">
    <cfRule type="cellIs" dxfId="6221" priority="6763" operator="lessThan">
      <formula>0</formula>
    </cfRule>
  </conditionalFormatting>
  <conditionalFormatting sqref="D10">
    <cfRule type="cellIs" dxfId="6220" priority="6762" operator="lessThan">
      <formula>0</formula>
    </cfRule>
  </conditionalFormatting>
  <conditionalFormatting sqref="D10">
    <cfRule type="cellIs" dxfId="6219" priority="6761" operator="lessThan">
      <formula>0</formula>
    </cfRule>
  </conditionalFormatting>
  <conditionalFormatting sqref="D10">
    <cfRule type="cellIs" dxfId="6218" priority="6760" operator="lessThan">
      <formula>0</formula>
    </cfRule>
  </conditionalFormatting>
  <conditionalFormatting sqref="D10">
    <cfRule type="cellIs" dxfId="6217" priority="6759" operator="lessThan">
      <formula>0</formula>
    </cfRule>
  </conditionalFormatting>
  <conditionalFormatting sqref="D10">
    <cfRule type="cellIs" dxfId="6216" priority="6758" operator="lessThan">
      <formula>0</formula>
    </cfRule>
  </conditionalFormatting>
  <conditionalFormatting sqref="D9">
    <cfRule type="cellIs" dxfId="6215" priority="6757" operator="lessThan">
      <formula>0</formula>
    </cfRule>
  </conditionalFormatting>
  <conditionalFormatting sqref="D10">
    <cfRule type="cellIs" dxfId="6214" priority="6756" operator="lessThan">
      <formula>0</formula>
    </cfRule>
  </conditionalFormatting>
  <conditionalFormatting sqref="D10">
    <cfRule type="cellIs" dxfId="6213" priority="6755" operator="lessThan">
      <formula>0</formula>
    </cfRule>
  </conditionalFormatting>
  <conditionalFormatting sqref="D10">
    <cfRule type="cellIs" dxfId="6212" priority="6754" operator="lessThan">
      <formula>0</formula>
    </cfRule>
  </conditionalFormatting>
  <conditionalFormatting sqref="D10">
    <cfRule type="cellIs" dxfId="6211" priority="6753" operator="lessThan">
      <formula>0</formula>
    </cfRule>
  </conditionalFormatting>
  <conditionalFormatting sqref="D9">
    <cfRule type="cellIs" dxfId="6210" priority="6752" operator="lessThan">
      <formula>0</formula>
    </cfRule>
  </conditionalFormatting>
  <conditionalFormatting sqref="D10">
    <cfRule type="cellIs" dxfId="6209" priority="6751" operator="lessThan">
      <formula>0</formula>
    </cfRule>
  </conditionalFormatting>
  <conditionalFormatting sqref="D10">
    <cfRule type="cellIs" dxfId="6208" priority="6750" operator="lessThan">
      <formula>0</formula>
    </cfRule>
  </conditionalFormatting>
  <conditionalFormatting sqref="D10">
    <cfRule type="cellIs" dxfId="6207" priority="6749" operator="lessThan">
      <formula>0</formula>
    </cfRule>
  </conditionalFormatting>
  <conditionalFormatting sqref="D9">
    <cfRule type="cellIs" dxfId="6206" priority="6748" operator="lessThan">
      <formula>0</formula>
    </cfRule>
  </conditionalFormatting>
  <conditionalFormatting sqref="D10">
    <cfRule type="cellIs" dxfId="6205" priority="6747" operator="lessThan">
      <formula>0</formula>
    </cfRule>
  </conditionalFormatting>
  <conditionalFormatting sqref="D10">
    <cfRule type="cellIs" dxfId="6204" priority="6746" operator="lessThan">
      <formula>0</formula>
    </cfRule>
  </conditionalFormatting>
  <conditionalFormatting sqref="D9">
    <cfRule type="cellIs" dxfId="6203" priority="6745" operator="lessThan">
      <formula>0</formula>
    </cfRule>
  </conditionalFormatting>
  <conditionalFormatting sqref="D10">
    <cfRule type="cellIs" dxfId="6202" priority="6744" operator="lessThan">
      <formula>0</formula>
    </cfRule>
  </conditionalFormatting>
  <conditionalFormatting sqref="D9">
    <cfRule type="cellIs" dxfId="6201" priority="6743" operator="lessThan">
      <formula>0</formula>
    </cfRule>
  </conditionalFormatting>
  <conditionalFormatting sqref="D9">
    <cfRule type="cellIs" dxfId="6200" priority="6742" operator="lessThan">
      <formula>0</formula>
    </cfRule>
  </conditionalFormatting>
  <conditionalFormatting sqref="D10">
    <cfRule type="cellIs" dxfId="6199" priority="6741" operator="lessThan">
      <formula>0</formula>
    </cfRule>
  </conditionalFormatting>
  <conditionalFormatting sqref="D10">
    <cfRule type="cellIs" dxfId="6198" priority="6740" operator="lessThan">
      <formula>0</formula>
    </cfRule>
  </conditionalFormatting>
  <conditionalFormatting sqref="D10">
    <cfRule type="cellIs" dxfId="6197" priority="6739" operator="lessThan">
      <formula>0</formula>
    </cfRule>
  </conditionalFormatting>
  <conditionalFormatting sqref="D10">
    <cfRule type="cellIs" dxfId="6196" priority="6738" operator="lessThan">
      <formula>0</formula>
    </cfRule>
  </conditionalFormatting>
  <conditionalFormatting sqref="D9">
    <cfRule type="cellIs" dxfId="6195" priority="6737" operator="lessThan">
      <formula>0</formula>
    </cfRule>
  </conditionalFormatting>
  <conditionalFormatting sqref="D10">
    <cfRule type="cellIs" dxfId="6194" priority="6736" operator="lessThan">
      <formula>0</formula>
    </cfRule>
  </conditionalFormatting>
  <conditionalFormatting sqref="D10">
    <cfRule type="cellIs" dxfId="6193" priority="6735" operator="lessThan">
      <formula>0</formula>
    </cfRule>
  </conditionalFormatting>
  <conditionalFormatting sqref="D10">
    <cfRule type="cellIs" dxfId="6192" priority="6734" operator="lessThan">
      <formula>0</formula>
    </cfRule>
  </conditionalFormatting>
  <conditionalFormatting sqref="D9">
    <cfRule type="cellIs" dxfId="6191" priority="6733" operator="lessThan">
      <formula>0</formula>
    </cfRule>
  </conditionalFormatting>
  <conditionalFormatting sqref="D10">
    <cfRule type="cellIs" dxfId="6190" priority="6732" operator="lessThan">
      <formula>0</formula>
    </cfRule>
  </conditionalFormatting>
  <conditionalFormatting sqref="D10">
    <cfRule type="cellIs" dxfId="6189" priority="6731" operator="lessThan">
      <formula>0</formula>
    </cfRule>
  </conditionalFormatting>
  <conditionalFormatting sqref="D9">
    <cfRule type="cellIs" dxfId="6188" priority="6730" operator="lessThan">
      <formula>0</formula>
    </cfRule>
  </conditionalFormatting>
  <conditionalFormatting sqref="D10">
    <cfRule type="cellIs" dxfId="6187" priority="6729" operator="lessThan">
      <formula>0</formula>
    </cfRule>
  </conditionalFormatting>
  <conditionalFormatting sqref="D9">
    <cfRule type="cellIs" dxfId="6186" priority="6728" operator="lessThan">
      <formula>0</formula>
    </cfRule>
  </conditionalFormatting>
  <conditionalFormatting sqref="D9">
    <cfRule type="cellIs" dxfId="6185" priority="6727" operator="lessThan">
      <formula>0</formula>
    </cfRule>
  </conditionalFormatting>
  <conditionalFormatting sqref="D10">
    <cfRule type="cellIs" dxfId="6184" priority="6726" operator="lessThan">
      <formula>0</formula>
    </cfRule>
  </conditionalFormatting>
  <conditionalFormatting sqref="D10">
    <cfRule type="cellIs" dxfId="6183" priority="6725" operator="lessThan">
      <formula>0</formula>
    </cfRule>
  </conditionalFormatting>
  <conditionalFormatting sqref="D10">
    <cfRule type="cellIs" dxfId="6182" priority="6724" operator="lessThan">
      <formula>0</formula>
    </cfRule>
  </conditionalFormatting>
  <conditionalFormatting sqref="D9">
    <cfRule type="cellIs" dxfId="6181" priority="6723" operator="lessThan">
      <formula>0</formula>
    </cfRule>
  </conditionalFormatting>
  <conditionalFormatting sqref="D10">
    <cfRule type="cellIs" dxfId="6180" priority="6722" operator="lessThan">
      <formula>0</formula>
    </cfRule>
  </conditionalFormatting>
  <conditionalFormatting sqref="D10">
    <cfRule type="cellIs" dxfId="6179" priority="6721" operator="lessThan">
      <formula>0</formula>
    </cfRule>
  </conditionalFormatting>
  <conditionalFormatting sqref="D9">
    <cfRule type="cellIs" dxfId="6178" priority="6720" operator="lessThan">
      <formula>0</formula>
    </cfRule>
  </conditionalFormatting>
  <conditionalFormatting sqref="D10">
    <cfRule type="cellIs" dxfId="6177" priority="6719" operator="lessThan">
      <formula>0</formula>
    </cfRule>
  </conditionalFormatting>
  <conditionalFormatting sqref="D9">
    <cfRule type="cellIs" dxfId="6176" priority="6718" operator="lessThan">
      <formula>0</formula>
    </cfRule>
  </conditionalFormatting>
  <conditionalFormatting sqref="D9">
    <cfRule type="cellIs" dxfId="6175" priority="6717" operator="lessThan">
      <formula>0</formula>
    </cfRule>
  </conditionalFormatting>
  <conditionalFormatting sqref="D10">
    <cfRule type="cellIs" dxfId="6174" priority="6716" operator="lessThan">
      <formula>0</formula>
    </cfRule>
  </conditionalFormatting>
  <conditionalFormatting sqref="D10">
    <cfRule type="cellIs" dxfId="6173" priority="6715" operator="lessThan">
      <formula>0</formula>
    </cfRule>
  </conditionalFormatting>
  <conditionalFormatting sqref="D9">
    <cfRule type="cellIs" dxfId="6172" priority="6714" operator="lessThan">
      <formula>0</formula>
    </cfRule>
  </conditionalFormatting>
  <conditionalFormatting sqref="D10">
    <cfRule type="cellIs" dxfId="6171" priority="6713" operator="lessThan">
      <formula>0</formula>
    </cfRule>
  </conditionalFormatting>
  <conditionalFormatting sqref="D9">
    <cfRule type="cellIs" dxfId="6170" priority="6712" operator="lessThan">
      <formula>0</formula>
    </cfRule>
  </conditionalFormatting>
  <conditionalFormatting sqref="D9">
    <cfRule type="cellIs" dxfId="6169" priority="6711" operator="lessThan">
      <formula>0</formula>
    </cfRule>
  </conditionalFormatting>
  <conditionalFormatting sqref="D10">
    <cfRule type="cellIs" dxfId="6168" priority="6710" operator="lessThan">
      <formula>0</formula>
    </cfRule>
  </conditionalFormatting>
  <conditionalFormatting sqref="D9">
    <cfRule type="cellIs" dxfId="6167" priority="6709" operator="lessThan">
      <formula>0</formula>
    </cfRule>
  </conditionalFormatting>
  <conditionalFormatting sqref="D9">
    <cfRule type="cellIs" dxfId="6166" priority="6708" operator="lessThan">
      <formula>0</formula>
    </cfRule>
  </conditionalFormatting>
  <conditionalFormatting sqref="D9">
    <cfRule type="cellIs" dxfId="6165" priority="6707" operator="lessThan">
      <formula>0</formula>
    </cfRule>
  </conditionalFormatting>
  <conditionalFormatting sqref="D10">
    <cfRule type="cellIs" dxfId="6164" priority="6706" operator="lessThan">
      <formula>0</formula>
    </cfRule>
  </conditionalFormatting>
  <conditionalFormatting sqref="D10">
    <cfRule type="cellIs" dxfId="6163" priority="6705" operator="lessThan">
      <formula>0</formula>
    </cfRule>
  </conditionalFormatting>
  <conditionalFormatting sqref="D10">
    <cfRule type="cellIs" dxfId="6162" priority="6704" operator="lessThan">
      <formula>0</formula>
    </cfRule>
  </conditionalFormatting>
  <conditionalFormatting sqref="D10">
    <cfRule type="cellIs" dxfId="6161" priority="6703" operator="lessThan">
      <formula>0</formula>
    </cfRule>
  </conditionalFormatting>
  <conditionalFormatting sqref="D9">
    <cfRule type="cellIs" dxfId="6160" priority="6702" operator="lessThan">
      <formula>0</formula>
    </cfRule>
  </conditionalFormatting>
  <conditionalFormatting sqref="D10">
    <cfRule type="cellIs" dxfId="6159" priority="6701" operator="lessThan">
      <formula>0</formula>
    </cfRule>
  </conditionalFormatting>
  <conditionalFormatting sqref="D10">
    <cfRule type="cellIs" dxfId="6158" priority="6700" operator="lessThan">
      <formula>0</formula>
    </cfRule>
  </conditionalFormatting>
  <conditionalFormatting sqref="D10">
    <cfRule type="cellIs" dxfId="6157" priority="6699" operator="lessThan">
      <formula>0</formula>
    </cfRule>
  </conditionalFormatting>
  <conditionalFormatting sqref="D9">
    <cfRule type="cellIs" dxfId="6156" priority="6698" operator="lessThan">
      <formula>0</formula>
    </cfRule>
  </conditionalFormatting>
  <conditionalFormatting sqref="D10">
    <cfRule type="cellIs" dxfId="6155" priority="6697" operator="lessThan">
      <formula>0</formula>
    </cfRule>
  </conditionalFormatting>
  <conditionalFormatting sqref="D10">
    <cfRule type="cellIs" dxfId="6154" priority="6696" operator="lessThan">
      <formula>0</formula>
    </cfRule>
  </conditionalFormatting>
  <conditionalFormatting sqref="D9">
    <cfRule type="cellIs" dxfId="6153" priority="6695" operator="lessThan">
      <formula>0</formula>
    </cfRule>
  </conditionalFormatting>
  <conditionalFormatting sqref="D10">
    <cfRule type="cellIs" dxfId="6152" priority="6694" operator="lessThan">
      <formula>0</formula>
    </cfRule>
  </conditionalFormatting>
  <conditionalFormatting sqref="D9">
    <cfRule type="cellIs" dxfId="6151" priority="6693" operator="lessThan">
      <formula>0</formula>
    </cfRule>
  </conditionalFormatting>
  <conditionalFormatting sqref="D9">
    <cfRule type="cellIs" dxfId="6150" priority="6692" operator="lessThan">
      <formula>0</formula>
    </cfRule>
  </conditionalFormatting>
  <conditionalFormatting sqref="D10">
    <cfRule type="cellIs" dxfId="6149" priority="6691" operator="lessThan">
      <formula>0</formula>
    </cfRule>
  </conditionalFormatting>
  <conditionalFormatting sqref="D10">
    <cfRule type="cellIs" dxfId="6148" priority="6690" operator="lessThan">
      <formula>0</formula>
    </cfRule>
  </conditionalFormatting>
  <conditionalFormatting sqref="D10">
    <cfRule type="cellIs" dxfId="6147" priority="6689" operator="lessThan">
      <formula>0</formula>
    </cfRule>
  </conditionalFormatting>
  <conditionalFormatting sqref="D9">
    <cfRule type="cellIs" dxfId="6146" priority="6688" operator="lessThan">
      <formula>0</formula>
    </cfRule>
  </conditionalFormatting>
  <conditionalFormatting sqref="D10">
    <cfRule type="cellIs" dxfId="6145" priority="6687" operator="lessThan">
      <formula>0</formula>
    </cfRule>
  </conditionalFormatting>
  <conditionalFormatting sqref="D10">
    <cfRule type="cellIs" dxfId="6144" priority="6686" operator="lessThan">
      <formula>0</formula>
    </cfRule>
  </conditionalFormatting>
  <conditionalFormatting sqref="D9">
    <cfRule type="cellIs" dxfId="6143" priority="6685" operator="lessThan">
      <formula>0</formula>
    </cfRule>
  </conditionalFormatting>
  <conditionalFormatting sqref="D10">
    <cfRule type="cellIs" dxfId="6142" priority="6684" operator="lessThan">
      <formula>0</formula>
    </cfRule>
  </conditionalFormatting>
  <conditionalFormatting sqref="D9">
    <cfRule type="cellIs" dxfId="6141" priority="6683" operator="lessThan">
      <formula>0</formula>
    </cfRule>
  </conditionalFormatting>
  <conditionalFormatting sqref="D9">
    <cfRule type="cellIs" dxfId="6140" priority="6682" operator="lessThan">
      <formula>0</formula>
    </cfRule>
  </conditionalFormatting>
  <conditionalFormatting sqref="D10">
    <cfRule type="cellIs" dxfId="6139" priority="6681" operator="lessThan">
      <formula>0</formula>
    </cfRule>
  </conditionalFormatting>
  <conditionalFormatting sqref="D10">
    <cfRule type="cellIs" dxfId="6138" priority="6680" operator="lessThan">
      <formula>0</formula>
    </cfRule>
  </conditionalFormatting>
  <conditionalFormatting sqref="D9">
    <cfRule type="cellIs" dxfId="6137" priority="6679" operator="lessThan">
      <formula>0</formula>
    </cfRule>
  </conditionalFormatting>
  <conditionalFormatting sqref="D10">
    <cfRule type="cellIs" dxfId="6136" priority="6678" operator="lessThan">
      <formula>0</formula>
    </cfRule>
  </conditionalFormatting>
  <conditionalFormatting sqref="D9">
    <cfRule type="cellIs" dxfId="6135" priority="6677" operator="lessThan">
      <formula>0</formula>
    </cfRule>
  </conditionalFormatting>
  <conditionalFormatting sqref="D9">
    <cfRule type="cellIs" dxfId="6134" priority="6676" operator="lessThan">
      <formula>0</formula>
    </cfRule>
  </conditionalFormatting>
  <conditionalFormatting sqref="D10">
    <cfRule type="cellIs" dxfId="6133" priority="6675" operator="lessThan">
      <formula>0</formula>
    </cfRule>
  </conditionalFormatting>
  <conditionalFormatting sqref="D9">
    <cfRule type="cellIs" dxfId="6132" priority="6674" operator="lessThan">
      <formula>0</formula>
    </cfRule>
  </conditionalFormatting>
  <conditionalFormatting sqref="D9">
    <cfRule type="cellIs" dxfId="6131" priority="6673" operator="lessThan">
      <formula>0</formula>
    </cfRule>
  </conditionalFormatting>
  <conditionalFormatting sqref="D9">
    <cfRule type="cellIs" dxfId="6130" priority="6672" operator="lessThan">
      <formula>0</formula>
    </cfRule>
  </conditionalFormatting>
  <conditionalFormatting sqref="D10">
    <cfRule type="cellIs" dxfId="6129" priority="6671" operator="lessThan">
      <formula>0</formula>
    </cfRule>
  </conditionalFormatting>
  <conditionalFormatting sqref="D10">
    <cfRule type="cellIs" dxfId="6128" priority="6670" operator="lessThan">
      <formula>0</formula>
    </cfRule>
  </conditionalFormatting>
  <conditionalFormatting sqref="D10">
    <cfRule type="cellIs" dxfId="6127" priority="6669" operator="lessThan">
      <formula>0</formula>
    </cfRule>
  </conditionalFormatting>
  <conditionalFormatting sqref="D9">
    <cfRule type="cellIs" dxfId="6126" priority="6668" operator="lessThan">
      <formula>0</formula>
    </cfRule>
  </conditionalFormatting>
  <conditionalFormatting sqref="D10">
    <cfRule type="cellIs" dxfId="6125" priority="6667" operator="lessThan">
      <formula>0</formula>
    </cfRule>
  </conditionalFormatting>
  <conditionalFormatting sqref="D10">
    <cfRule type="cellIs" dxfId="6124" priority="6666" operator="lessThan">
      <formula>0</formula>
    </cfRule>
  </conditionalFormatting>
  <conditionalFormatting sqref="D9">
    <cfRule type="cellIs" dxfId="6123" priority="6665" operator="lessThan">
      <formula>0</formula>
    </cfRule>
  </conditionalFormatting>
  <conditionalFormatting sqref="D10">
    <cfRule type="cellIs" dxfId="6122" priority="6664" operator="lessThan">
      <formula>0</formula>
    </cfRule>
  </conditionalFormatting>
  <conditionalFormatting sqref="D9">
    <cfRule type="cellIs" dxfId="6121" priority="6663" operator="lessThan">
      <formula>0</formula>
    </cfRule>
  </conditionalFormatting>
  <conditionalFormatting sqref="D9">
    <cfRule type="cellIs" dxfId="6120" priority="6662" operator="lessThan">
      <formula>0</formula>
    </cfRule>
  </conditionalFormatting>
  <conditionalFormatting sqref="D10">
    <cfRule type="cellIs" dxfId="6119" priority="6661" operator="lessThan">
      <formula>0</formula>
    </cfRule>
  </conditionalFormatting>
  <conditionalFormatting sqref="D10">
    <cfRule type="cellIs" dxfId="6118" priority="6660" operator="lessThan">
      <formula>0</formula>
    </cfRule>
  </conditionalFormatting>
  <conditionalFormatting sqref="D9">
    <cfRule type="cellIs" dxfId="6117" priority="6659" operator="lessThan">
      <formula>0</formula>
    </cfRule>
  </conditionalFormatting>
  <conditionalFormatting sqref="D10">
    <cfRule type="cellIs" dxfId="6116" priority="6658" operator="lessThan">
      <formula>0</formula>
    </cfRule>
  </conditionalFormatting>
  <conditionalFormatting sqref="D9">
    <cfRule type="cellIs" dxfId="6115" priority="6657" operator="lessThan">
      <formula>0</formula>
    </cfRule>
  </conditionalFormatting>
  <conditionalFormatting sqref="D9">
    <cfRule type="cellIs" dxfId="6114" priority="6656" operator="lessThan">
      <formula>0</formula>
    </cfRule>
  </conditionalFormatting>
  <conditionalFormatting sqref="D10">
    <cfRule type="cellIs" dxfId="6113" priority="6655" operator="lessThan">
      <formula>0</formula>
    </cfRule>
  </conditionalFormatting>
  <conditionalFormatting sqref="D9">
    <cfRule type="cellIs" dxfId="6112" priority="6654" operator="lessThan">
      <formula>0</formula>
    </cfRule>
  </conditionalFormatting>
  <conditionalFormatting sqref="D9">
    <cfRule type="cellIs" dxfId="6111" priority="6653" operator="lessThan">
      <formula>0</formula>
    </cfRule>
  </conditionalFormatting>
  <conditionalFormatting sqref="D9">
    <cfRule type="cellIs" dxfId="6110" priority="6652" operator="lessThan">
      <formula>0</formula>
    </cfRule>
  </conditionalFormatting>
  <conditionalFormatting sqref="D10">
    <cfRule type="cellIs" dxfId="6109" priority="6651" operator="lessThan">
      <formula>0</formula>
    </cfRule>
  </conditionalFormatting>
  <conditionalFormatting sqref="D10">
    <cfRule type="cellIs" dxfId="6108" priority="6650" operator="lessThan">
      <formula>0</formula>
    </cfRule>
  </conditionalFormatting>
  <conditionalFormatting sqref="D9">
    <cfRule type="cellIs" dxfId="6107" priority="6649" operator="lessThan">
      <formula>0</formula>
    </cfRule>
  </conditionalFormatting>
  <conditionalFormatting sqref="D10">
    <cfRule type="cellIs" dxfId="6106" priority="6648" operator="lessThan">
      <formula>0</formula>
    </cfRule>
  </conditionalFormatting>
  <conditionalFormatting sqref="D9">
    <cfRule type="cellIs" dxfId="6105" priority="6647" operator="lessThan">
      <formula>0</formula>
    </cfRule>
  </conditionalFormatting>
  <conditionalFormatting sqref="D9">
    <cfRule type="cellIs" dxfId="6104" priority="6646" operator="lessThan">
      <formula>0</formula>
    </cfRule>
  </conditionalFormatting>
  <conditionalFormatting sqref="D10">
    <cfRule type="cellIs" dxfId="6103" priority="6645" operator="lessThan">
      <formula>0</formula>
    </cfRule>
  </conditionalFormatting>
  <conditionalFormatting sqref="D9">
    <cfRule type="cellIs" dxfId="6102" priority="6644" operator="lessThan">
      <formula>0</formula>
    </cfRule>
  </conditionalFormatting>
  <conditionalFormatting sqref="D9">
    <cfRule type="cellIs" dxfId="6101" priority="6643" operator="lessThan">
      <formula>0</formula>
    </cfRule>
  </conditionalFormatting>
  <conditionalFormatting sqref="D9">
    <cfRule type="cellIs" dxfId="6100" priority="6642" operator="lessThan">
      <formula>0</formula>
    </cfRule>
  </conditionalFormatting>
  <conditionalFormatting sqref="D10">
    <cfRule type="cellIs" dxfId="6099" priority="6641" operator="lessThan">
      <formula>0</formula>
    </cfRule>
  </conditionalFormatting>
  <conditionalFormatting sqref="D9">
    <cfRule type="cellIs" dxfId="6098" priority="6640" operator="lessThan">
      <formula>0</formula>
    </cfRule>
  </conditionalFormatting>
  <conditionalFormatting sqref="D9">
    <cfRule type="cellIs" dxfId="6097" priority="6639" operator="lessThan">
      <formula>0</formula>
    </cfRule>
  </conditionalFormatting>
  <conditionalFormatting sqref="D9">
    <cfRule type="cellIs" dxfId="6096" priority="6638" operator="lessThan">
      <formula>0</formula>
    </cfRule>
  </conditionalFormatting>
  <conditionalFormatting sqref="D9">
    <cfRule type="cellIs" dxfId="6095" priority="6637" operator="lessThan">
      <formula>0</formula>
    </cfRule>
  </conditionalFormatting>
  <conditionalFormatting sqref="D9">
    <cfRule type="cellIs" dxfId="6094" priority="6630" operator="lessThan">
      <formula>0</formula>
    </cfRule>
  </conditionalFormatting>
  <conditionalFormatting sqref="D10">
    <cfRule type="cellIs" dxfId="6093" priority="6636" operator="lessThan">
      <formula>0</formula>
    </cfRule>
  </conditionalFormatting>
  <conditionalFormatting sqref="D10">
    <cfRule type="cellIs" dxfId="6092" priority="6635" operator="lessThan">
      <formula>0</formula>
    </cfRule>
  </conditionalFormatting>
  <conditionalFormatting sqref="D10">
    <cfRule type="cellIs" dxfId="6091" priority="6634" operator="lessThan">
      <formula>0</formula>
    </cfRule>
  </conditionalFormatting>
  <conditionalFormatting sqref="D10">
    <cfRule type="cellIs" dxfId="6090" priority="6633" operator="lessThan">
      <formula>0</formula>
    </cfRule>
  </conditionalFormatting>
  <conditionalFormatting sqref="D10">
    <cfRule type="cellIs" dxfId="6089" priority="6632" operator="lessThan">
      <formula>0</formula>
    </cfRule>
  </conditionalFormatting>
  <conditionalFormatting sqref="D10">
    <cfRule type="cellIs" dxfId="6088" priority="6631" operator="lessThan">
      <formula>0</formula>
    </cfRule>
  </conditionalFormatting>
  <conditionalFormatting sqref="D10">
    <cfRule type="cellIs" dxfId="6087" priority="6629" operator="lessThan">
      <formula>0</formula>
    </cfRule>
  </conditionalFormatting>
  <conditionalFormatting sqref="D10">
    <cfRule type="cellIs" dxfId="6086" priority="6628" operator="lessThan">
      <formula>0</formula>
    </cfRule>
  </conditionalFormatting>
  <conditionalFormatting sqref="D10">
    <cfRule type="cellIs" dxfId="6085" priority="6627" operator="lessThan">
      <formula>0</formula>
    </cfRule>
  </conditionalFormatting>
  <conditionalFormatting sqref="D10">
    <cfRule type="cellIs" dxfId="6084" priority="6626" operator="lessThan">
      <formula>0</formula>
    </cfRule>
  </conditionalFormatting>
  <conditionalFormatting sqref="D10">
    <cfRule type="cellIs" dxfId="6083" priority="6625" operator="lessThan">
      <formula>0</formula>
    </cfRule>
  </conditionalFormatting>
  <conditionalFormatting sqref="D9">
    <cfRule type="cellIs" dxfId="6082" priority="6624" operator="lessThan">
      <formula>0</formula>
    </cfRule>
  </conditionalFormatting>
  <conditionalFormatting sqref="D10">
    <cfRule type="cellIs" dxfId="6081" priority="6623" operator="lessThan">
      <formula>0</formula>
    </cfRule>
  </conditionalFormatting>
  <conditionalFormatting sqref="D10">
    <cfRule type="cellIs" dxfId="6080" priority="6622" operator="lessThan">
      <formula>0</formula>
    </cfRule>
  </conditionalFormatting>
  <conditionalFormatting sqref="D10">
    <cfRule type="cellIs" dxfId="6079" priority="6621" operator="lessThan">
      <formula>0</formula>
    </cfRule>
  </conditionalFormatting>
  <conditionalFormatting sqref="D10">
    <cfRule type="cellIs" dxfId="6078" priority="6620" operator="lessThan">
      <formula>0</formula>
    </cfRule>
  </conditionalFormatting>
  <conditionalFormatting sqref="D9">
    <cfRule type="cellIs" dxfId="6077" priority="6619" operator="lessThan">
      <formula>0</formula>
    </cfRule>
  </conditionalFormatting>
  <conditionalFormatting sqref="D10">
    <cfRule type="cellIs" dxfId="6076" priority="6618" operator="lessThan">
      <formula>0</formula>
    </cfRule>
  </conditionalFormatting>
  <conditionalFormatting sqref="D10">
    <cfRule type="cellIs" dxfId="6075" priority="6617" operator="lessThan">
      <formula>0</formula>
    </cfRule>
  </conditionalFormatting>
  <conditionalFormatting sqref="D10">
    <cfRule type="cellIs" dxfId="6074" priority="6616" operator="lessThan">
      <formula>0</formula>
    </cfRule>
  </conditionalFormatting>
  <conditionalFormatting sqref="D9">
    <cfRule type="cellIs" dxfId="6073" priority="6615" operator="lessThan">
      <formula>0</formula>
    </cfRule>
  </conditionalFormatting>
  <conditionalFormatting sqref="D10">
    <cfRule type="cellIs" dxfId="6072" priority="6614" operator="lessThan">
      <formula>0</formula>
    </cfRule>
  </conditionalFormatting>
  <conditionalFormatting sqref="D10">
    <cfRule type="cellIs" dxfId="6071" priority="6613" operator="lessThan">
      <formula>0</formula>
    </cfRule>
  </conditionalFormatting>
  <conditionalFormatting sqref="D9">
    <cfRule type="cellIs" dxfId="6070" priority="6612" operator="lessThan">
      <formula>0</formula>
    </cfRule>
  </conditionalFormatting>
  <conditionalFormatting sqref="D10">
    <cfRule type="cellIs" dxfId="6069" priority="6611" operator="lessThan">
      <formula>0</formula>
    </cfRule>
  </conditionalFormatting>
  <conditionalFormatting sqref="D9">
    <cfRule type="cellIs" dxfId="6068" priority="6610" operator="lessThan">
      <formula>0</formula>
    </cfRule>
  </conditionalFormatting>
  <conditionalFormatting sqref="D9">
    <cfRule type="cellIs" dxfId="6067" priority="6609" operator="lessThan">
      <formula>0</formula>
    </cfRule>
  </conditionalFormatting>
  <conditionalFormatting sqref="D10">
    <cfRule type="cellIs" dxfId="6066" priority="6608" operator="lessThan">
      <formula>0</formula>
    </cfRule>
  </conditionalFormatting>
  <conditionalFormatting sqref="D10">
    <cfRule type="cellIs" dxfId="6065" priority="6607" operator="lessThan">
      <formula>0</formula>
    </cfRule>
  </conditionalFormatting>
  <conditionalFormatting sqref="D10">
    <cfRule type="cellIs" dxfId="6064" priority="6606" operator="lessThan">
      <formula>0</formula>
    </cfRule>
  </conditionalFormatting>
  <conditionalFormatting sqref="D10">
    <cfRule type="cellIs" dxfId="6063" priority="6605" operator="lessThan">
      <formula>0</formula>
    </cfRule>
  </conditionalFormatting>
  <conditionalFormatting sqref="D10">
    <cfRule type="cellIs" dxfId="6062" priority="6604" operator="lessThan">
      <formula>0</formula>
    </cfRule>
  </conditionalFormatting>
  <conditionalFormatting sqref="D9">
    <cfRule type="cellIs" dxfId="6061" priority="6603" operator="lessThan">
      <formula>0</formula>
    </cfRule>
  </conditionalFormatting>
  <conditionalFormatting sqref="D10">
    <cfRule type="cellIs" dxfId="6060" priority="6602" operator="lessThan">
      <formula>0</formula>
    </cfRule>
  </conditionalFormatting>
  <conditionalFormatting sqref="D10">
    <cfRule type="cellIs" dxfId="6059" priority="6601" operator="lessThan">
      <formula>0</formula>
    </cfRule>
  </conditionalFormatting>
  <conditionalFormatting sqref="D10">
    <cfRule type="cellIs" dxfId="6058" priority="6600" operator="lessThan">
      <formula>0</formula>
    </cfRule>
  </conditionalFormatting>
  <conditionalFormatting sqref="D10">
    <cfRule type="cellIs" dxfId="6057" priority="6599" operator="lessThan">
      <formula>0</formula>
    </cfRule>
  </conditionalFormatting>
  <conditionalFormatting sqref="D9">
    <cfRule type="cellIs" dxfId="6056" priority="6598" operator="lessThan">
      <formula>0</formula>
    </cfRule>
  </conditionalFormatting>
  <conditionalFormatting sqref="D10">
    <cfRule type="cellIs" dxfId="6055" priority="6597" operator="lessThan">
      <formula>0</formula>
    </cfRule>
  </conditionalFormatting>
  <conditionalFormatting sqref="D10">
    <cfRule type="cellIs" dxfId="6054" priority="6596" operator="lessThan">
      <formula>0</formula>
    </cfRule>
  </conditionalFormatting>
  <conditionalFormatting sqref="D10">
    <cfRule type="cellIs" dxfId="6053" priority="6595" operator="lessThan">
      <formula>0</formula>
    </cfRule>
  </conditionalFormatting>
  <conditionalFormatting sqref="D9">
    <cfRule type="cellIs" dxfId="6052" priority="6594" operator="lessThan">
      <formula>0</formula>
    </cfRule>
  </conditionalFormatting>
  <conditionalFormatting sqref="D10">
    <cfRule type="cellIs" dxfId="6051" priority="6593" operator="lessThan">
      <formula>0</formula>
    </cfRule>
  </conditionalFormatting>
  <conditionalFormatting sqref="D10">
    <cfRule type="cellIs" dxfId="6050" priority="6592" operator="lessThan">
      <formula>0</formula>
    </cfRule>
  </conditionalFormatting>
  <conditionalFormatting sqref="D9">
    <cfRule type="cellIs" dxfId="6049" priority="6591" operator="lessThan">
      <formula>0</formula>
    </cfRule>
  </conditionalFormatting>
  <conditionalFormatting sqref="D10">
    <cfRule type="cellIs" dxfId="6048" priority="6590" operator="lessThan">
      <formula>0</formula>
    </cfRule>
  </conditionalFormatting>
  <conditionalFormatting sqref="D9">
    <cfRule type="cellIs" dxfId="6047" priority="6589" operator="lessThan">
      <formula>0</formula>
    </cfRule>
  </conditionalFormatting>
  <conditionalFormatting sqref="D9">
    <cfRule type="cellIs" dxfId="6046" priority="6588" operator="lessThan">
      <formula>0</formula>
    </cfRule>
  </conditionalFormatting>
  <conditionalFormatting sqref="D10">
    <cfRule type="cellIs" dxfId="6045" priority="6587" operator="lessThan">
      <formula>0</formula>
    </cfRule>
  </conditionalFormatting>
  <conditionalFormatting sqref="D10">
    <cfRule type="cellIs" dxfId="6044" priority="6586" operator="lessThan">
      <formula>0</formula>
    </cfRule>
  </conditionalFormatting>
  <conditionalFormatting sqref="D10">
    <cfRule type="cellIs" dxfId="6043" priority="6585" operator="lessThan">
      <formula>0</formula>
    </cfRule>
  </conditionalFormatting>
  <conditionalFormatting sqref="D10">
    <cfRule type="cellIs" dxfId="6042" priority="6584" operator="lessThan">
      <formula>0</formula>
    </cfRule>
  </conditionalFormatting>
  <conditionalFormatting sqref="D9">
    <cfRule type="cellIs" dxfId="6041" priority="6583" operator="lessThan">
      <formula>0</formula>
    </cfRule>
  </conditionalFormatting>
  <conditionalFormatting sqref="D10">
    <cfRule type="cellIs" dxfId="6040" priority="6582" operator="lessThan">
      <formula>0</formula>
    </cfRule>
  </conditionalFormatting>
  <conditionalFormatting sqref="D10">
    <cfRule type="cellIs" dxfId="6039" priority="6581" operator="lessThan">
      <formula>0</formula>
    </cfRule>
  </conditionalFormatting>
  <conditionalFormatting sqref="D10">
    <cfRule type="cellIs" dxfId="6038" priority="6580" operator="lessThan">
      <formula>0</formula>
    </cfRule>
  </conditionalFormatting>
  <conditionalFormatting sqref="D9">
    <cfRule type="cellIs" dxfId="6037" priority="6579" operator="lessThan">
      <formula>0</formula>
    </cfRule>
  </conditionalFormatting>
  <conditionalFormatting sqref="D10">
    <cfRule type="cellIs" dxfId="6036" priority="6578" operator="lessThan">
      <formula>0</formula>
    </cfRule>
  </conditionalFormatting>
  <conditionalFormatting sqref="D10">
    <cfRule type="cellIs" dxfId="6035" priority="6577" operator="lessThan">
      <formula>0</formula>
    </cfRule>
  </conditionalFormatting>
  <conditionalFormatting sqref="D9">
    <cfRule type="cellIs" dxfId="6034" priority="6576" operator="lessThan">
      <formula>0</formula>
    </cfRule>
  </conditionalFormatting>
  <conditionalFormatting sqref="D10">
    <cfRule type="cellIs" dxfId="6033" priority="6575" operator="lessThan">
      <formula>0</formula>
    </cfRule>
  </conditionalFormatting>
  <conditionalFormatting sqref="D9">
    <cfRule type="cellIs" dxfId="6032" priority="6574" operator="lessThan">
      <formula>0</formula>
    </cfRule>
  </conditionalFormatting>
  <conditionalFormatting sqref="D9">
    <cfRule type="cellIs" dxfId="6031" priority="6573" operator="lessThan">
      <formula>0</formula>
    </cfRule>
  </conditionalFormatting>
  <conditionalFormatting sqref="D10">
    <cfRule type="cellIs" dxfId="6030" priority="6572" operator="lessThan">
      <formula>0</formula>
    </cfRule>
  </conditionalFormatting>
  <conditionalFormatting sqref="D10">
    <cfRule type="cellIs" dxfId="6029" priority="6571" operator="lessThan">
      <formula>0</formula>
    </cfRule>
  </conditionalFormatting>
  <conditionalFormatting sqref="D10">
    <cfRule type="cellIs" dxfId="6028" priority="6570" operator="lessThan">
      <formula>0</formula>
    </cfRule>
  </conditionalFormatting>
  <conditionalFormatting sqref="D9">
    <cfRule type="cellIs" dxfId="6027" priority="6569" operator="lessThan">
      <formula>0</formula>
    </cfRule>
  </conditionalFormatting>
  <conditionalFormatting sqref="D10">
    <cfRule type="cellIs" dxfId="6026" priority="6568" operator="lessThan">
      <formula>0</formula>
    </cfRule>
  </conditionalFormatting>
  <conditionalFormatting sqref="D10">
    <cfRule type="cellIs" dxfId="6025" priority="6567" operator="lessThan">
      <formula>0</formula>
    </cfRule>
  </conditionalFormatting>
  <conditionalFormatting sqref="D9">
    <cfRule type="cellIs" dxfId="6024" priority="6566" operator="lessThan">
      <formula>0</formula>
    </cfRule>
  </conditionalFormatting>
  <conditionalFormatting sqref="D10">
    <cfRule type="cellIs" dxfId="6023" priority="6565" operator="lessThan">
      <formula>0</formula>
    </cfRule>
  </conditionalFormatting>
  <conditionalFormatting sqref="D9">
    <cfRule type="cellIs" dxfId="6022" priority="6564" operator="lessThan">
      <formula>0</formula>
    </cfRule>
  </conditionalFormatting>
  <conditionalFormatting sqref="D9">
    <cfRule type="cellIs" dxfId="6021" priority="6563" operator="lessThan">
      <formula>0</formula>
    </cfRule>
  </conditionalFormatting>
  <conditionalFormatting sqref="D10">
    <cfRule type="cellIs" dxfId="6020" priority="6562" operator="lessThan">
      <formula>0</formula>
    </cfRule>
  </conditionalFormatting>
  <conditionalFormatting sqref="D10">
    <cfRule type="cellIs" dxfId="6019" priority="6561" operator="lessThan">
      <formula>0</formula>
    </cfRule>
  </conditionalFormatting>
  <conditionalFormatting sqref="D9">
    <cfRule type="cellIs" dxfId="6018" priority="6560" operator="lessThan">
      <formula>0</formula>
    </cfRule>
  </conditionalFormatting>
  <conditionalFormatting sqref="D10">
    <cfRule type="cellIs" dxfId="6017" priority="6559" operator="lessThan">
      <formula>0</formula>
    </cfRule>
  </conditionalFormatting>
  <conditionalFormatting sqref="D9">
    <cfRule type="cellIs" dxfId="6016" priority="6558" operator="lessThan">
      <formula>0</formula>
    </cfRule>
  </conditionalFormatting>
  <conditionalFormatting sqref="D9">
    <cfRule type="cellIs" dxfId="6015" priority="6557" operator="lessThan">
      <formula>0</formula>
    </cfRule>
  </conditionalFormatting>
  <conditionalFormatting sqref="D10">
    <cfRule type="cellIs" dxfId="6014" priority="6556" operator="lessThan">
      <formula>0</formula>
    </cfRule>
  </conditionalFormatting>
  <conditionalFormatting sqref="D9">
    <cfRule type="cellIs" dxfId="6013" priority="6555" operator="lessThan">
      <formula>0</formula>
    </cfRule>
  </conditionalFormatting>
  <conditionalFormatting sqref="D9">
    <cfRule type="cellIs" dxfId="6012" priority="6554" operator="lessThan">
      <formula>0</formula>
    </cfRule>
  </conditionalFormatting>
  <conditionalFormatting sqref="D9">
    <cfRule type="cellIs" dxfId="6011" priority="6553" operator="lessThan">
      <formula>0</formula>
    </cfRule>
  </conditionalFormatting>
  <conditionalFormatting sqref="D10">
    <cfRule type="cellIs" dxfId="6010" priority="6552" operator="lessThan">
      <formula>0</formula>
    </cfRule>
  </conditionalFormatting>
  <conditionalFormatting sqref="D10">
    <cfRule type="cellIs" dxfId="6009" priority="6551" operator="lessThan">
      <formula>0</formula>
    </cfRule>
  </conditionalFormatting>
  <conditionalFormatting sqref="D10">
    <cfRule type="cellIs" dxfId="6008" priority="6550" operator="lessThan">
      <formula>0</formula>
    </cfRule>
  </conditionalFormatting>
  <conditionalFormatting sqref="D10">
    <cfRule type="cellIs" dxfId="6007" priority="6549" operator="lessThan">
      <formula>0</formula>
    </cfRule>
  </conditionalFormatting>
  <conditionalFormatting sqref="D10">
    <cfRule type="cellIs" dxfId="6006" priority="6548" operator="lessThan">
      <formula>0</formula>
    </cfRule>
  </conditionalFormatting>
  <conditionalFormatting sqref="D9">
    <cfRule type="cellIs" dxfId="6005" priority="6547" operator="lessThan">
      <formula>0</formula>
    </cfRule>
  </conditionalFormatting>
  <conditionalFormatting sqref="D10">
    <cfRule type="cellIs" dxfId="6004" priority="6546" operator="lessThan">
      <formula>0</formula>
    </cfRule>
  </conditionalFormatting>
  <conditionalFormatting sqref="D10">
    <cfRule type="cellIs" dxfId="6003" priority="6545" operator="lessThan">
      <formula>0</formula>
    </cfRule>
  </conditionalFormatting>
  <conditionalFormatting sqref="D10">
    <cfRule type="cellIs" dxfId="6002" priority="6544" operator="lessThan">
      <formula>0</formula>
    </cfRule>
  </conditionalFormatting>
  <conditionalFormatting sqref="D10">
    <cfRule type="cellIs" dxfId="6001" priority="6543" operator="lessThan">
      <formula>0</formula>
    </cfRule>
  </conditionalFormatting>
  <conditionalFormatting sqref="D9">
    <cfRule type="cellIs" dxfId="6000" priority="6542" operator="lessThan">
      <formula>0</formula>
    </cfRule>
  </conditionalFormatting>
  <conditionalFormatting sqref="D10">
    <cfRule type="cellIs" dxfId="5999" priority="6541" operator="lessThan">
      <formula>0</formula>
    </cfRule>
  </conditionalFormatting>
  <conditionalFormatting sqref="D10">
    <cfRule type="cellIs" dxfId="5998" priority="6540" operator="lessThan">
      <formula>0</formula>
    </cfRule>
  </conditionalFormatting>
  <conditionalFormatting sqref="D10">
    <cfRule type="cellIs" dxfId="5997" priority="6539" operator="lessThan">
      <formula>0</formula>
    </cfRule>
  </conditionalFormatting>
  <conditionalFormatting sqref="D9">
    <cfRule type="cellIs" dxfId="5996" priority="6538" operator="lessThan">
      <formula>0</formula>
    </cfRule>
  </conditionalFormatting>
  <conditionalFormatting sqref="D10">
    <cfRule type="cellIs" dxfId="5995" priority="6537" operator="lessThan">
      <formula>0</formula>
    </cfRule>
  </conditionalFormatting>
  <conditionalFormatting sqref="D10">
    <cfRule type="cellIs" dxfId="5994" priority="6536" operator="lessThan">
      <formula>0</formula>
    </cfRule>
  </conditionalFormatting>
  <conditionalFormatting sqref="D9">
    <cfRule type="cellIs" dxfId="5993" priority="6535" operator="lessThan">
      <formula>0</formula>
    </cfRule>
  </conditionalFormatting>
  <conditionalFormatting sqref="D10">
    <cfRule type="cellIs" dxfId="5992" priority="6534" operator="lessThan">
      <formula>0</formula>
    </cfRule>
  </conditionalFormatting>
  <conditionalFormatting sqref="D9">
    <cfRule type="cellIs" dxfId="5991" priority="6533" operator="lessThan">
      <formula>0</formula>
    </cfRule>
  </conditionalFormatting>
  <conditionalFormatting sqref="D9">
    <cfRule type="cellIs" dxfId="5990" priority="6532" operator="lessThan">
      <formula>0</formula>
    </cfRule>
  </conditionalFormatting>
  <conditionalFormatting sqref="D10">
    <cfRule type="cellIs" dxfId="5989" priority="6531" operator="lessThan">
      <formula>0</formula>
    </cfRule>
  </conditionalFormatting>
  <conditionalFormatting sqref="D10">
    <cfRule type="cellIs" dxfId="5988" priority="6530" operator="lessThan">
      <formula>0</formula>
    </cfRule>
  </conditionalFormatting>
  <conditionalFormatting sqref="D10">
    <cfRule type="cellIs" dxfId="5987" priority="6529" operator="lessThan">
      <formula>0</formula>
    </cfRule>
  </conditionalFormatting>
  <conditionalFormatting sqref="D10">
    <cfRule type="cellIs" dxfId="5986" priority="6528" operator="lessThan">
      <formula>0</formula>
    </cfRule>
  </conditionalFormatting>
  <conditionalFormatting sqref="D9">
    <cfRule type="cellIs" dxfId="5985" priority="6527" operator="lessThan">
      <formula>0</formula>
    </cfRule>
  </conditionalFormatting>
  <conditionalFormatting sqref="D10">
    <cfRule type="cellIs" dxfId="5984" priority="6526" operator="lessThan">
      <formula>0</formula>
    </cfRule>
  </conditionalFormatting>
  <conditionalFormatting sqref="D10">
    <cfRule type="cellIs" dxfId="5983" priority="6525" operator="lessThan">
      <formula>0</formula>
    </cfRule>
  </conditionalFormatting>
  <conditionalFormatting sqref="D10">
    <cfRule type="cellIs" dxfId="5982" priority="6524" operator="lessThan">
      <formula>0</formula>
    </cfRule>
  </conditionalFormatting>
  <conditionalFormatting sqref="D9">
    <cfRule type="cellIs" dxfId="5981" priority="6523" operator="lessThan">
      <formula>0</formula>
    </cfRule>
  </conditionalFormatting>
  <conditionalFormatting sqref="D10">
    <cfRule type="cellIs" dxfId="5980" priority="6522" operator="lessThan">
      <formula>0</formula>
    </cfRule>
  </conditionalFormatting>
  <conditionalFormatting sqref="D10">
    <cfRule type="cellIs" dxfId="5979" priority="6521" operator="lessThan">
      <formula>0</formula>
    </cfRule>
  </conditionalFormatting>
  <conditionalFormatting sqref="D9">
    <cfRule type="cellIs" dxfId="5978" priority="6520" operator="lessThan">
      <formula>0</formula>
    </cfRule>
  </conditionalFormatting>
  <conditionalFormatting sqref="D10">
    <cfRule type="cellIs" dxfId="5977" priority="6519" operator="lessThan">
      <formula>0</formula>
    </cfRule>
  </conditionalFormatting>
  <conditionalFormatting sqref="D9">
    <cfRule type="cellIs" dxfId="5976" priority="6518" operator="lessThan">
      <formula>0</formula>
    </cfRule>
  </conditionalFormatting>
  <conditionalFormatting sqref="D9">
    <cfRule type="cellIs" dxfId="5975" priority="6517" operator="lessThan">
      <formula>0</formula>
    </cfRule>
  </conditionalFormatting>
  <conditionalFormatting sqref="D10">
    <cfRule type="cellIs" dxfId="5974" priority="6516" operator="lessThan">
      <formula>0</formula>
    </cfRule>
  </conditionalFormatting>
  <conditionalFormatting sqref="D10">
    <cfRule type="cellIs" dxfId="5973" priority="6515" operator="lessThan">
      <formula>0</formula>
    </cfRule>
  </conditionalFormatting>
  <conditionalFormatting sqref="D10">
    <cfRule type="cellIs" dxfId="5972" priority="6514" operator="lessThan">
      <formula>0</formula>
    </cfRule>
  </conditionalFormatting>
  <conditionalFormatting sqref="D9">
    <cfRule type="cellIs" dxfId="5971" priority="6513" operator="lessThan">
      <formula>0</formula>
    </cfRule>
  </conditionalFormatting>
  <conditionalFormatting sqref="D10">
    <cfRule type="cellIs" dxfId="5970" priority="6512" operator="lessThan">
      <formula>0</formula>
    </cfRule>
  </conditionalFormatting>
  <conditionalFormatting sqref="D10">
    <cfRule type="cellIs" dxfId="5969" priority="6511" operator="lessThan">
      <formula>0</formula>
    </cfRule>
  </conditionalFormatting>
  <conditionalFormatting sqref="D9">
    <cfRule type="cellIs" dxfId="5968" priority="6510" operator="lessThan">
      <formula>0</formula>
    </cfRule>
  </conditionalFormatting>
  <conditionalFormatting sqref="D10">
    <cfRule type="cellIs" dxfId="5967" priority="6509" operator="lessThan">
      <formula>0</formula>
    </cfRule>
  </conditionalFormatting>
  <conditionalFormatting sqref="D9">
    <cfRule type="cellIs" dxfId="5966" priority="6508" operator="lessThan">
      <formula>0</formula>
    </cfRule>
  </conditionalFormatting>
  <conditionalFormatting sqref="D9">
    <cfRule type="cellIs" dxfId="5965" priority="6507" operator="lessThan">
      <formula>0</formula>
    </cfRule>
  </conditionalFormatting>
  <conditionalFormatting sqref="D10">
    <cfRule type="cellIs" dxfId="5964" priority="6506" operator="lessThan">
      <formula>0</formula>
    </cfRule>
  </conditionalFormatting>
  <conditionalFormatting sqref="D10">
    <cfRule type="cellIs" dxfId="5963" priority="6505" operator="lessThan">
      <formula>0</formula>
    </cfRule>
  </conditionalFormatting>
  <conditionalFormatting sqref="D9">
    <cfRule type="cellIs" dxfId="5962" priority="6504" operator="lessThan">
      <formula>0</formula>
    </cfRule>
  </conditionalFormatting>
  <conditionalFormatting sqref="D10">
    <cfRule type="cellIs" dxfId="5961" priority="6503" operator="lessThan">
      <formula>0</formula>
    </cfRule>
  </conditionalFormatting>
  <conditionalFormatting sqref="D9">
    <cfRule type="cellIs" dxfId="5960" priority="6502" operator="lessThan">
      <formula>0</formula>
    </cfRule>
  </conditionalFormatting>
  <conditionalFormatting sqref="D9">
    <cfRule type="cellIs" dxfId="5959" priority="6501" operator="lessThan">
      <formula>0</formula>
    </cfRule>
  </conditionalFormatting>
  <conditionalFormatting sqref="D10">
    <cfRule type="cellIs" dxfId="5958" priority="6500" operator="lessThan">
      <formula>0</formula>
    </cfRule>
  </conditionalFormatting>
  <conditionalFormatting sqref="D9">
    <cfRule type="cellIs" dxfId="5957" priority="6499" operator="lessThan">
      <formula>0</formula>
    </cfRule>
  </conditionalFormatting>
  <conditionalFormatting sqref="D9">
    <cfRule type="cellIs" dxfId="5956" priority="6498" operator="lessThan">
      <formula>0</formula>
    </cfRule>
  </conditionalFormatting>
  <conditionalFormatting sqref="D9">
    <cfRule type="cellIs" dxfId="5955" priority="6497" operator="lessThan">
      <formula>0</formula>
    </cfRule>
  </conditionalFormatting>
  <conditionalFormatting sqref="D10">
    <cfRule type="cellIs" dxfId="5954" priority="6496" operator="lessThan">
      <formula>0</formula>
    </cfRule>
  </conditionalFormatting>
  <conditionalFormatting sqref="D10">
    <cfRule type="cellIs" dxfId="5953" priority="6495" operator="lessThan">
      <formula>0</formula>
    </cfRule>
  </conditionalFormatting>
  <conditionalFormatting sqref="D10">
    <cfRule type="cellIs" dxfId="5952" priority="6494" operator="lessThan">
      <formula>0</formula>
    </cfRule>
  </conditionalFormatting>
  <conditionalFormatting sqref="D10">
    <cfRule type="cellIs" dxfId="5951" priority="6493" operator="lessThan">
      <formula>0</formula>
    </cfRule>
  </conditionalFormatting>
  <conditionalFormatting sqref="D9">
    <cfRule type="cellIs" dxfId="5950" priority="6492" operator="lessThan">
      <formula>0</formula>
    </cfRule>
  </conditionalFormatting>
  <conditionalFormatting sqref="D10">
    <cfRule type="cellIs" dxfId="5949" priority="6491" operator="lessThan">
      <formula>0</formula>
    </cfRule>
  </conditionalFormatting>
  <conditionalFormatting sqref="D10">
    <cfRule type="cellIs" dxfId="5948" priority="6490" operator="lessThan">
      <formula>0</formula>
    </cfRule>
  </conditionalFormatting>
  <conditionalFormatting sqref="D10">
    <cfRule type="cellIs" dxfId="5947" priority="6489" operator="lessThan">
      <formula>0</formula>
    </cfRule>
  </conditionalFormatting>
  <conditionalFormatting sqref="D9">
    <cfRule type="cellIs" dxfId="5946" priority="6488" operator="lessThan">
      <formula>0</formula>
    </cfRule>
  </conditionalFormatting>
  <conditionalFormatting sqref="D10">
    <cfRule type="cellIs" dxfId="5945" priority="6487" operator="lessThan">
      <formula>0</formula>
    </cfRule>
  </conditionalFormatting>
  <conditionalFormatting sqref="D10">
    <cfRule type="cellIs" dxfId="5944" priority="6486" operator="lessThan">
      <formula>0</formula>
    </cfRule>
  </conditionalFormatting>
  <conditionalFormatting sqref="D9">
    <cfRule type="cellIs" dxfId="5943" priority="6485" operator="lessThan">
      <formula>0</formula>
    </cfRule>
  </conditionalFormatting>
  <conditionalFormatting sqref="D10">
    <cfRule type="cellIs" dxfId="5942" priority="6484" operator="lessThan">
      <formula>0</formula>
    </cfRule>
  </conditionalFormatting>
  <conditionalFormatting sqref="D9">
    <cfRule type="cellIs" dxfId="5941" priority="6483" operator="lessThan">
      <formula>0</formula>
    </cfRule>
  </conditionalFormatting>
  <conditionalFormatting sqref="D9">
    <cfRule type="cellIs" dxfId="5940" priority="6482" operator="lessThan">
      <formula>0</formula>
    </cfRule>
  </conditionalFormatting>
  <conditionalFormatting sqref="D10">
    <cfRule type="cellIs" dxfId="5939" priority="6481" operator="lessThan">
      <formula>0</formula>
    </cfRule>
  </conditionalFormatting>
  <conditionalFormatting sqref="D10">
    <cfRule type="cellIs" dxfId="5938" priority="6480" operator="lessThan">
      <formula>0</formula>
    </cfRule>
  </conditionalFormatting>
  <conditionalFormatting sqref="D10">
    <cfRule type="cellIs" dxfId="5937" priority="6479" operator="lessThan">
      <formula>0</formula>
    </cfRule>
  </conditionalFormatting>
  <conditionalFormatting sqref="D9">
    <cfRule type="cellIs" dxfId="5936" priority="6478" operator="lessThan">
      <formula>0</formula>
    </cfRule>
  </conditionalFormatting>
  <conditionalFormatting sqref="D10">
    <cfRule type="cellIs" dxfId="5935" priority="6477" operator="lessThan">
      <formula>0</formula>
    </cfRule>
  </conditionalFormatting>
  <conditionalFormatting sqref="D10">
    <cfRule type="cellIs" dxfId="5934" priority="6476" operator="lessThan">
      <formula>0</formula>
    </cfRule>
  </conditionalFormatting>
  <conditionalFormatting sqref="D9">
    <cfRule type="cellIs" dxfId="5933" priority="6475" operator="lessThan">
      <formula>0</formula>
    </cfRule>
  </conditionalFormatting>
  <conditionalFormatting sqref="D10">
    <cfRule type="cellIs" dxfId="5932" priority="6474" operator="lessThan">
      <formula>0</formula>
    </cfRule>
  </conditionalFormatting>
  <conditionalFormatting sqref="D9">
    <cfRule type="cellIs" dxfId="5931" priority="6473" operator="lessThan">
      <formula>0</formula>
    </cfRule>
  </conditionalFormatting>
  <conditionalFormatting sqref="D9">
    <cfRule type="cellIs" dxfId="5930" priority="6472" operator="lessThan">
      <formula>0</formula>
    </cfRule>
  </conditionalFormatting>
  <conditionalFormatting sqref="D10">
    <cfRule type="cellIs" dxfId="5929" priority="6471" operator="lessThan">
      <formula>0</formula>
    </cfRule>
  </conditionalFormatting>
  <conditionalFormatting sqref="D10">
    <cfRule type="cellIs" dxfId="5928" priority="6470" operator="lessThan">
      <formula>0</formula>
    </cfRule>
  </conditionalFormatting>
  <conditionalFormatting sqref="D9">
    <cfRule type="cellIs" dxfId="5927" priority="6469" operator="lessThan">
      <formula>0</formula>
    </cfRule>
  </conditionalFormatting>
  <conditionalFormatting sqref="D10">
    <cfRule type="cellIs" dxfId="5926" priority="6468" operator="lessThan">
      <formula>0</formula>
    </cfRule>
  </conditionalFormatting>
  <conditionalFormatting sqref="D9">
    <cfRule type="cellIs" dxfId="5925" priority="6467" operator="lessThan">
      <formula>0</formula>
    </cfRule>
  </conditionalFormatting>
  <conditionalFormatting sqref="D9">
    <cfRule type="cellIs" dxfId="5924" priority="6466" operator="lessThan">
      <formula>0</formula>
    </cfRule>
  </conditionalFormatting>
  <conditionalFormatting sqref="D10">
    <cfRule type="cellIs" dxfId="5923" priority="6465" operator="lessThan">
      <formula>0</formula>
    </cfRule>
  </conditionalFormatting>
  <conditionalFormatting sqref="D9">
    <cfRule type="cellIs" dxfId="5922" priority="6464" operator="lessThan">
      <formula>0</formula>
    </cfRule>
  </conditionalFormatting>
  <conditionalFormatting sqref="D9">
    <cfRule type="cellIs" dxfId="5921" priority="6463" operator="lessThan">
      <formula>0</formula>
    </cfRule>
  </conditionalFormatting>
  <conditionalFormatting sqref="D9">
    <cfRule type="cellIs" dxfId="5920" priority="6462" operator="lessThan">
      <formula>0</formula>
    </cfRule>
  </conditionalFormatting>
  <conditionalFormatting sqref="D10">
    <cfRule type="cellIs" dxfId="5919" priority="6461" operator="lessThan">
      <formula>0</formula>
    </cfRule>
  </conditionalFormatting>
  <conditionalFormatting sqref="D10">
    <cfRule type="cellIs" dxfId="5918" priority="6460" operator="lessThan">
      <formula>0</formula>
    </cfRule>
  </conditionalFormatting>
  <conditionalFormatting sqref="D10">
    <cfRule type="cellIs" dxfId="5917" priority="6459" operator="lessThan">
      <formula>0</formula>
    </cfRule>
  </conditionalFormatting>
  <conditionalFormatting sqref="D9">
    <cfRule type="cellIs" dxfId="5916" priority="6458" operator="lessThan">
      <formula>0</formula>
    </cfRule>
  </conditionalFormatting>
  <conditionalFormatting sqref="D10">
    <cfRule type="cellIs" dxfId="5915" priority="6457" operator="lessThan">
      <formula>0</formula>
    </cfRule>
  </conditionalFormatting>
  <conditionalFormatting sqref="D10">
    <cfRule type="cellIs" dxfId="5914" priority="6456" operator="lessThan">
      <formula>0</formula>
    </cfRule>
  </conditionalFormatting>
  <conditionalFormatting sqref="D9">
    <cfRule type="cellIs" dxfId="5913" priority="6455" operator="lessThan">
      <formula>0</formula>
    </cfRule>
  </conditionalFormatting>
  <conditionalFormatting sqref="D10">
    <cfRule type="cellIs" dxfId="5912" priority="6454" operator="lessThan">
      <formula>0</formula>
    </cfRule>
  </conditionalFormatting>
  <conditionalFormatting sqref="D9">
    <cfRule type="cellIs" dxfId="5911" priority="6453" operator="lessThan">
      <formula>0</formula>
    </cfRule>
  </conditionalFormatting>
  <conditionalFormatting sqref="D9">
    <cfRule type="cellIs" dxfId="5910" priority="6452" operator="lessThan">
      <formula>0</formula>
    </cfRule>
  </conditionalFormatting>
  <conditionalFormatting sqref="D10">
    <cfRule type="cellIs" dxfId="5909" priority="6451" operator="lessThan">
      <formula>0</formula>
    </cfRule>
  </conditionalFormatting>
  <conditionalFormatting sqref="D10">
    <cfRule type="cellIs" dxfId="5908" priority="6450" operator="lessThan">
      <formula>0</formula>
    </cfRule>
  </conditionalFormatting>
  <conditionalFormatting sqref="D9">
    <cfRule type="cellIs" dxfId="5907" priority="6449" operator="lessThan">
      <formula>0</formula>
    </cfRule>
  </conditionalFormatting>
  <conditionalFormatting sqref="D10">
    <cfRule type="cellIs" dxfId="5906" priority="6448" operator="lessThan">
      <formula>0</formula>
    </cfRule>
  </conditionalFormatting>
  <conditionalFormatting sqref="D9">
    <cfRule type="cellIs" dxfId="5905" priority="6447" operator="lessThan">
      <formula>0</formula>
    </cfRule>
  </conditionalFormatting>
  <conditionalFormatting sqref="D9">
    <cfRule type="cellIs" dxfId="5904" priority="6446" operator="lessThan">
      <formula>0</formula>
    </cfRule>
  </conditionalFormatting>
  <conditionalFormatting sqref="D10">
    <cfRule type="cellIs" dxfId="5903" priority="6445" operator="lessThan">
      <formula>0</formula>
    </cfRule>
  </conditionalFormatting>
  <conditionalFormatting sqref="D9">
    <cfRule type="cellIs" dxfId="5902" priority="6444" operator="lessThan">
      <formula>0</formula>
    </cfRule>
  </conditionalFormatting>
  <conditionalFormatting sqref="D9">
    <cfRule type="cellIs" dxfId="5901" priority="6443" operator="lessThan">
      <formula>0</formula>
    </cfRule>
  </conditionalFormatting>
  <conditionalFormatting sqref="D9">
    <cfRule type="cellIs" dxfId="5900" priority="6442" operator="lessThan">
      <formula>0</formula>
    </cfRule>
  </conditionalFormatting>
  <conditionalFormatting sqref="D10">
    <cfRule type="cellIs" dxfId="5899" priority="6441" operator="lessThan">
      <formula>0</formula>
    </cfRule>
  </conditionalFormatting>
  <conditionalFormatting sqref="D10">
    <cfRule type="cellIs" dxfId="5898" priority="6440" operator="lessThan">
      <formula>0</formula>
    </cfRule>
  </conditionalFormatting>
  <conditionalFormatting sqref="D9">
    <cfRule type="cellIs" dxfId="5897" priority="6439" operator="lessThan">
      <formula>0</formula>
    </cfRule>
  </conditionalFormatting>
  <conditionalFormatting sqref="D10">
    <cfRule type="cellIs" dxfId="5896" priority="6438" operator="lessThan">
      <formula>0</formula>
    </cfRule>
  </conditionalFormatting>
  <conditionalFormatting sqref="D9">
    <cfRule type="cellIs" dxfId="5895" priority="6437" operator="lessThan">
      <formula>0</formula>
    </cfRule>
  </conditionalFormatting>
  <conditionalFormatting sqref="D9">
    <cfRule type="cellIs" dxfId="5894" priority="6436" operator="lessThan">
      <formula>0</formula>
    </cfRule>
  </conditionalFormatting>
  <conditionalFormatting sqref="D10">
    <cfRule type="cellIs" dxfId="5893" priority="6435" operator="lessThan">
      <formula>0</formula>
    </cfRule>
  </conditionalFormatting>
  <conditionalFormatting sqref="D9">
    <cfRule type="cellIs" dxfId="5892" priority="6434" operator="lessThan">
      <formula>0</formula>
    </cfRule>
  </conditionalFormatting>
  <conditionalFormatting sqref="D9">
    <cfRule type="cellIs" dxfId="5891" priority="6433" operator="lessThan">
      <formula>0</formula>
    </cfRule>
  </conditionalFormatting>
  <conditionalFormatting sqref="D9">
    <cfRule type="cellIs" dxfId="5890" priority="6432" operator="lessThan">
      <formula>0</formula>
    </cfRule>
  </conditionalFormatting>
  <conditionalFormatting sqref="D10">
    <cfRule type="cellIs" dxfId="5889" priority="6431" operator="lessThan">
      <formula>0</formula>
    </cfRule>
  </conditionalFormatting>
  <conditionalFormatting sqref="D9">
    <cfRule type="cellIs" dxfId="5888" priority="6430" operator="lessThan">
      <formula>0</formula>
    </cfRule>
  </conditionalFormatting>
  <conditionalFormatting sqref="D9">
    <cfRule type="cellIs" dxfId="5887" priority="6429" operator="lessThan">
      <formula>0</formula>
    </cfRule>
  </conditionalFormatting>
  <conditionalFormatting sqref="D9">
    <cfRule type="cellIs" dxfId="5886" priority="6428" operator="lessThan">
      <formula>0</formula>
    </cfRule>
  </conditionalFormatting>
  <conditionalFormatting sqref="D9">
    <cfRule type="cellIs" dxfId="5885" priority="6427" operator="lessThan">
      <formula>0</formula>
    </cfRule>
  </conditionalFormatting>
  <conditionalFormatting sqref="D10">
    <cfRule type="cellIs" dxfId="5884" priority="6426" operator="lessThan">
      <formula>0</formula>
    </cfRule>
  </conditionalFormatting>
  <conditionalFormatting sqref="D10">
    <cfRule type="cellIs" dxfId="5883" priority="6425" operator="lessThan">
      <formula>0</formula>
    </cfRule>
  </conditionalFormatting>
  <conditionalFormatting sqref="D10">
    <cfRule type="cellIs" dxfId="5882" priority="6424" operator="lessThan">
      <formula>0</formula>
    </cfRule>
  </conditionalFormatting>
  <conditionalFormatting sqref="D10">
    <cfRule type="cellIs" dxfId="5881" priority="6423" operator="lessThan">
      <formula>0</formula>
    </cfRule>
  </conditionalFormatting>
  <conditionalFormatting sqref="D10">
    <cfRule type="cellIs" dxfId="5880" priority="6422" operator="lessThan">
      <formula>0</formula>
    </cfRule>
  </conditionalFormatting>
  <conditionalFormatting sqref="D9">
    <cfRule type="cellIs" dxfId="5879" priority="6421" operator="lessThan">
      <formula>0</formula>
    </cfRule>
  </conditionalFormatting>
  <conditionalFormatting sqref="D10">
    <cfRule type="cellIs" dxfId="5878" priority="6420" operator="lessThan">
      <formula>0</formula>
    </cfRule>
  </conditionalFormatting>
  <conditionalFormatting sqref="D10">
    <cfRule type="cellIs" dxfId="5877" priority="6419" operator="lessThan">
      <formula>0</formula>
    </cfRule>
  </conditionalFormatting>
  <conditionalFormatting sqref="D10">
    <cfRule type="cellIs" dxfId="5876" priority="6418" operator="lessThan">
      <formula>0</formula>
    </cfRule>
  </conditionalFormatting>
  <conditionalFormatting sqref="D10">
    <cfRule type="cellIs" dxfId="5875" priority="6417" operator="lessThan">
      <formula>0</formula>
    </cfRule>
  </conditionalFormatting>
  <conditionalFormatting sqref="D9">
    <cfRule type="cellIs" dxfId="5874" priority="6416" operator="lessThan">
      <formula>0</formula>
    </cfRule>
  </conditionalFormatting>
  <conditionalFormatting sqref="D10">
    <cfRule type="cellIs" dxfId="5873" priority="6415" operator="lessThan">
      <formula>0</formula>
    </cfRule>
  </conditionalFormatting>
  <conditionalFormatting sqref="D10">
    <cfRule type="cellIs" dxfId="5872" priority="6414" operator="lessThan">
      <formula>0</formula>
    </cfRule>
  </conditionalFormatting>
  <conditionalFormatting sqref="D10">
    <cfRule type="cellIs" dxfId="5871" priority="6413" operator="lessThan">
      <formula>0</formula>
    </cfRule>
  </conditionalFormatting>
  <conditionalFormatting sqref="D9">
    <cfRule type="cellIs" dxfId="5870" priority="6412" operator="lessThan">
      <formula>0</formula>
    </cfRule>
  </conditionalFormatting>
  <conditionalFormatting sqref="D10">
    <cfRule type="cellIs" dxfId="5869" priority="6411" operator="lessThan">
      <formula>0</formula>
    </cfRule>
  </conditionalFormatting>
  <conditionalFormatting sqref="D10">
    <cfRule type="cellIs" dxfId="5868" priority="6410" operator="lessThan">
      <formula>0</formula>
    </cfRule>
  </conditionalFormatting>
  <conditionalFormatting sqref="D9">
    <cfRule type="cellIs" dxfId="5867" priority="6409" operator="lessThan">
      <formula>0</formula>
    </cfRule>
  </conditionalFormatting>
  <conditionalFormatting sqref="D10">
    <cfRule type="cellIs" dxfId="5866" priority="6408" operator="lessThan">
      <formula>0</formula>
    </cfRule>
  </conditionalFormatting>
  <conditionalFormatting sqref="D9">
    <cfRule type="cellIs" dxfId="5865" priority="6407" operator="lessThan">
      <formula>0</formula>
    </cfRule>
  </conditionalFormatting>
  <conditionalFormatting sqref="D9">
    <cfRule type="cellIs" dxfId="5864" priority="6406" operator="lessThan">
      <formula>0</formula>
    </cfRule>
  </conditionalFormatting>
  <conditionalFormatting sqref="D10">
    <cfRule type="cellIs" dxfId="5863" priority="6405" operator="lessThan">
      <formula>0</formula>
    </cfRule>
  </conditionalFormatting>
  <conditionalFormatting sqref="D10">
    <cfRule type="cellIs" dxfId="5862" priority="6404" operator="lessThan">
      <formula>0</formula>
    </cfRule>
  </conditionalFormatting>
  <conditionalFormatting sqref="D10">
    <cfRule type="cellIs" dxfId="5861" priority="6403" operator="lessThan">
      <formula>0</formula>
    </cfRule>
  </conditionalFormatting>
  <conditionalFormatting sqref="D10">
    <cfRule type="cellIs" dxfId="5860" priority="6402" operator="lessThan">
      <formula>0</formula>
    </cfRule>
  </conditionalFormatting>
  <conditionalFormatting sqref="D9">
    <cfRule type="cellIs" dxfId="5859" priority="6401" operator="lessThan">
      <formula>0</formula>
    </cfRule>
  </conditionalFormatting>
  <conditionalFormatting sqref="D10">
    <cfRule type="cellIs" dxfId="5858" priority="6400" operator="lessThan">
      <formula>0</formula>
    </cfRule>
  </conditionalFormatting>
  <conditionalFormatting sqref="D10">
    <cfRule type="cellIs" dxfId="5857" priority="6399" operator="lessThan">
      <formula>0</formula>
    </cfRule>
  </conditionalFormatting>
  <conditionalFormatting sqref="D10">
    <cfRule type="cellIs" dxfId="5856" priority="6398" operator="lessThan">
      <formula>0</formula>
    </cfRule>
  </conditionalFormatting>
  <conditionalFormatting sqref="D9">
    <cfRule type="cellIs" dxfId="5855" priority="6397" operator="lessThan">
      <formula>0</formula>
    </cfRule>
  </conditionalFormatting>
  <conditionalFormatting sqref="D10">
    <cfRule type="cellIs" dxfId="5854" priority="6396" operator="lessThan">
      <formula>0</formula>
    </cfRule>
  </conditionalFormatting>
  <conditionalFormatting sqref="D10">
    <cfRule type="cellIs" dxfId="5853" priority="6395" operator="lessThan">
      <formula>0</formula>
    </cfRule>
  </conditionalFormatting>
  <conditionalFormatting sqref="D9">
    <cfRule type="cellIs" dxfId="5852" priority="6394" operator="lessThan">
      <formula>0</formula>
    </cfRule>
  </conditionalFormatting>
  <conditionalFormatting sqref="D10">
    <cfRule type="cellIs" dxfId="5851" priority="6393" operator="lessThan">
      <formula>0</formula>
    </cfRule>
  </conditionalFormatting>
  <conditionalFormatting sqref="D9">
    <cfRule type="cellIs" dxfId="5850" priority="6392" operator="lessThan">
      <formula>0</formula>
    </cfRule>
  </conditionalFormatting>
  <conditionalFormatting sqref="D9">
    <cfRule type="cellIs" dxfId="5849" priority="6391" operator="lessThan">
      <formula>0</formula>
    </cfRule>
  </conditionalFormatting>
  <conditionalFormatting sqref="D10">
    <cfRule type="cellIs" dxfId="5848" priority="6390" operator="lessThan">
      <formula>0</formula>
    </cfRule>
  </conditionalFormatting>
  <conditionalFormatting sqref="D10">
    <cfRule type="cellIs" dxfId="5847" priority="6389" operator="lessThan">
      <formula>0</formula>
    </cfRule>
  </conditionalFormatting>
  <conditionalFormatting sqref="D10">
    <cfRule type="cellIs" dxfId="5846" priority="6388" operator="lessThan">
      <formula>0</formula>
    </cfRule>
  </conditionalFormatting>
  <conditionalFormatting sqref="D9">
    <cfRule type="cellIs" dxfId="5845" priority="6387" operator="lessThan">
      <formula>0</formula>
    </cfRule>
  </conditionalFormatting>
  <conditionalFormatting sqref="D10">
    <cfRule type="cellIs" dxfId="5844" priority="6386" operator="lessThan">
      <formula>0</formula>
    </cfRule>
  </conditionalFormatting>
  <conditionalFormatting sqref="D10">
    <cfRule type="cellIs" dxfId="5843" priority="6385" operator="lessThan">
      <formula>0</formula>
    </cfRule>
  </conditionalFormatting>
  <conditionalFormatting sqref="D9">
    <cfRule type="cellIs" dxfId="5842" priority="6384" operator="lessThan">
      <formula>0</formula>
    </cfRule>
  </conditionalFormatting>
  <conditionalFormatting sqref="D10">
    <cfRule type="cellIs" dxfId="5841" priority="6383" operator="lessThan">
      <formula>0</formula>
    </cfRule>
  </conditionalFormatting>
  <conditionalFormatting sqref="D9">
    <cfRule type="cellIs" dxfId="5840" priority="6382" operator="lessThan">
      <formula>0</formula>
    </cfRule>
  </conditionalFormatting>
  <conditionalFormatting sqref="D9">
    <cfRule type="cellIs" dxfId="5839" priority="6381" operator="lessThan">
      <formula>0</formula>
    </cfRule>
  </conditionalFormatting>
  <conditionalFormatting sqref="D10">
    <cfRule type="cellIs" dxfId="5838" priority="6380" operator="lessThan">
      <formula>0</formula>
    </cfRule>
  </conditionalFormatting>
  <conditionalFormatting sqref="D10">
    <cfRule type="cellIs" dxfId="5837" priority="6379" operator="lessThan">
      <formula>0</formula>
    </cfRule>
  </conditionalFormatting>
  <conditionalFormatting sqref="D9">
    <cfRule type="cellIs" dxfId="5836" priority="6378" operator="lessThan">
      <formula>0</formula>
    </cfRule>
  </conditionalFormatting>
  <conditionalFormatting sqref="D10">
    <cfRule type="cellIs" dxfId="5835" priority="6377" operator="lessThan">
      <formula>0</formula>
    </cfRule>
  </conditionalFormatting>
  <conditionalFormatting sqref="D9">
    <cfRule type="cellIs" dxfId="5834" priority="6376" operator="lessThan">
      <formula>0</formula>
    </cfRule>
  </conditionalFormatting>
  <conditionalFormatting sqref="D9">
    <cfRule type="cellIs" dxfId="5833" priority="6375" operator="lessThan">
      <formula>0</formula>
    </cfRule>
  </conditionalFormatting>
  <conditionalFormatting sqref="D10">
    <cfRule type="cellIs" dxfId="5832" priority="6374" operator="lessThan">
      <formula>0</formula>
    </cfRule>
  </conditionalFormatting>
  <conditionalFormatting sqref="D9">
    <cfRule type="cellIs" dxfId="5831" priority="6373" operator="lessThan">
      <formula>0</formula>
    </cfRule>
  </conditionalFormatting>
  <conditionalFormatting sqref="D9">
    <cfRule type="cellIs" dxfId="5830" priority="6372" operator="lessThan">
      <formula>0</formula>
    </cfRule>
  </conditionalFormatting>
  <conditionalFormatting sqref="D9">
    <cfRule type="cellIs" dxfId="5829" priority="6371" operator="lessThan">
      <formula>0</formula>
    </cfRule>
  </conditionalFormatting>
  <conditionalFormatting sqref="D10">
    <cfRule type="cellIs" dxfId="5828" priority="6370" operator="lessThan">
      <formula>0</formula>
    </cfRule>
  </conditionalFormatting>
  <conditionalFormatting sqref="D10">
    <cfRule type="cellIs" dxfId="5827" priority="6369" operator="lessThan">
      <formula>0</formula>
    </cfRule>
  </conditionalFormatting>
  <conditionalFormatting sqref="D10">
    <cfRule type="cellIs" dxfId="5826" priority="6368" operator="lessThan">
      <formula>0</formula>
    </cfRule>
  </conditionalFormatting>
  <conditionalFormatting sqref="D10">
    <cfRule type="cellIs" dxfId="5825" priority="6367" operator="lessThan">
      <formula>0</formula>
    </cfRule>
  </conditionalFormatting>
  <conditionalFormatting sqref="D9">
    <cfRule type="cellIs" dxfId="5824" priority="6366" operator="lessThan">
      <formula>0</formula>
    </cfRule>
  </conditionalFormatting>
  <conditionalFormatting sqref="D10">
    <cfRule type="cellIs" dxfId="5823" priority="6365" operator="lessThan">
      <formula>0</formula>
    </cfRule>
  </conditionalFormatting>
  <conditionalFormatting sqref="D10">
    <cfRule type="cellIs" dxfId="5822" priority="6364" operator="lessThan">
      <formula>0</formula>
    </cfRule>
  </conditionalFormatting>
  <conditionalFormatting sqref="D10">
    <cfRule type="cellIs" dxfId="5821" priority="6363" operator="lessThan">
      <formula>0</formula>
    </cfRule>
  </conditionalFormatting>
  <conditionalFormatting sqref="D9">
    <cfRule type="cellIs" dxfId="5820" priority="6362" operator="lessThan">
      <formula>0</formula>
    </cfRule>
  </conditionalFormatting>
  <conditionalFormatting sqref="D10">
    <cfRule type="cellIs" dxfId="5819" priority="6361" operator="lessThan">
      <formula>0</formula>
    </cfRule>
  </conditionalFormatting>
  <conditionalFormatting sqref="D10">
    <cfRule type="cellIs" dxfId="5818" priority="6360" operator="lessThan">
      <formula>0</formula>
    </cfRule>
  </conditionalFormatting>
  <conditionalFormatting sqref="D9">
    <cfRule type="cellIs" dxfId="5817" priority="6359" operator="lessThan">
      <formula>0</formula>
    </cfRule>
  </conditionalFormatting>
  <conditionalFormatting sqref="D10">
    <cfRule type="cellIs" dxfId="5816" priority="6358" operator="lessThan">
      <formula>0</formula>
    </cfRule>
  </conditionalFormatting>
  <conditionalFormatting sqref="D9">
    <cfRule type="cellIs" dxfId="5815" priority="6357" operator="lessThan">
      <formula>0</formula>
    </cfRule>
  </conditionalFormatting>
  <conditionalFormatting sqref="D9">
    <cfRule type="cellIs" dxfId="5814" priority="6356" operator="lessThan">
      <formula>0</formula>
    </cfRule>
  </conditionalFormatting>
  <conditionalFormatting sqref="D10">
    <cfRule type="cellIs" dxfId="5813" priority="6355" operator="lessThan">
      <formula>0</formula>
    </cfRule>
  </conditionalFormatting>
  <conditionalFormatting sqref="D10">
    <cfRule type="cellIs" dxfId="5812" priority="6354" operator="lessThan">
      <formula>0</formula>
    </cfRule>
  </conditionalFormatting>
  <conditionalFormatting sqref="D10">
    <cfRule type="cellIs" dxfId="5811" priority="6353" operator="lessThan">
      <formula>0</formula>
    </cfRule>
  </conditionalFormatting>
  <conditionalFormatting sqref="D9">
    <cfRule type="cellIs" dxfId="5810" priority="6352" operator="lessThan">
      <formula>0</formula>
    </cfRule>
  </conditionalFormatting>
  <conditionalFormatting sqref="D10">
    <cfRule type="cellIs" dxfId="5809" priority="6351" operator="lessThan">
      <formula>0</formula>
    </cfRule>
  </conditionalFormatting>
  <conditionalFormatting sqref="D10">
    <cfRule type="cellIs" dxfId="5808" priority="6350" operator="lessThan">
      <formula>0</formula>
    </cfRule>
  </conditionalFormatting>
  <conditionalFormatting sqref="D9">
    <cfRule type="cellIs" dxfId="5807" priority="6349" operator="lessThan">
      <formula>0</formula>
    </cfRule>
  </conditionalFormatting>
  <conditionalFormatting sqref="D10">
    <cfRule type="cellIs" dxfId="5806" priority="6348" operator="lessThan">
      <formula>0</formula>
    </cfRule>
  </conditionalFormatting>
  <conditionalFormatting sqref="D9">
    <cfRule type="cellIs" dxfId="5805" priority="6347" operator="lessThan">
      <formula>0</formula>
    </cfRule>
  </conditionalFormatting>
  <conditionalFormatting sqref="D9">
    <cfRule type="cellIs" dxfId="5804" priority="6346" operator="lessThan">
      <formula>0</formula>
    </cfRule>
  </conditionalFormatting>
  <conditionalFormatting sqref="D10">
    <cfRule type="cellIs" dxfId="5803" priority="6345" operator="lessThan">
      <formula>0</formula>
    </cfRule>
  </conditionalFormatting>
  <conditionalFormatting sqref="D10">
    <cfRule type="cellIs" dxfId="5802" priority="6344" operator="lessThan">
      <formula>0</formula>
    </cfRule>
  </conditionalFormatting>
  <conditionalFormatting sqref="D9">
    <cfRule type="cellIs" dxfId="5801" priority="6343" operator="lessThan">
      <formula>0</formula>
    </cfRule>
  </conditionalFormatting>
  <conditionalFormatting sqref="D10">
    <cfRule type="cellIs" dxfId="5800" priority="6342" operator="lessThan">
      <formula>0</formula>
    </cfRule>
  </conditionalFormatting>
  <conditionalFormatting sqref="D9">
    <cfRule type="cellIs" dxfId="5799" priority="6341" operator="lessThan">
      <formula>0</formula>
    </cfRule>
  </conditionalFormatting>
  <conditionalFormatting sqref="D9">
    <cfRule type="cellIs" dxfId="5798" priority="6340" operator="lessThan">
      <formula>0</formula>
    </cfRule>
  </conditionalFormatting>
  <conditionalFormatting sqref="D10">
    <cfRule type="cellIs" dxfId="5797" priority="6339" operator="lessThan">
      <formula>0</formula>
    </cfRule>
  </conditionalFormatting>
  <conditionalFormatting sqref="D9">
    <cfRule type="cellIs" dxfId="5796" priority="6338" operator="lessThan">
      <formula>0</formula>
    </cfRule>
  </conditionalFormatting>
  <conditionalFormatting sqref="D9">
    <cfRule type="cellIs" dxfId="5795" priority="6337" operator="lessThan">
      <formula>0</formula>
    </cfRule>
  </conditionalFormatting>
  <conditionalFormatting sqref="D9">
    <cfRule type="cellIs" dxfId="5794" priority="6336" operator="lessThan">
      <formula>0</formula>
    </cfRule>
  </conditionalFormatting>
  <conditionalFormatting sqref="D10">
    <cfRule type="cellIs" dxfId="5793" priority="6335" operator="lessThan">
      <formula>0</formula>
    </cfRule>
  </conditionalFormatting>
  <conditionalFormatting sqref="D10">
    <cfRule type="cellIs" dxfId="5792" priority="6334" operator="lessThan">
      <formula>0</formula>
    </cfRule>
  </conditionalFormatting>
  <conditionalFormatting sqref="D10">
    <cfRule type="cellIs" dxfId="5791" priority="6333" operator="lessThan">
      <formula>0</formula>
    </cfRule>
  </conditionalFormatting>
  <conditionalFormatting sqref="D9">
    <cfRule type="cellIs" dxfId="5790" priority="6332" operator="lessThan">
      <formula>0</formula>
    </cfRule>
  </conditionalFormatting>
  <conditionalFormatting sqref="D10">
    <cfRule type="cellIs" dxfId="5789" priority="6331" operator="lessThan">
      <formula>0</formula>
    </cfRule>
  </conditionalFormatting>
  <conditionalFormatting sqref="D10">
    <cfRule type="cellIs" dxfId="5788" priority="6330" operator="lessThan">
      <formula>0</formula>
    </cfRule>
  </conditionalFormatting>
  <conditionalFormatting sqref="D9">
    <cfRule type="cellIs" dxfId="5787" priority="6329" operator="lessThan">
      <formula>0</formula>
    </cfRule>
  </conditionalFormatting>
  <conditionalFormatting sqref="D10">
    <cfRule type="cellIs" dxfId="5786" priority="6328" operator="lessThan">
      <formula>0</formula>
    </cfRule>
  </conditionalFormatting>
  <conditionalFormatting sqref="D9">
    <cfRule type="cellIs" dxfId="5785" priority="6327" operator="lessThan">
      <formula>0</formula>
    </cfRule>
  </conditionalFormatting>
  <conditionalFormatting sqref="D9">
    <cfRule type="cellIs" dxfId="5784" priority="6326" operator="lessThan">
      <formula>0</formula>
    </cfRule>
  </conditionalFormatting>
  <conditionalFormatting sqref="D10">
    <cfRule type="cellIs" dxfId="5783" priority="6325" operator="lessThan">
      <formula>0</formula>
    </cfRule>
  </conditionalFormatting>
  <conditionalFormatting sqref="D10">
    <cfRule type="cellIs" dxfId="5782" priority="6324" operator="lessThan">
      <formula>0</formula>
    </cfRule>
  </conditionalFormatting>
  <conditionalFormatting sqref="D9">
    <cfRule type="cellIs" dxfId="5781" priority="6323" operator="lessThan">
      <formula>0</formula>
    </cfRule>
  </conditionalFormatting>
  <conditionalFormatting sqref="D10">
    <cfRule type="cellIs" dxfId="5780" priority="6322" operator="lessThan">
      <formula>0</formula>
    </cfRule>
  </conditionalFormatting>
  <conditionalFormatting sqref="D9">
    <cfRule type="cellIs" dxfId="5779" priority="6321" operator="lessThan">
      <formula>0</formula>
    </cfRule>
  </conditionalFormatting>
  <conditionalFormatting sqref="D9">
    <cfRule type="cellIs" dxfId="5778" priority="6320" operator="lessThan">
      <formula>0</formula>
    </cfRule>
  </conditionalFormatting>
  <conditionalFormatting sqref="D10">
    <cfRule type="cellIs" dxfId="5777" priority="6319" operator="lessThan">
      <formula>0</formula>
    </cfRule>
  </conditionalFormatting>
  <conditionalFormatting sqref="D9">
    <cfRule type="cellIs" dxfId="5776" priority="6318" operator="lessThan">
      <formula>0</formula>
    </cfRule>
  </conditionalFormatting>
  <conditionalFormatting sqref="D9">
    <cfRule type="cellIs" dxfId="5775" priority="6317" operator="lessThan">
      <formula>0</formula>
    </cfRule>
  </conditionalFormatting>
  <conditionalFormatting sqref="D9">
    <cfRule type="cellIs" dxfId="5774" priority="6316" operator="lessThan">
      <formula>0</formula>
    </cfRule>
  </conditionalFormatting>
  <conditionalFormatting sqref="D10">
    <cfRule type="cellIs" dxfId="5773" priority="6315" operator="lessThan">
      <formula>0</formula>
    </cfRule>
  </conditionalFormatting>
  <conditionalFormatting sqref="D10">
    <cfRule type="cellIs" dxfId="5772" priority="6314" operator="lessThan">
      <formula>0</formula>
    </cfRule>
  </conditionalFormatting>
  <conditionalFormatting sqref="D9">
    <cfRule type="cellIs" dxfId="5771" priority="6313" operator="lessThan">
      <formula>0</formula>
    </cfRule>
  </conditionalFormatting>
  <conditionalFormatting sqref="D10">
    <cfRule type="cellIs" dxfId="5770" priority="6312" operator="lessThan">
      <formula>0</formula>
    </cfRule>
  </conditionalFormatting>
  <conditionalFormatting sqref="D9">
    <cfRule type="cellIs" dxfId="5769" priority="6311" operator="lessThan">
      <formula>0</formula>
    </cfRule>
  </conditionalFormatting>
  <conditionalFormatting sqref="D9">
    <cfRule type="cellIs" dxfId="5768" priority="6310" operator="lessThan">
      <formula>0</formula>
    </cfRule>
  </conditionalFormatting>
  <conditionalFormatting sqref="D10">
    <cfRule type="cellIs" dxfId="5767" priority="6309" operator="lessThan">
      <formula>0</formula>
    </cfRule>
  </conditionalFormatting>
  <conditionalFormatting sqref="D9">
    <cfRule type="cellIs" dxfId="5766" priority="6308" operator="lessThan">
      <formula>0</formula>
    </cfRule>
  </conditionalFormatting>
  <conditionalFormatting sqref="D9">
    <cfRule type="cellIs" dxfId="5765" priority="6307" operator="lessThan">
      <formula>0</formula>
    </cfRule>
  </conditionalFormatting>
  <conditionalFormatting sqref="D9">
    <cfRule type="cellIs" dxfId="5764" priority="6306" operator="lessThan">
      <formula>0</formula>
    </cfRule>
  </conditionalFormatting>
  <conditionalFormatting sqref="D10">
    <cfRule type="cellIs" dxfId="5763" priority="6305" operator="lessThan">
      <formula>0</formula>
    </cfRule>
  </conditionalFormatting>
  <conditionalFormatting sqref="D9">
    <cfRule type="cellIs" dxfId="5762" priority="6304" operator="lessThan">
      <formula>0</formula>
    </cfRule>
  </conditionalFormatting>
  <conditionalFormatting sqref="D9">
    <cfRule type="cellIs" dxfId="5761" priority="6303" operator="lessThan">
      <formula>0</formula>
    </cfRule>
  </conditionalFormatting>
  <conditionalFormatting sqref="D9">
    <cfRule type="cellIs" dxfId="5760" priority="6302" operator="lessThan">
      <formula>0</formula>
    </cfRule>
  </conditionalFormatting>
  <conditionalFormatting sqref="D9">
    <cfRule type="cellIs" dxfId="5759" priority="6301" operator="lessThan">
      <formula>0</formula>
    </cfRule>
  </conditionalFormatting>
  <conditionalFormatting sqref="D10">
    <cfRule type="cellIs" dxfId="5758" priority="6300" operator="lessThan">
      <formula>0</formula>
    </cfRule>
  </conditionalFormatting>
  <conditionalFormatting sqref="D10">
    <cfRule type="cellIs" dxfId="5757" priority="6299" operator="lessThan">
      <formula>0</formula>
    </cfRule>
  </conditionalFormatting>
  <conditionalFormatting sqref="D10">
    <cfRule type="cellIs" dxfId="5756" priority="6298" operator="lessThan">
      <formula>0</formula>
    </cfRule>
  </conditionalFormatting>
  <conditionalFormatting sqref="D10">
    <cfRule type="cellIs" dxfId="5755" priority="6297" operator="lessThan">
      <formula>0</formula>
    </cfRule>
  </conditionalFormatting>
  <conditionalFormatting sqref="D9">
    <cfRule type="cellIs" dxfId="5754" priority="6296" operator="lessThan">
      <formula>0</formula>
    </cfRule>
  </conditionalFormatting>
  <conditionalFormatting sqref="D10">
    <cfRule type="cellIs" dxfId="5753" priority="6295" operator="lessThan">
      <formula>0</formula>
    </cfRule>
  </conditionalFormatting>
  <conditionalFormatting sqref="D10">
    <cfRule type="cellIs" dxfId="5752" priority="6294" operator="lessThan">
      <formula>0</formula>
    </cfRule>
  </conditionalFormatting>
  <conditionalFormatting sqref="D10">
    <cfRule type="cellIs" dxfId="5751" priority="6293" operator="lessThan">
      <formula>0</formula>
    </cfRule>
  </conditionalFormatting>
  <conditionalFormatting sqref="D9">
    <cfRule type="cellIs" dxfId="5750" priority="6292" operator="lessThan">
      <formula>0</formula>
    </cfRule>
  </conditionalFormatting>
  <conditionalFormatting sqref="D10">
    <cfRule type="cellIs" dxfId="5749" priority="6291" operator="lessThan">
      <formula>0</formula>
    </cfRule>
  </conditionalFormatting>
  <conditionalFormatting sqref="D10">
    <cfRule type="cellIs" dxfId="5748" priority="6290" operator="lessThan">
      <formula>0</formula>
    </cfRule>
  </conditionalFormatting>
  <conditionalFormatting sqref="D9">
    <cfRule type="cellIs" dxfId="5747" priority="6289" operator="lessThan">
      <formula>0</formula>
    </cfRule>
  </conditionalFormatting>
  <conditionalFormatting sqref="D10">
    <cfRule type="cellIs" dxfId="5746" priority="6288" operator="lessThan">
      <formula>0</formula>
    </cfRule>
  </conditionalFormatting>
  <conditionalFormatting sqref="D9">
    <cfRule type="cellIs" dxfId="5745" priority="6287" operator="lessThan">
      <formula>0</formula>
    </cfRule>
  </conditionalFormatting>
  <conditionalFormatting sqref="D9">
    <cfRule type="cellIs" dxfId="5744" priority="6286" operator="lessThan">
      <formula>0</formula>
    </cfRule>
  </conditionalFormatting>
  <conditionalFormatting sqref="D10">
    <cfRule type="cellIs" dxfId="5743" priority="6285" operator="lessThan">
      <formula>0</formula>
    </cfRule>
  </conditionalFormatting>
  <conditionalFormatting sqref="D10">
    <cfRule type="cellIs" dxfId="5742" priority="6284" operator="lessThan">
      <formula>0</formula>
    </cfRule>
  </conditionalFormatting>
  <conditionalFormatting sqref="D10">
    <cfRule type="cellIs" dxfId="5741" priority="6283" operator="lessThan">
      <formula>0</formula>
    </cfRule>
  </conditionalFormatting>
  <conditionalFormatting sqref="D9">
    <cfRule type="cellIs" dxfId="5740" priority="6282" operator="lessThan">
      <formula>0</formula>
    </cfRule>
  </conditionalFormatting>
  <conditionalFormatting sqref="D10">
    <cfRule type="cellIs" dxfId="5739" priority="6281" operator="lessThan">
      <formula>0</formula>
    </cfRule>
  </conditionalFormatting>
  <conditionalFormatting sqref="D10">
    <cfRule type="cellIs" dxfId="5738" priority="6280" operator="lessThan">
      <formula>0</formula>
    </cfRule>
  </conditionalFormatting>
  <conditionalFormatting sqref="D9">
    <cfRule type="cellIs" dxfId="5737" priority="6279" operator="lessThan">
      <formula>0</formula>
    </cfRule>
  </conditionalFormatting>
  <conditionalFormatting sqref="D10">
    <cfRule type="cellIs" dxfId="5736" priority="6278" operator="lessThan">
      <formula>0</formula>
    </cfRule>
  </conditionalFormatting>
  <conditionalFormatting sqref="D9">
    <cfRule type="cellIs" dxfId="5735" priority="6277" operator="lessThan">
      <formula>0</formula>
    </cfRule>
  </conditionalFormatting>
  <conditionalFormatting sqref="D9">
    <cfRule type="cellIs" dxfId="5734" priority="6276" operator="lessThan">
      <formula>0</formula>
    </cfRule>
  </conditionalFormatting>
  <conditionalFormatting sqref="D10">
    <cfRule type="cellIs" dxfId="5733" priority="6275" operator="lessThan">
      <formula>0</formula>
    </cfRule>
  </conditionalFormatting>
  <conditionalFormatting sqref="D10">
    <cfRule type="cellIs" dxfId="5732" priority="6274" operator="lessThan">
      <formula>0</formula>
    </cfRule>
  </conditionalFormatting>
  <conditionalFormatting sqref="D9">
    <cfRule type="cellIs" dxfId="5731" priority="6273" operator="lessThan">
      <formula>0</formula>
    </cfRule>
  </conditionalFormatting>
  <conditionalFormatting sqref="D10">
    <cfRule type="cellIs" dxfId="5730" priority="6272" operator="lessThan">
      <formula>0</formula>
    </cfRule>
  </conditionalFormatting>
  <conditionalFormatting sqref="D9">
    <cfRule type="cellIs" dxfId="5729" priority="6271" operator="lessThan">
      <formula>0</formula>
    </cfRule>
  </conditionalFormatting>
  <conditionalFormatting sqref="D9">
    <cfRule type="cellIs" dxfId="5728" priority="6270" operator="lessThan">
      <formula>0</formula>
    </cfRule>
  </conditionalFormatting>
  <conditionalFormatting sqref="D10">
    <cfRule type="cellIs" dxfId="5727" priority="6269" operator="lessThan">
      <formula>0</formula>
    </cfRule>
  </conditionalFormatting>
  <conditionalFormatting sqref="D9">
    <cfRule type="cellIs" dxfId="5726" priority="6268" operator="lessThan">
      <formula>0</formula>
    </cfRule>
  </conditionalFormatting>
  <conditionalFormatting sqref="D9">
    <cfRule type="cellIs" dxfId="5725" priority="6267" operator="lessThan">
      <formula>0</formula>
    </cfRule>
  </conditionalFormatting>
  <conditionalFormatting sqref="D9">
    <cfRule type="cellIs" dxfId="5724" priority="6266" operator="lessThan">
      <formula>0</formula>
    </cfRule>
  </conditionalFormatting>
  <conditionalFormatting sqref="D10">
    <cfRule type="cellIs" dxfId="5723" priority="6265" operator="lessThan">
      <formula>0</formula>
    </cfRule>
  </conditionalFormatting>
  <conditionalFormatting sqref="D10">
    <cfRule type="cellIs" dxfId="5722" priority="6264" operator="lessThan">
      <formula>0</formula>
    </cfRule>
  </conditionalFormatting>
  <conditionalFormatting sqref="D10">
    <cfRule type="cellIs" dxfId="5721" priority="6263" operator="lessThan">
      <formula>0</formula>
    </cfRule>
  </conditionalFormatting>
  <conditionalFormatting sqref="D9">
    <cfRule type="cellIs" dxfId="5720" priority="6262" operator="lessThan">
      <formula>0</formula>
    </cfRule>
  </conditionalFormatting>
  <conditionalFormatting sqref="D10">
    <cfRule type="cellIs" dxfId="5719" priority="6261" operator="lessThan">
      <formula>0</formula>
    </cfRule>
  </conditionalFormatting>
  <conditionalFormatting sqref="D10">
    <cfRule type="cellIs" dxfId="5718" priority="6260" operator="lessThan">
      <formula>0</formula>
    </cfRule>
  </conditionalFormatting>
  <conditionalFormatting sqref="D9">
    <cfRule type="cellIs" dxfId="5717" priority="6259" operator="lessThan">
      <formula>0</formula>
    </cfRule>
  </conditionalFormatting>
  <conditionalFormatting sqref="D10">
    <cfRule type="cellIs" dxfId="5716" priority="6258" operator="lessThan">
      <formula>0</formula>
    </cfRule>
  </conditionalFormatting>
  <conditionalFormatting sqref="D9">
    <cfRule type="cellIs" dxfId="5715" priority="6257" operator="lessThan">
      <formula>0</formula>
    </cfRule>
  </conditionalFormatting>
  <conditionalFormatting sqref="D9">
    <cfRule type="cellIs" dxfId="5714" priority="6256" operator="lessThan">
      <formula>0</formula>
    </cfRule>
  </conditionalFormatting>
  <conditionalFormatting sqref="D10">
    <cfRule type="cellIs" dxfId="5713" priority="6255" operator="lessThan">
      <formula>0</formula>
    </cfRule>
  </conditionalFormatting>
  <conditionalFormatting sqref="D10">
    <cfRule type="cellIs" dxfId="5712" priority="6254" operator="lessThan">
      <formula>0</formula>
    </cfRule>
  </conditionalFormatting>
  <conditionalFormatting sqref="D9">
    <cfRule type="cellIs" dxfId="5711" priority="6253" operator="lessThan">
      <formula>0</formula>
    </cfRule>
  </conditionalFormatting>
  <conditionalFormatting sqref="D10">
    <cfRule type="cellIs" dxfId="5710" priority="6252" operator="lessThan">
      <formula>0</formula>
    </cfRule>
  </conditionalFormatting>
  <conditionalFormatting sqref="D9">
    <cfRule type="cellIs" dxfId="5709" priority="6251" operator="lessThan">
      <formula>0</formula>
    </cfRule>
  </conditionalFormatting>
  <conditionalFormatting sqref="D9">
    <cfRule type="cellIs" dxfId="5708" priority="6250" operator="lessThan">
      <formula>0</formula>
    </cfRule>
  </conditionalFormatting>
  <conditionalFormatting sqref="D10">
    <cfRule type="cellIs" dxfId="5707" priority="6249" operator="lessThan">
      <formula>0</formula>
    </cfRule>
  </conditionalFormatting>
  <conditionalFormatting sqref="D9">
    <cfRule type="cellIs" dxfId="5706" priority="6248" operator="lessThan">
      <formula>0</formula>
    </cfRule>
  </conditionalFormatting>
  <conditionalFormatting sqref="D9">
    <cfRule type="cellIs" dxfId="5705" priority="6247" operator="lessThan">
      <formula>0</formula>
    </cfRule>
  </conditionalFormatting>
  <conditionalFormatting sqref="D9">
    <cfRule type="cellIs" dxfId="5704" priority="6246" operator="lessThan">
      <formula>0</formula>
    </cfRule>
  </conditionalFormatting>
  <conditionalFormatting sqref="D10">
    <cfRule type="cellIs" dxfId="5703" priority="6245" operator="lessThan">
      <formula>0</formula>
    </cfRule>
  </conditionalFormatting>
  <conditionalFormatting sqref="D10">
    <cfRule type="cellIs" dxfId="5702" priority="6244" operator="lessThan">
      <formula>0</formula>
    </cfRule>
  </conditionalFormatting>
  <conditionalFormatting sqref="D9">
    <cfRule type="cellIs" dxfId="5701" priority="6243" operator="lessThan">
      <formula>0</formula>
    </cfRule>
  </conditionalFormatting>
  <conditionalFormatting sqref="D10">
    <cfRule type="cellIs" dxfId="5700" priority="6242" operator="lessThan">
      <formula>0</formula>
    </cfRule>
  </conditionalFormatting>
  <conditionalFormatting sqref="D9">
    <cfRule type="cellIs" dxfId="5699" priority="6241" operator="lessThan">
      <formula>0</formula>
    </cfRule>
  </conditionalFormatting>
  <conditionalFormatting sqref="D9">
    <cfRule type="cellIs" dxfId="5698" priority="6240" operator="lessThan">
      <formula>0</formula>
    </cfRule>
  </conditionalFormatting>
  <conditionalFormatting sqref="D10">
    <cfRule type="cellIs" dxfId="5697" priority="6239" operator="lessThan">
      <formula>0</formula>
    </cfRule>
  </conditionalFormatting>
  <conditionalFormatting sqref="D9">
    <cfRule type="cellIs" dxfId="5696" priority="6238" operator="lessThan">
      <formula>0</formula>
    </cfRule>
  </conditionalFormatting>
  <conditionalFormatting sqref="D9">
    <cfRule type="cellIs" dxfId="5695" priority="6237" operator="lessThan">
      <formula>0</formula>
    </cfRule>
  </conditionalFormatting>
  <conditionalFormatting sqref="D9">
    <cfRule type="cellIs" dxfId="5694" priority="6236" operator="lessThan">
      <formula>0</formula>
    </cfRule>
  </conditionalFormatting>
  <conditionalFormatting sqref="D10">
    <cfRule type="cellIs" dxfId="5693" priority="6235" operator="lessThan">
      <formula>0</formula>
    </cfRule>
  </conditionalFormatting>
  <conditionalFormatting sqref="D9">
    <cfRule type="cellIs" dxfId="5692" priority="6234" operator="lessThan">
      <formula>0</formula>
    </cfRule>
  </conditionalFormatting>
  <conditionalFormatting sqref="D9">
    <cfRule type="cellIs" dxfId="5691" priority="6233" operator="lessThan">
      <formula>0</formula>
    </cfRule>
  </conditionalFormatting>
  <conditionalFormatting sqref="D9">
    <cfRule type="cellIs" dxfId="5690" priority="6232" operator="lessThan">
      <formula>0</formula>
    </cfRule>
  </conditionalFormatting>
  <conditionalFormatting sqref="D9">
    <cfRule type="cellIs" dxfId="5689" priority="6231" operator="lessThan">
      <formula>0</formula>
    </cfRule>
  </conditionalFormatting>
  <conditionalFormatting sqref="D10">
    <cfRule type="cellIs" dxfId="5688" priority="6230" operator="lessThan">
      <formula>0</formula>
    </cfRule>
  </conditionalFormatting>
  <conditionalFormatting sqref="D10">
    <cfRule type="cellIs" dxfId="5687" priority="6229" operator="lessThan">
      <formula>0</formula>
    </cfRule>
  </conditionalFormatting>
  <conditionalFormatting sqref="D10">
    <cfRule type="cellIs" dxfId="5686" priority="6228" operator="lessThan">
      <formula>0</formula>
    </cfRule>
  </conditionalFormatting>
  <conditionalFormatting sqref="D9">
    <cfRule type="cellIs" dxfId="5685" priority="6227" operator="lessThan">
      <formula>0</formula>
    </cfRule>
  </conditionalFormatting>
  <conditionalFormatting sqref="D10">
    <cfRule type="cellIs" dxfId="5684" priority="6226" operator="lessThan">
      <formula>0</formula>
    </cfRule>
  </conditionalFormatting>
  <conditionalFormatting sqref="D10">
    <cfRule type="cellIs" dxfId="5683" priority="6225" operator="lessThan">
      <formula>0</formula>
    </cfRule>
  </conditionalFormatting>
  <conditionalFormatting sqref="D9">
    <cfRule type="cellIs" dxfId="5682" priority="6224" operator="lessThan">
      <formula>0</formula>
    </cfRule>
  </conditionalFormatting>
  <conditionalFormatting sqref="D10">
    <cfRule type="cellIs" dxfId="5681" priority="6223" operator="lessThan">
      <formula>0</formula>
    </cfRule>
  </conditionalFormatting>
  <conditionalFormatting sqref="D9">
    <cfRule type="cellIs" dxfId="5680" priority="6222" operator="lessThan">
      <formula>0</formula>
    </cfRule>
  </conditionalFormatting>
  <conditionalFormatting sqref="D9">
    <cfRule type="cellIs" dxfId="5679" priority="6221" operator="lessThan">
      <formula>0</formula>
    </cfRule>
  </conditionalFormatting>
  <conditionalFormatting sqref="D10">
    <cfRule type="cellIs" dxfId="5678" priority="6220" operator="lessThan">
      <formula>0</formula>
    </cfRule>
  </conditionalFormatting>
  <conditionalFormatting sqref="D10">
    <cfRule type="cellIs" dxfId="5677" priority="6219" operator="lessThan">
      <formula>0</formula>
    </cfRule>
  </conditionalFormatting>
  <conditionalFormatting sqref="D9">
    <cfRule type="cellIs" dxfId="5676" priority="6218" operator="lessThan">
      <formula>0</formula>
    </cfRule>
  </conditionalFormatting>
  <conditionalFormatting sqref="D10">
    <cfRule type="cellIs" dxfId="5675" priority="6217" operator="lessThan">
      <formula>0</formula>
    </cfRule>
  </conditionalFormatting>
  <conditionalFormatting sqref="D9">
    <cfRule type="cellIs" dxfId="5674" priority="6216" operator="lessThan">
      <formula>0</formula>
    </cfRule>
  </conditionalFormatting>
  <conditionalFormatting sqref="D9">
    <cfRule type="cellIs" dxfId="5673" priority="6215" operator="lessThan">
      <formula>0</formula>
    </cfRule>
  </conditionalFormatting>
  <conditionalFormatting sqref="D10">
    <cfRule type="cellIs" dxfId="5672" priority="6214" operator="lessThan">
      <formula>0</formula>
    </cfRule>
  </conditionalFormatting>
  <conditionalFormatting sqref="D9">
    <cfRule type="cellIs" dxfId="5671" priority="6213" operator="lessThan">
      <formula>0</formula>
    </cfRule>
  </conditionalFormatting>
  <conditionalFormatting sqref="D9">
    <cfRule type="cellIs" dxfId="5670" priority="6212" operator="lessThan">
      <formula>0</formula>
    </cfRule>
  </conditionalFormatting>
  <conditionalFormatting sqref="D9">
    <cfRule type="cellIs" dxfId="5669" priority="6211" operator="lessThan">
      <formula>0</formula>
    </cfRule>
  </conditionalFormatting>
  <conditionalFormatting sqref="D10">
    <cfRule type="cellIs" dxfId="5668" priority="6210" operator="lessThan">
      <formula>0</formula>
    </cfRule>
  </conditionalFormatting>
  <conditionalFormatting sqref="D10">
    <cfRule type="cellIs" dxfId="5667" priority="6209" operator="lessThan">
      <formula>0</formula>
    </cfRule>
  </conditionalFormatting>
  <conditionalFormatting sqref="D9">
    <cfRule type="cellIs" dxfId="5666" priority="6208" operator="lessThan">
      <formula>0</formula>
    </cfRule>
  </conditionalFormatting>
  <conditionalFormatting sqref="D10">
    <cfRule type="cellIs" dxfId="5665" priority="6207" operator="lessThan">
      <formula>0</formula>
    </cfRule>
  </conditionalFormatting>
  <conditionalFormatting sqref="D9">
    <cfRule type="cellIs" dxfId="5664" priority="6206" operator="lessThan">
      <formula>0</formula>
    </cfRule>
  </conditionalFormatting>
  <conditionalFormatting sqref="D9">
    <cfRule type="cellIs" dxfId="5663" priority="6205" operator="lessThan">
      <formula>0</formula>
    </cfRule>
  </conditionalFormatting>
  <conditionalFormatting sqref="D10">
    <cfRule type="cellIs" dxfId="5662" priority="6204" operator="lessThan">
      <formula>0</formula>
    </cfRule>
  </conditionalFormatting>
  <conditionalFormatting sqref="D9">
    <cfRule type="cellIs" dxfId="5661" priority="6203" operator="lessThan">
      <formula>0</formula>
    </cfRule>
  </conditionalFormatting>
  <conditionalFormatting sqref="D9">
    <cfRule type="cellIs" dxfId="5660" priority="6202" operator="lessThan">
      <formula>0</formula>
    </cfRule>
  </conditionalFormatting>
  <conditionalFormatting sqref="D9">
    <cfRule type="cellIs" dxfId="5659" priority="6201" operator="lessThan">
      <formula>0</formula>
    </cfRule>
  </conditionalFormatting>
  <conditionalFormatting sqref="D10">
    <cfRule type="cellIs" dxfId="5658" priority="6200" operator="lessThan">
      <formula>0</formula>
    </cfRule>
  </conditionalFormatting>
  <conditionalFormatting sqref="D9">
    <cfRule type="cellIs" dxfId="5657" priority="6199" operator="lessThan">
      <formula>0</formula>
    </cfRule>
  </conditionalFormatting>
  <conditionalFormatting sqref="D9">
    <cfRule type="cellIs" dxfId="5656" priority="6198" operator="lessThan">
      <formula>0</formula>
    </cfRule>
  </conditionalFormatting>
  <conditionalFormatting sqref="D9">
    <cfRule type="cellIs" dxfId="5655" priority="6197" operator="lessThan">
      <formula>0</formula>
    </cfRule>
  </conditionalFormatting>
  <conditionalFormatting sqref="D9">
    <cfRule type="cellIs" dxfId="5654" priority="6196" operator="lessThan">
      <formula>0</formula>
    </cfRule>
  </conditionalFormatting>
  <conditionalFormatting sqref="D10">
    <cfRule type="cellIs" dxfId="5653" priority="6195" operator="lessThan">
      <formula>0</formula>
    </cfRule>
  </conditionalFormatting>
  <conditionalFormatting sqref="D10">
    <cfRule type="cellIs" dxfId="5652" priority="6194" operator="lessThan">
      <formula>0</formula>
    </cfRule>
  </conditionalFormatting>
  <conditionalFormatting sqref="D9">
    <cfRule type="cellIs" dxfId="5651" priority="6193" operator="lessThan">
      <formula>0</formula>
    </cfRule>
  </conditionalFormatting>
  <conditionalFormatting sqref="D10">
    <cfRule type="cellIs" dxfId="5650" priority="6192" operator="lessThan">
      <formula>0</formula>
    </cfRule>
  </conditionalFormatting>
  <conditionalFormatting sqref="D9">
    <cfRule type="cellIs" dxfId="5649" priority="6191" operator="lessThan">
      <formula>0</formula>
    </cfRule>
  </conditionalFormatting>
  <conditionalFormatting sqref="D9">
    <cfRule type="cellIs" dxfId="5648" priority="6190" operator="lessThan">
      <formula>0</formula>
    </cfRule>
  </conditionalFormatting>
  <conditionalFormatting sqref="D10">
    <cfRule type="cellIs" dxfId="5647" priority="6189" operator="lessThan">
      <formula>0</formula>
    </cfRule>
  </conditionalFormatting>
  <conditionalFormatting sqref="D9">
    <cfRule type="cellIs" dxfId="5646" priority="6188" operator="lessThan">
      <formula>0</formula>
    </cfRule>
  </conditionalFormatting>
  <conditionalFormatting sqref="D9">
    <cfRule type="cellIs" dxfId="5645" priority="6187" operator="lessThan">
      <formula>0</formula>
    </cfRule>
  </conditionalFormatting>
  <conditionalFormatting sqref="D9">
    <cfRule type="cellIs" dxfId="5644" priority="6186" operator="lessThan">
      <formula>0</formula>
    </cfRule>
  </conditionalFormatting>
  <conditionalFormatting sqref="D10">
    <cfRule type="cellIs" dxfId="5643" priority="6185" operator="lessThan">
      <formula>0</formula>
    </cfRule>
  </conditionalFormatting>
  <conditionalFormatting sqref="D9">
    <cfRule type="cellIs" dxfId="5642" priority="6184" operator="lessThan">
      <formula>0</formula>
    </cfRule>
  </conditionalFormatting>
  <conditionalFormatting sqref="D9">
    <cfRule type="cellIs" dxfId="5641" priority="6183" operator="lessThan">
      <formula>0</formula>
    </cfRule>
  </conditionalFormatting>
  <conditionalFormatting sqref="D9">
    <cfRule type="cellIs" dxfId="5640" priority="6182" operator="lessThan">
      <formula>0</formula>
    </cfRule>
  </conditionalFormatting>
  <conditionalFormatting sqref="D9">
    <cfRule type="cellIs" dxfId="5639" priority="6181" operator="lessThan">
      <formula>0</formula>
    </cfRule>
  </conditionalFormatting>
  <conditionalFormatting sqref="D10">
    <cfRule type="cellIs" dxfId="5638" priority="6180" operator="lessThan">
      <formula>0</formula>
    </cfRule>
  </conditionalFormatting>
  <conditionalFormatting sqref="D9">
    <cfRule type="cellIs" dxfId="5637" priority="6179" operator="lessThan">
      <formula>0</formula>
    </cfRule>
  </conditionalFormatting>
  <conditionalFormatting sqref="D9">
    <cfRule type="cellIs" dxfId="5636" priority="6178" operator="lessThan">
      <formula>0</formula>
    </cfRule>
  </conditionalFormatting>
  <conditionalFormatting sqref="D9">
    <cfRule type="cellIs" dxfId="5635" priority="6177" operator="lessThan">
      <formula>0</formula>
    </cfRule>
  </conditionalFormatting>
  <conditionalFormatting sqref="D9">
    <cfRule type="cellIs" dxfId="5634" priority="6176" operator="lessThan">
      <formula>0</formula>
    </cfRule>
  </conditionalFormatting>
  <conditionalFormatting sqref="D9">
    <cfRule type="cellIs" dxfId="5633" priority="6175" operator="lessThan">
      <formula>0</formula>
    </cfRule>
  </conditionalFormatting>
  <conditionalFormatting sqref="D10">
    <cfRule type="cellIs" dxfId="5632" priority="6174" operator="lessThan">
      <formula>0</formula>
    </cfRule>
  </conditionalFormatting>
  <conditionalFormatting sqref="D10">
    <cfRule type="cellIs" dxfId="5631" priority="6173" operator="lessThan">
      <formula>0</formula>
    </cfRule>
  </conditionalFormatting>
  <conditionalFormatting sqref="D10">
    <cfRule type="cellIs" dxfId="5630" priority="6172" operator="lessThan">
      <formula>0</formula>
    </cfRule>
  </conditionalFormatting>
  <conditionalFormatting sqref="D10">
    <cfRule type="cellIs" dxfId="5629" priority="6171" operator="lessThan">
      <formula>0</formula>
    </cfRule>
  </conditionalFormatting>
  <conditionalFormatting sqref="D10">
    <cfRule type="cellIs" dxfId="5628" priority="6170" operator="lessThan">
      <formula>0</formula>
    </cfRule>
  </conditionalFormatting>
  <conditionalFormatting sqref="D9">
    <cfRule type="cellIs" dxfId="5627" priority="6169" operator="lessThan">
      <formula>0</formula>
    </cfRule>
  </conditionalFormatting>
  <conditionalFormatting sqref="D10">
    <cfRule type="cellIs" dxfId="5626" priority="6168" operator="lessThan">
      <formula>0</formula>
    </cfRule>
  </conditionalFormatting>
  <conditionalFormatting sqref="D10">
    <cfRule type="cellIs" dxfId="5625" priority="6167" operator="lessThan">
      <formula>0</formula>
    </cfRule>
  </conditionalFormatting>
  <conditionalFormatting sqref="D10">
    <cfRule type="cellIs" dxfId="5624" priority="6166" operator="lessThan">
      <formula>0</formula>
    </cfRule>
  </conditionalFormatting>
  <conditionalFormatting sqref="D10">
    <cfRule type="cellIs" dxfId="5623" priority="6165" operator="lessThan">
      <formula>0</formula>
    </cfRule>
  </conditionalFormatting>
  <conditionalFormatting sqref="D9">
    <cfRule type="cellIs" dxfId="5622" priority="6164" operator="lessThan">
      <formula>0</formula>
    </cfRule>
  </conditionalFormatting>
  <conditionalFormatting sqref="D10">
    <cfRule type="cellIs" dxfId="5621" priority="6163" operator="lessThan">
      <formula>0</formula>
    </cfRule>
  </conditionalFormatting>
  <conditionalFormatting sqref="D10">
    <cfRule type="cellIs" dxfId="5620" priority="6162" operator="lessThan">
      <formula>0</formula>
    </cfRule>
  </conditionalFormatting>
  <conditionalFormatting sqref="D10">
    <cfRule type="cellIs" dxfId="5619" priority="6161" operator="lessThan">
      <formula>0</formula>
    </cfRule>
  </conditionalFormatting>
  <conditionalFormatting sqref="D9">
    <cfRule type="cellIs" dxfId="5618" priority="6160" operator="lessThan">
      <formula>0</formula>
    </cfRule>
  </conditionalFormatting>
  <conditionalFormatting sqref="D10">
    <cfRule type="cellIs" dxfId="5617" priority="6159" operator="lessThan">
      <formula>0</formula>
    </cfRule>
  </conditionalFormatting>
  <conditionalFormatting sqref="D10">
    <cfRule type="cellIs" dxfId="5616" priority="6158" operator="lessThan">
      <formula>0</formula>
    </cfRule>
  </conditionalFormatting>
  <conditionalFormatting sqref="D9">
    <cfRule type="cellIs" dxfId="5615" priority="6157" operator="lessThan">
      <formula>0</formula>
    </cfRule>
  </conditionalFormatting>
  <conditionalFormatting sqref="D10">
    <cfRule type="cellIs" dxfId="5614" priority="6156" operator="lessThan">
      <formula>0</formula>
    </cfRule>
  </conditionalFormatting>
  <conditionalFormatting sqref="D9">
    <cfRule type="cellIs" dxfId="5613" priority="6155" operator="lessThan">
      <formula>0</formula>
    </cfRule>
  </conditionalFormatting>
  <conditionalFormatting sqref="D9">
    <cfRule type="cellIs" dxfId="5612" priority="6154" operator="lessThan">
      <formula>0</formula>
    </cfRule>
  </conditionalFormatting>
  <conditionalFormatting sqref="D10">
    <cfRule type="cellIs" dxfId="5611" priority="6153" operator="lessThan">
      <formula>0</formula>
    </cfRule>
  </conditionalFormatting>
  <conditionalFormatting sqref="D10">
    <cfRule type="cellIs" dxfId="5610" priority="6152" operator="lessThan">
      <formula>0</formula>
    </cfRule>
  </conditionalFormatting>
  <conditionalFormatting sqref="D10">
    <cfRule type="cellIs" dxfId="5609" priority="6151" operator="lessThan">
      <formula>0</formula>
    </cfRule>
  </conditionalFormatting>
  <conditionalFormatting sqref="D10">
    <cfRule type="cellIs" dxfId="5608" priority="6150" operator="lessThan">
      <formula>0</formula>
    </cfRule>
  </conditionalFormatting>
  <conditionalFormatting sqref="D9">
    <cfRule type="cellIs" dxfId="5607" priority="6149" operator="lessThan">
      <formula>0</formula>
    </cfRule>
  </conditionalFormatting>
  <conditionalFormatting sqref="D10">
    <cfRule type="cellIs" dxfId="5606" priority="6148" operator="lessThan">
      <formula>0</formula>
    </cfRule>
  </conditionalFormatting>
  <conditionalFormatting sqref="D10">
    <cfRule type="cellIs" dxfId="5605" priority="6147" operator="lessThan">
      <formula>0</formula>
    </cfRule>
  </conditionalFormatting>
  <conditionalFormatting sqref="D10">
    <cfRule type="cellIs" dxfId="5604" priority="6146" operator="lessThan">
      <formula>0</formula>
    </cfRule>
  </conditionalFormatting>
  <conditionalFormatting sqref="D9">
    <cfRule type="cellIs" dxfId="5603" priority="6145" operator="lessThan">
      <formula>0</formula>
    </cfRule>
  </conditionalFormatting>
  <conditionalFormatting sqref="D10">
    <cfRule type="cellIs" dxfId="5602" priority="6144" operator="lessThan">
      <formula>0</formula>
    </cfRule>
  </conditionalFormatting>
  <conditionalFormatting sqref="D10">
    <cfRule type="cellIs" dxfId="5601" priority="6143" operator="lessThan">
      <formula>0</formula>
    </cfRule>
  </conditionalFormatting>
  <conditionalFormatting sqref="D9">
    <cfRule type="cellIs" dxfId="5600" priority="6142" operator="lessThan">
      <formula>0</formula>
    </cfRule>
  </conditionalFormatting>
  <conditionalFormatting sqref="D10">
    <cfRule type="cellIs" dxfId="5599" priority="6141" operator="lessThan">
      <formula>0</formula>
    </cfRule>
  </conditionalFormatting>
  <conditionalFormatting sqref="D9">
    <cfRule type="cellIs" dxfId="5598" priority="6140" operator="lessThan">
      <formula>0</formula>
    </cfRule>
  </conditionalFormatting>
  <conditionalFormatting sqref="D9">
    <cfRule type="cellIs" dxfId="5597" priority="6139" operator="lessThan">
      <formula>0</formula>
    </cfRule>
  </conditionalFormatting>
  <conditionalFormatting sqref="D10">
    <cfRule type="cellIs" dxfId="5596" priority="6138" operator="lessThan">
      <formula>0</formula>
    </cfRule>
  </conditionalFormatting>
  <conditionalFormatting sqref="D10">
    <cfRule type="cellIs" dxfId="5595" priority="6137" operator="lessThan">
      <formula>0</formula>
    </cfRule>
  </conditionalFormatting>
  <conditionalFormatting sqref="D10">
    <cfRule type="cellIs" dxfId="5594" priority="6136" operator="lessThan">
      <formula>0</formula>
    </cfRule>
  </conditionalFormatting>
  <conditionalFormatting sqref="D9">
    <cfRule type="cellIs" dxfId="5593" priority="6135" operator="lessThan">
      <formula>0</formula>
    </cfRule>
  </conditionalFormatting>
  <conditionalFormatting sqref="D10">
    <cfRule type="cellIs" dxfId="5592" priority="6134" operator="lessThan">
      <formula>0</formula>
    </cfRule>
  </conditionalFormatting>
  <conditionalFormatting sqref="D10">
    <cfRule type="cellIs" dxfId="5591" priority="6133" operator="lessThan">
      <formula>0</formula>
    </cfRule>
  </conditionalFormatting>
  <conditionalFormatting sqref="D9">
    <cfRule type="cellIs" dxfId="5590" priority="6132" operator="lessThan">
      <formula>0</formula>
    </cfRule>
  </conditionalFormatting>
  <conditionalFormatting sqref="D10">
    <cfRule type="cellIs" dxfId="5589" priority="6131" operator="lessThan">
      <formula>0</formula>
    </cfRule>
  </conditionalFormatting>
  <conditionalFormatting sqref="D9">
    <cfRule type="cellIs" dxfId="5588" priority="6130" operator="lessThan">
      <formula>0</formula>
    </cfRule>
  </conditionalFormatting>
  <conditionalFormatting sqref="D9">
    <cfRule type="cellIs" dxfId="5587" priority="6129" operator="lessThan">
      <formula>0</formula>
    </cfRule>
  </conditionalFormatting>
  <conditionalFormatting sqref="D10">
    <cfRule type="cellIs" dxfId="5586" priority="6128" operator="lessThan">
      <formula>0</formula>
    </cfRule>
  </conditionalFormatting>
  <conditionalFormatting sqref="D10">
    <cfRule type="cellIs" dxfId="5585" priority="6127" operator="lessThan">
      <formula>0</formula>
    </cfRule>
  </conditionalFormatting>
  <conditionalFormatting sqref="D9">
    <cfRule type="cellIs" dxfId="5584" priority="6126" operator="lessThan">
      <formula>0</formula>
    </cfRule>
  </conditionalFormatting>
  <conditionalFormatting sqref="D10">
    <cfRule type="cellIs" dxfId="5583" priority="6125" operator="lessThan">
      <formula>0</formula>
    </cfRule>
  </conditionalFormatting>
  <conditionalFormatting sqref="D9">
    <cfRule type="cellIs" dxfId="5582" priority="6124" operator="lessThan">
      <formula>0</formula>
    </cfRule>
  </conditionalFormatting>
  <conditionalFormatting sqref="D9">
    <cfRule type="cellIs" dxfId="5581" priority="6123" operator="lessThan">
      <formula>0</formula>
    </cfRule>
  </conditionalFormatting>
  <conditionalFormatting sqref="D10">
    <cfRule type="cellIs" dxfId="5580" priority="6122" operator="lessThan">
      <formula>0</formula>
    </cfRule>
  </conditionalFormatting>
  <conditionalFormatting sqref="D9">
    <cfRule type="cellIs" dxfId="5579" priority="6121" operator="lessThan">
      <formula>0</formula>
    </cfRule>
  </conditionalFormatting>
  <conditionalFormatting sqref="D9">
    <cfRule type="cellIs" dxfId="5578" priority="6120" operator="lessThan">
      <formula>0</formula>
    </cfRule>
  </conditionalFormatting>
  <conditionalFormatting sqref="D9">
    <cfRule type="cellIs" dxfId="5577" priority="6119" operator="lessThan">
      <formula>0</formula>
    </cfRule>
  </conditionalFormatting>
  <conditionalFormatting sqref="D10">
    <cfRule type="cellIs" dxfId="5576" priority="6118" operator="lessThan">
      <formula>0</formula>
    </cfRule>
  </conditionalFormatting>
  <conditionalFormatting sqref="D10">
    <cfRule type="cellIs" dxfId="5575" priority="6117" operator="lessThan">
      <formula>0</formula>
    </cfRule>
  </conditionalFormatting>
  <conditionalFormatting sqref="D10">
    <cfRule type="cellIs" dxfId="5574" priority="6116" operator="lessThan">
      <formula>0</formula>
    </cfRule>
  </conditionalFormatting>
  <conditionalFormatting sqref="D10">
    <cfRule type="cellIs" dxfId="5573" priority="6115" operator="lessThan">
      <formula>0</formula>
    </cfRule>
  </conditionalFormatting>
  <conditionalFormatting sqref="D9">
    <cfRule type="cellIs" dxfId="5572" priority="6114" operator="lessThan">
      <formula>0</formula>
    </cfRule>
  </conditionalFormatting>
  <conditionalFormatting sqref="D10">
    <cfRule type="cellIs" dxfId="5571" priority="6113" operator="lessThan">
      <formula>0</formula>
    </cfRule>
  </conditionalFormatting>
  <conditionalFormatting sqref="D10">
    <cfRule type="cellIs" dxfId="5570" priority="6112" operator="lessThan">
      <formula>0</formula>
    </cfRule>
  </conditionalFormatting>
  <conditionalFormatting sqref="D10">
    <cfRule type="cellIs" dxfId="5569" priority="6111" operator="lessThan">
      <formula>0</formula>
    </cfRule>
  </conditionalFormatting>
  <conditionalFormatting sqref="D9">
    <cfRule type="cellIs" dxfId="5568" priority="6110" operator="lessThan">
      <formula>0</formula>
    </cfRule>
  </conditionalFormatting>
  <conditionalFormatting sqref="D10">
    <cfRule type="cellIs" dxfId="5567" priority="6109" operator="lessThan">
      <formula>0</formula>
    </cfRule>
  </conditionalFormatting>
  <conditionalFormatting sqref="D10">
    <cfRule type="cellIs" dxfId="5566" priority="6108" operator="lessThan">
      <formula>0</formula>
    </cfRule>
  </conditionalFormatting>
  <conditionalFormatting sqref="D9">
    <cfRule type="cellIs" dxfId="5565" priority="6107" operator="lessThan">
      <formula>0</formula>
    </cfRule>
  </conditionalFormatting>
  <conditionalFormatting sqref="D10">
    <cfRule type="cellIs" dxfId="5564" priority="6106" operator="lessThan">
      <formula>0</formula>
    </cfRule>
  </conditionalFormatting>
  <conditionalFormatting sqref="D9">
    <cfRule type="cellIs" dxfId="5563" priority="6105" operator="lessThan">
      <formula>0</formula>
    </cfRule>
  </conditionalFormatting>
  <conditionalFormatting sqref="D9">
    <cfRule type="cellIs" dxfId="5562" priority="6104" operator="lessThan">
      <formula>0</formula>
    </cfRule>
  </conditionalFormatting>
  <conditionalFormatting sqref="D10">
    <cfRule type="cellIs" dxfId="5561" priority="6103" operator="lessThan">
      <formula>0</formula>
    </cfRule>
  </conditionalFormatting>
  <conditionalFormatting sqref="D10">
    <cfRule type="cellIs" dxfId="5560" priority="6102" operator="lessThan">
      <formula>0</formula>
    </cfRule>
  </conditionalFormatting>
  <conditionalFormatting sqref="D10">
    <cfRule type="cellIs" dxfId="5559" priority="6101" operator="lessThan">
      <formula>0</formula>
    </cfRule>
  </conditionalFormatting>
  <conditionalFormatting sqref="D9">
    <cfRule type="cellIs" dxfId="5558" priority="6100" operator="lessThan">
      <formula>0</formula>
    </cfRule>
  </conditionalFormatting>
  <conditionalFormatting sqref="D10">
    <cfRule type="cellIs" dxfId="5557" priority="6099" operator="lessThan">
      <formula>0</formula>
    </cfRule>
  </conditionalFormatting>
  <conditionalFormatting sqref="D10">
    <cfRule type="cellIs" dxfId="5556" priority="6098" operator="lessThan">
      <formula>0</formula>
    </cfRule>
  </conditionalFormatting>
  <conditionalFormatting sqref="D9">
    <cfRule type="cellIs" dxfId="5555" priority="6097" operator="lessThan">
      <formula>0</formula>
    </cfRule>
  </conditionalFormatting>
  <conditionalFormatting sqref="D10">
    <cfRule type="cellIs" dxfId="5554" priority="6096" operator="lessThan">
      <formula>0</formula>
    </cfRule>
  </conditionalFormatting>
  <conditionalFormatting sqref="D9">
    <cfRule type="cellIs" dxfId="5553" priority="6095" operator="lessThan">
      <formula>0</formula>
    </cfRule>
  </conditionalFormatting>
  <conditionalFormatting sqref="D9">
    <cfRule type="cellIs" dxfId="5552" priority="6094" operator="lessThan">
      <formula>0</formula>
    </cfRule>
  </conditionalFormatting>
  <conditionalFormatting sqref="D10">
    <cfRule type="cellIs" dxfId="5551" priority="6093" operator="lessThan">
      <formula>0</formula>
    </cfRule>
  </conditionalFormatting>
  <conditionalFormatting sqref="D10">
    <cfRule type="cellIs" dxfId="5550" priority="6092" operator="lessThan">
      <formula>0</formula>
    </cfRule>
  </conditionalFormatting>
  <conditionalFormatting sqref="D9">
    <cfRule type="cellIs" dxfId="5549" priority="6091" operator="lessThan">
      <formula>0</formula>
    </cfRule>
  </conditionalFormatting>
  <conditionalFormatting sqref="D10">
    <cfRule type="cellIs" dxfId="5548" priority="6090" operator="lessThan">
      <formula>0</formula>
    </cfRule>
  </conditionalFormatting>
  <conditionalFormatting sqref="D9">
    <cfRule type="cellIs" dxfId="5547" priority="6089" operator="lessThan">
      <formula>0</formula>
    </cfRule>
  </conditionalFormatting>
  <conditionalFormatting sqref="D9">
    <cfRule type="cellIs" dxfId="5546" priority="6088" operator="lessThan">
      <formula>0</formula>
    </cfRule>
  </conditionalFormatting>
  <conditionalFormatting sqref="D10">
    <cfRule type="cellIs" dxfId="5545" priority="6087" operator="lessThan">
      <formula>0</formula>
    </cfRule>
  </conditionalFormatting>
  <conditionalFormatting sqref="D9">
    <cfRule type="cellIs" dxfId="5544" priority="6086" operator="lessThan">
      <formula>0</formula>
    </cfRule>
  </conditionalFormatting>
  <conditionalFormatting sqref="D9">
    <cfRule type="cellIs" dxfId="5543" priority="6085" operator="lessThan">
      <formula>0</formula>
    </cfRule>
  </conditionalFormatting>
  <conditionalFormatting sqref="D9">
    <cfRule type="cellIs" dxfId="5542" priority="6084" operator="lessThan">
      <formula>0</formula>
    </cfRule>
  </conditionalFormatting>
  <conditionalFormatting sqref="D10">
    <cfRule type="cellIs" dxfId="5541" priority="6083" operator="lessThan">
      <formula>0</formula>
    </cfRule>
  </conditionalFormatting>
  <conditionalFormatting sqref="D10">
    <cfRule type="cellIs" dxfId="5540" priority="6082" operator="lessThan">
      <formula>0</formula>
    </cfRule>
  </conditionalFormatting>
  <conditionalFormatting sqref="D10">
    <cfRule type="cellIs" dxfId="5539" priority="6081" operator="lessThan">
      <formula>0</formula>
    </cfRule>
  </conditionalFormatting>
  <conditionalFormatting sqref="D9">
    <cfRule type="cellIs" dxfId="5538" priority="6080" operator="lessThan">
      <formula>0</formula>
    </cfRule>
  </conditionalFormatting>
  <conditionalFormatting sqref="D10">
    <cfRule type="cellIs" dxfId="5537" priority="6079" operator="lessThan">
      <formula>0</formula>
    </cfRule>
  </conditionalFormatting>
  <conditionalFormatting sqref="D10">
    <cfRule type="cellIs" dxfId="5536" priority="6078" operator="lessThan">
      <formula>0</formula>
    </cfRule>
  </conditionalFormatting>
  <conditionalFormatting sqref="D9">
    <cfRule type="cellIs" dxfId="5535" priority="6077" operator="lessThan">
      <formula>0</formula>
    </cfRule>
  </conditionalFormatting>
  <conditionalFormatting sqref="D10">
    <cfRule type="cellIs" dxfId="5534" priority="6076" operator="lessThan">
      <formula>0</formula>
    </cfRule>
  </conditionalFormatting>
  <conditionalFormatting sqref="D9">
    <cfRule type="cellIs" dxfId="5533" priority="6075" operator="lessThan">
      <formula>0</formula>
    </cfRule>
  </conditionalFormatting>
  <conditionalFormatting sqref="D9">
    <cfRule type="cellIs" dxfId="5532" priority="6074" operator="lessThan">
      <formula>0</formula>
    </cfRule>
  </conditionalFormatting>
  <conditionalFormatting sqref="D10">
    <cfRule type="cellIs" dxfId="5531" priority="6073" operator="lessThan">
      <formula>0</formula>
    </cfRule>
  </conditionalFormatting>
  <conditionalFormatting sqref="D10">
    <cfRule type="cellIs" dxfId="5530" priority="6072" operator="lessThan">
      <formula>0</formula>
    </cfRule>
  </conditionalFormatting>
  <conditionalFormatting sqref="D9">
    <cfRule type="cellIs" dxfId="5529" priority="6071" operator="lessThan">
      <formula>0</formula>
    </cfRule>
  </conditionalFormatting>
  <conditionalFormatting sqref="D10">
    <cfRule type="cellIs" dxfId="5528" priority="6070" operator="lessThan">
      <formula>0</formula>
    </cfRule>
  </conditionalFormatting>
  <conditionalFormatting sqref="D9">
    <cfRule type="cellIs" dxfId="5527" priority="6069" operator="lessThan">
      <formula>0</formula>
    </cfRule>
  </conditionalFormatting>
  <conditionalFormatting sqref="D9">
    <cfRule type="cellIs" dxfId="5526" priority="6068" operator="lessThan">
      <formula>0</formula>
    </cfRule>
  </conditionalFormatting>
  <conditionalFormatting sqref="D10">
    <cfRule type="cellIs" dxfId="5525" priority="6067" operator="lessThan">
      <formula>0</formula>
    </cfRule>
  </conditionalFormatting>
  <conditionalFormatting sqref="D9">
    <cfRule type="cellIs" dxfId="5524" priority="6066" operator="lessThan">
      <formula>0</formula>
    </cfRule>
  </conditionalFormatting>
  <conditionalFormatting sqref="D9">
    <cfRule type="cellIs" dxfId="5523" priority="6065" operator="lessThan">
      <formula>0</formula>
    </cfRule>
  </conditionalFormatting>
  <conditionalFormatting sqref="D9">
    <cfRule type="cellIs" dxfId="5522" priority="6064" operator="lessThan">
      <formula>0</formula>
    </cfRule>
  </conditionalFormatting>
  <conditionalFormatting sqref="D10">
    <cfRule type="cellIs" dxfId="5521" priority="6063" operator="lessThan">
      <formula>0</formula>
    </cfRule>
  </conditionalFormatting>
  <conditionalFormatting sqref="D10">
    <cfRule type="cellIs" dxfId="5520" priority="6062" operator="lessThan">
      <formula>0</formula>
    </cfRule>
  </conditionalFormatting>
  <conditionalFormatting sqref="D9">
    <cfRule type="cellIs" dxfId="5519" priority="6061" operator="lessThan">
      <formula>0</formula>
    </cfRule>
  </conditionalFormatting>
  <conditionalFormatting sqref="D10">
    <cfRule type="cellIs" dxfId="5518" priority="6060" operator="lessThan">
      <formula>0</formula>
    </cfRule>
  </conditionalFormatting>
  <conditionalFormatting sqref="D9">
    <cfRule type="cellIs" dxfId="5517" priority="6059" operator="lessThan">
      <formula>0</formula>
    </cfRule>
  </conditionalFormatting>
  <conditionalFormatting sqref="D9">
    <cfRule type="cellIs" dxfId="5516" priority="6058" operator="lessThan">
      <formula>0</formula>
    </cfRule>
  </conditionalFormatting>
  <conditionalFormatting sqref="D10">
    <cfRule type="cellIs" dxfId="5515" priority="6057" operator="lessThan">
      <formula>0</formula>
    </cfRule>
  </conditionalFormatting>
  <conditionalFormatting sqref="D9">
    <cfRule type="cellIs" dxfId="5514" priority="6056" operator="lessThan">
      <formula>0</formula>
    </cfRule>
  </conditionalFormatting>
  <conditionalFormatting sqref="D9">
    <cfRule type="cellIs" dxfId="5513" priority="6055" operator="lessThan">
      <formula>0</formula>
    </cfRule>
  </conditionalFormatting>
  <conditionalFormatting sqref="D9">
    <cfRule type="cellIs" dxfId="5512" priority="6054" operator="lessThan">
      <formula>0</formula>
    </cfRule>
  </conditionalFormatting>
  <conditionalFormatting sqref="D10">
    <cfRule type="cellIs" dxfId="5511" priority="6053" operator="lessThan">
      <formula>0</formula>
    </cfRule>
  </conditionalFormatting>
  <conditionalFormatting sqref="D9">
    <cfRule type="cellIs" dxfId="5510" priority="6052" operator="lessThan">
      <formula>0</formula>
    </cfRule>
  </conditionalFormatting>
  <conditionalFormatting sqref="D9">
    <cfRule type="cellIs" dxfId="5509" priority="6051" operator="lessThan">
      <formula>0</formula>
    </cfRule>
  </conditionalFormatting>
  <conditionalFormatting sqref="D9">
    <cfRule type="cellIs" dxfId="5508" priority="6050" operator="lessThan">
      <formula>0</formula>
    </cfRule>
  </conditionalFormatting>
  <conditionalFormatting sqref="D9">
    <cfRule type="cellIs" dxfId="5507" priority="6049" operator="lessThan">
      <formula>0</formula>
    </cfRule>
  </conditionalFormatting>
  <conditionalFormatting sqref="D10">
    <cfRule type="cellIs" dxfId="5506" priority="6048" operator="lessThan">
      <formula>0</formula>
    </cfRule>
  </conditionalFormatting>
  <conditionalFormatting sqref="D10">
    <cfRule type="cellIs" dxfId="5505" priority="6047" operator="lessThan">
      <formula>0</formula>
    </cfRule>
  </conditionalFormatting>
  <conditionalFormatting sqref="D10">
    <cfRule type="cellIs" dxfId="5504" priority="6046" operator="lessThan">
      <formula>0</formula>
    </cfRule>
  </conditionalFormatting>
  <conditionalFormatting sqref="D10">
    <cfRule type="cellIs" dxfId="5503" priority="6045" operator="lessThan">
      <formula>0</formula>
    </cfRule>
  </conditionalFormatting>
  <conditionalFormatting sqref="D9">
    <cfRule type="cellIs" dxfId="5502" priority="6044" operator="lessThan">
      <formula>0</formula>
    </cfRule>
  </conditionalFormatting>
  <conditionalFormatting sqref="D10">
    <cfRule type="cellIs" dxfId="5501" priority="6043" operator="lessThan">
      <formula>0</formula>
    </cfRule>
  </conditionalFormatting>
  <conditionalFormatting sqref="D10">
    <cfRule type="cellIs" dxfId="5500" priority="6042" operator="lessThan">
      <formula>0</formula>
    </cfRule>
  </conditionalFormatting>
  <conditionalFormatting sqref="D10">
    <cfRule type="cellIs" dxfId="5499" priority="6041" operator="lessThan">
      <formula>0</formula>
    </cfRule>
  </conditionalFormatting>
  <conditionalFormatting sqref="D9">
    <cfRule type="cellIs" dxfId="5498" priority="6040" operator="lessThan">
      <formula>0</formula>
    </cfRule>
  </conditionalFormatting>
  <conditionalFormatting sqref="D10">
    <cfRule type="cellIs" dxfId="5497" priority="6039" operator="lessThan">
      <formula>0</formula>
    </cfRule>
  </conditionalFormatting>
  <conditionalFormatting sqref="D10">
    <cfRule type="cellIs" dxfId="5496" priority="6038" operator="lessThan">
      <formula>0</formula>
    </cfRule>
  </conditionalFormatting>
  <conditionalFormatting sqref="D9">
    <cfRule type="cellIs" dxfId="5495" priority="6037" operator="lessThan">
      <formula>0</formula>
    </cfRule>
  </conditionalFormatting>
  <conditionalFormatting sqref="D10">
    <cfRule type="cellIs" dxfId="5494" priority="6036" operator="lessThan">
      <formula>0</formula>
    </cfRule>
  </conditionalFormatting>
  <conditionalFormatting sqref="D9">
    <cfRule type="cellIs" dxfId="5493" priority="6035" operator="lessThan">
      <formula>0</formula>
    </cfRule>
  </conditionalFormatting>
  <conditionalFormatting sqref="D9">
    <cfRule type="cellIs" dxfId="5492" priority="6034" operator="lessThan">
      <formula>0</formula>
    </cfRule>
  </conditionalFormatting>
  <conditionalFormatting sqref="D10">
    <cfRule type="cellIs" dxfId="5491" priority="6033" operator="lessThan">
      <formula>0</formula>
    </cfRule>
  </conditionalFormatting>
  <conditionalFormatting sqref="D10">
    <cfRule type="cellIs" dxfId="5490" priority="6032" operator="lessThan">
      <formula>0</formula>
    </cfRule>
  </conditionalFormatting>
  <conditionalFormatting sqref="D10">
    <cfRule type="cellIs" dxfId="5489" priority="6031" operator="lessThan">
      <formula>0</formula>
    </cfRule>
  </conditionalFormatting>
  <conditionalFormatting sqref="D9">
    <cfRule type="cellIs" dxfId="5488" priority="6030" operator="lessThan">
      <formula>0</formula>
    </cfRule>
  </conditionalFormatting>
  <conditionalFormatting sqref="D10">
    <cfRule type="cellIs" dxfId="5487" priority="6029" operator="lessThan">
      <formula>0</formula>
    </cfRule>
  </conditionalFormatting>
  <conditionalFormatting sqref="D10">
    <cfRule type="cellIs" dxfId="5486" priority="6028" operator="lessThan">
      <formula>0</formula>
    </cfRule>
  </conditionalFormatting>
  <conditionalFormatting sqref="D9">
    <cfRule type="cellIs" dxfId="5485" priority="6027" operator="lessThan">
      <formula>0</formula>
    </cfRule>
  </conditionalFormatting>
  <conditionalFormatting sqref="D10">
    <cfRule type="cellIs" dxfId="5484" priority="6026" operator="lessThan">
      <formula>0</formula>
    </cfRule>
  </conditionalFormatting>
  <conditionalFormatting sqref="D9">
    <cfRule type="cellIs" dxfId="5483" priority="6025" operator="lessThan">
      <formula>0</formula>
    </cfRule>
  </conditionalFormatting>
  <conditionalFormatting sqref="D9">
    <cfRule type="cellIs" dxfId="5482" priority="6024" operator="lessThan">
      <formula>0</formula>
    </cfRule>
  </conditionalFormatting>
  <conditionalFormatting sqref="D10">
    <cfRule type="cellIs" dxfId="5481" priority="6023" operator="lessThan">
      <formula>0</formula>
    </cfRule>
  </conditionalFormatting>
  <conditionalFormatting sqref="D10">
    <cfRule type="cellIs" dxfId="5480" priority="6022" operator="lessThan">
      <formula>0</formula>
    </cfRule>
  </conditionalFormatting>
  <conditionalFormatting sqref="D9">
    <cfRule type="cellIs" dxfId="5479" priority="6021" operator="lessThan">
      <formula>0</formula>
    </cfRule>
  </conditionalFormatting>
  <conditionalFormatting sqref="D10">
    <cfRule type="cellIs" dxfId="5478" priority="6020" operator="lessThan">
      <formula>0</formula>
    </cfRule>
  </conditionalFormatting>
  <conditionalFormatting sqref="D9">
    <cfRule type="cellIs" dxfId="5477" priority="6019" operator="lessThan">
      <formula>0</formula>
    </cfRule>
  </conditionalFormatting>
  <conditionalFormatting sqref="D9">
    <cfRule type="cellIs" dxfId="5476" priority="6018" operator="lessThan">
      <formula>0</formula>
    </cfRule>
  </conditionalFormatting>
  <conditionalFormatting sqref="D10">
    <cfRule type="cellIs" dxfId="5475" priority="6017" operator="lessThan">
      <formula>0</formula>
    </cfRule>
  </conditionalFormatting>
  <conditionalFormatting sqref="D9">
    <cfRule type="cellIs" dxfId="5474" priority="6016" operator="lessThan">
      <formula>0</formula>
    </cfRule>
  </conditionalFormatting>
  <conditionalFormatting sqref="D9">
    <cfRule type="cellIs" dxfId="5473" priority="6015" operator="lessThan">
      <formula>0</formula>
    </cfRule>
  </conditionalFormatting>
  <conditionalFormatting sqref="D9">
    <cfRule type="cellIs" dxfId="5472" priority="6014" operator="lessThan">
      <formula>0</formula>
    </cfRule>
  </conditionalFormatting>
  <conditionalFormatting sqref="D10">
    <cfRule type="cellIs" dxfId="5471" priority="6013" operator="lessThan">
      <formula>0</formula>
    </cfRule>
  </conditionalFormatting>
  <conditionalFormatting sqref="D10">
    <cfRule type="cellIs" dxfId="5470" priority="6012" operator="lessThan">
      <formula>0</formula>
    </cfRule>
  </conditionalFormatting>
  <conditionalFormatting sqref="D10">
    <cfRule type="cellIs" dxfId="5469" priority="6011" operator="lessThan">
      <formula>0</formula>
    </cfRule>
  </conditionalFormatting>
  <conditionalFormatting sqref="D9">
    <cfRule type="cellIs" dxfId="5468" priority="6010" operator="lessThan">
      <formula>0</formula>
    </cfRule>
  </conditionalFormatting>
  <conditionalFormatting sqref="D10">
    <cfRule type="cellIs" dxfId="5467" priority="6009" operator="lessThan">
      <formula>0</formula>
    </cfRule>
  </conditionalFormatting>
  <conditionalFormatting sqref="D10">
    <cfRule type="cellIs" dxfId="5466" priority="6008" operator="lessThan">
      <formula>0</formula>
    </cfRule>
  </conditionalFormatting>
  <conditionalFormatting sqref="D9">
    <cfRule type="cellIs" dxfId="5465" priority="6007" operator="lessThan">
      <formula>0</formula>
    </cfRule>
  </conditionalFormatting>
  <conditionalFormatting sqref="D10">
    <cfRule type="cellIs" dxfId="5464" priority="6006" operator="lessThan">
      <formula>0</formula>
    </cfRule>
  </conditionalFormatting>
  <conditionalFormatting sqref="D9">
    <cfRule type="cellIs" dxfId="5463" priority="6005" operator="lessThan">
      <formula>0</formula>
    </cfRule>
  </conditionalFormatting>
  <conditionalFormatting sqref="D9">
    <cfRule type="cellIs" dxfId="5462" priority="6004" operator="lessThan">
      <formula>0</formula>
    </cfRule>
  </conditionalFormatting>
  <conditionalFormatting sqref="D10">
    <cfRule type="cellIs" dxfId="5461" priority="6003" operator="lessThan">
      <formula>0</formula>
    </cfRule>
  </conditionalFormatting>
  <conditionalFormatting sqref="D10">
    <cfRule type="cellIs" dxfId="5460" priority="6002" operator="lessThan">
      <formula>0</formula>
    </cfRule>
  </conditionalFormatting>
  <conditionalFormatting sqref="D9">
    <cfRule type="cellIs" dxfId="5459" priority="6001" operator="lessThan">
      <formula>0</formula>
    </cfRule>
  </conditionalFormatting>
  <conditionalFormatting sqref="D10">
    <cfRule type="cellIs" dxfId="5458" priority="6000" operator="lessThan">
      <formula>0</formula>
    </cfRule>
  </conditionalFormatting>
  <conditionalFormatting sqref="D9">
    <cfRule type="cellIs" dxfId="5457" priority="5999" operator="lessThan">
      <formula>0</formula>
    </cfRule>
  </conditionalFormatting>
  <conditionalFormatting sqref="D9">
    <cfRule type="cellIs" dxfId="5456" priority="5998" operator="lessThan">
      <formula>0</formula>
    </cfRule>
  </conditionalFormatting>
  <conditionalFormatting sqref="D10">
    <cfRule type="cellIs" dxfId="5455" priority="5997" operator="lessThan">
      <formula>0</formula>
    </cfRule>
  </conditionalFormatting>
  <conditionalFormatting sqref="D9">
    <cfRule type="cellIs" dxfId="5454" priority="5996" operator="lessThan">
      <formula>0</formula>
    </cfRule>
  </conditionalFormatting>
  <conditionalFormatting sqref="D9">
    <cfRule type="cellIs" dxfId="5453" priority="5995" operator="lessThan">
      <formula>0</formula>
    </cfRule>
  </conditionalFormatting>
  <conditionalFormatting sqref="D9">
    <cfRule type="cellIs" dxfId="5452" priority="5994" operator="lessThan">
      <formula>0</formula>
    </cfRule>
  </conditionalFormatting>
  <conditionalFormatting sqref="D10">
    <cfRule type="cellIs" dxfId="5451" priority="5993" operator="lessThan">
      <formula>0</formula>
    </cfRule>
  </conditionalFormatting>
  <conditionalFormatting sqref="D10">
    <cfRule type="cellIs" dxfId="5450" priority="5992" operator="lessThan">
      <formula>0</formula>
    </cfRule>
  </conditionalFormatting>
  <conditionalFormatting sqref="D9">
    <cfRule type="cellIs" dxfId="5449" priority="5991" operator="lessThan">
      <formula>0</formula>
    </cfRule>
  </conditionalFormatting>
  <conditionalFormatting sqref="D10">
    <cfRule type="cellIs" dxfId="5448" priority="5990" operator="lessThan">
      <formula>0</formula>
    </cfRule>
  </conditionalFormatting>
  <conditionalFormatting sqref="D9">
    <cfRule type="cellIs" dxfId="5447" priority="5989" operator="lessThan">
      <formula>0</formula>
    </cfRule>
  </conditionalFormatting>
  <conditionalFormatting sqref="D9">
    <cfRule type="cellIs" dxfId="5446" priority="5988" operator="lessThan">
      <formula>0</formula>
    </cfRule>
  </conditionalFormatting>
  <conditionalFormatting sqref="D10">
    <cfRule type="cellIs" dxfId="5445" priority="5987" operator="lessThan">
      <formula>0</formula>
    </cfRule>
  </conditionalFormatting>
  <conditionalFormatting sqref="D9">
    <cfRule type="cellIs" dxfId="5444" priority="5986" operator="lessThan">
      <formula>0</formula>
    </cfRule>
  </conditionalFormatting>
  <conditionalFormatting sqref="D9">
    <cfRule type="cellIs" dxfId="5443" priority="5985" operator="lessThan">
      <formula>0</formula>
    </cfRule>
  </conditionalFormatting>
  <conditionalFormatting sqref="D9">
    <cfRule type="cellIs" dxfId="5442" priority="5984" operator="lessThan">
      <formula>0</formula>
    </cfRule>
  </conditionalFormatting>
  <conditionalFormatting sqref="D10">
    <cfRule type="cellIs" dxfId="5441" priority="5983" operator="lessThan">
      <formula>0</formula>
    </cfRule>
  </conditionalFormatting>
  <conditionalFormatting sqref="D9">
    <cfRule type="cellIs" dxfId="5440" priority="5982" operator="lessThan">
      <formula>0</formula>
    </cfRule>
  </conditionalFormatting>
  <conditionalFormatting sqref="D9">
    <cfRule type="cellIs" dxfId="5439" priority="5981" operator="lessThan">
      <formula>0</formula>
    </cfRule>
  </conditionalFormatting>
  <conditionalFormatting sqref="D9">
    <cfRule type="cellIs" dxfId="5438" priority="5980" operator="lessThan">
      <formula>0</formula>
    </cfRule>
  </conditionalFormatting>
  <conditionalFormatting sqref="D9">
    <cfRule type="cellIs" dxfId="5437" priority="5979" operator="lessThan">
      <formula>0</formula>
    </cfRule>
  </conditionalFormatting>
  <conditionalFormatting sqref="D10">
    <cfRule type="cellIs" dxfId="5436" priority="5978" operator="lessThan">
      <formula>0</formula>
    </cfRule>
  </conditionalFormatting>
  <conditionalFormatting sqref="D10">
    <cfRule type="cellIs" dxfId="5435" priority="5977" operator="lessThan">
      <formula>0</formula>
    </cfRule>
  </conditionalFormatting>
  <conditionalFormatting sqref="D10">
    <cfRule type="cellIs" dxfId="5434" priority="5976" operator="lessThan">
      <formula>0</formula>
    </cfRule>
  </conditionalFormatting>
  <conditionalFormatting sqref="D9">
    <cfRule type="cellIs" dxfId="5433" priority="5975" operator="lessThan">
      <formula>0</formula>
    </cfRule>
  </conditionalFormatting>
  <conditionalFormatting sqref="D10">
    <cfRule type="cellIs" dxfId="5432" priority="5974" operator="lessThan">
      <formula>0</formula>
    </cfRule>
  </conditionalFormatting>
  <conditionalFormatting sqref="D10">
    <cfRule type="cellIs" dxfId="5431" priority="5973" operator="lessThan">
      <formula>0</formula>
    </cfRule>
  </conditionalFormatting>
  <conditionalFormatting sqref="D9">
    <cfRule type="cellIs" dxfId="5430" priority="5972" operator="lessThan">
      <formula>0</formula>
    </cfRule>
  </conditionalFormatting>
  <conditionalFormatting sqref="D10">
    <cfRule type="cellIs" dxfId="5429" priority="5971" operator="lessThan">
      <formula>0</formula>
    </cfRule>
  </conditionalFormatting>
  <conditionalFormatting sqref="D9">
    <cfRule type="cellIs" dxfId="5428" priority="5970" operator="lessThan">
      <formula>0</formula>
    </cfRule>
  </conditionalFormatting>
  <conditionalFormatting sqref="D9">
    <cfRule type="cellIs" dxfId="5427" priority="5969" operator="lessThan">
      <formula>0</formula>
    </cfRule>
  </conditionalFormatting>
  <conditionalFormatting sqref="D10">
    <cfRule type="cellIs" dxfId="5426" priority="5968" operator="lessThan">
      <formula>0</formula>
    </cfRule>
  </conditionalFormatting>
  <conditionalFormatting sqref="D10">
    <cfRule type="cellIs" dxfId="5425" priority="5967" operator="lessThan">
      <formula>0</formula>
    </cfRule>
  </conditionalFormatting>
  <conditionalFormatting sqref="D9">
    <cfRule type="cellIs" dxfId="5424" priority="5966" operator="lessThan">
      <formula>0</formula>
    </cfRule>
  </conditionalFormatting>
  <conditionalFormatting sqref="D10">
    <cfRule type="cellIs" dxfId="5423" priority="5965" operator="lessThan">
      <formula>0</formula>
    </cfRule>
  </conditionalFormatting>
  <conditionalFormatting sqref="D9">
    <cfRule type="cellIs" dxfId="5422" priority="5964" operator="lessThan">
      <formula>0</formula>
    </cfRule>
  </conditionalFormatting>
  <conditionalFormatting sqref="D9">
    <cfRule type="cellIs" dxfId="5421" priority="5963" operator="lessThan">
      <formula>0</formula>
    </cfRule>
  </conditionalFormatting>
  <conditionalFormatting sqref="D10">
    <cfRule type="cellIs" dxfId="5420" priority="5962" operator="lessThan">
      <formula>0</formula>
    </cfRule>
  </conditionalFormatting>
  <conditionalFormatting sqref="D9">
    <cfRule type="cellIs" dxfId="5419" priority="5961" operator="lessThan">
      <formula>0</formula>
    </cfRule>
  </conditionalFormatting>
  <conditionalFormatting sqref="D9">
    <cfRule type="cellIs" dxfId="5418" priority="5960" operator="lessThan">
      <formula>0</formula>
    </cfRule>
  </conditionalFormatting>
  <conditionalFormatting sqref="D9">
    <cfRule type="cellIs" dxfId="5417" priority="5959" operator="lessThan">
      <formula>0</formula>
    </cfRule>
  </conditionalFormatting>
  <conditionalFormatting sqref="D10">
    <cfRule type="cellIs" dxfId="5416" priority="5958" operator="lessThan">
      <formula>0</formula>
    </cfRule>
  </conditionalFormatting>
  <conditionalFormatting sqref="D10">
    <cfRule type="cellIs" dxfId="5415" priority="5957" operator="lessThan">
      <formula>0</formula>
    </cfRule>
  </conditionalFormatting>
  <conditionalFormatting sqref="D9">
    <cfRule type="cellIs" dxfId="5414" priority="5956" operator="lessThan">
      <formula>0</formula>
    </cfRule>
  </conditionalFormatting>
  <conditionalFormatting sqref="D10">
    <cfRule type="cellIs" dxfId="5413" priority="5955" operator="lessThan">
      <formula>0</formula>
    </cfRule>
  </conditionalFormatting>
  <conditionalFormatting sqref="D9">
    <cfRule type="cellIs" dxfId="5412" priority="5954" operator="lessThan">
      <formula>0</formula>
    </cfRule>
  </conditionalFormatting>
  <conditionalFormatting sqref="D9">
    <cfRule type="cellIs" dxfId="5411" priority="5953" operator="lessThan">
      <formula>0</formula>
    </cfRule>
  </conditionalFormatting>
  <conditionalFormatting sqref="D10">
    <cfRule type="cellIs" dxfId="5410" priority="5952" operator="lessThan">
      <formula>0</formula>
    </cfRule>
  </conditionalFormatting>
  <conditionalFormatting sqref="D9">
    <cfRule type="cellIs" dxfId="5409" priority="5951" operator="lessThan">
      <formula>0</formula>
    </cfRule>
  </conditionalFormatting>
  <conditionalFormatting sqref="D9">
    <cfRule type="cellIs" dxfId="5408" priority="5950" operator="lessThan">
      <formula>0</formula>
    </cfRule>
  </conditionalFormatting>
  <conditionalFormatting sqref="D9">
    <cfRule type="cellIs" dxfId="5407" priority="5949" operator="lessThan">
      <formula>0</formula>
    </cfRule>
  </conditionalFormatting>
  <conditionalFormatting sqref="D10">
    <cfRule type="cellIs" dxfId="5406" priority="5948" operator="lessThan">
      <formula>0</formula>
    </cfRule>
  </conditionalFormatting>
  <conditionalFormatting sqref="D9">
    <cfRule type="cellIs" dxfId="5405" priority="5947" operator="lessThan">
      <formula>0</formula>
    </cfRule>
  </conditionalFormatting>
  <conditionalFormatting sqref="D9">
    <cfRule type="cellIs" dxfId="5404" priority="5946" operator="lessThan">
      <formula>0</formula>
    </cfRule>
  </conditionalFormatting>
  <conditionalFormatting sqref="D9">
    <cfRule type="cellIs" dxfId="5403" priority="5945" operator="lessThan">
      <formula>0</formula>
    </cfRule>
  </conditionalFormatting>
  <conditionalFormatting sqref="D9">
    <cfRule type="cellIs" dxfId="5402" priority="5944" operator="lessThan">
      <formula>0</formula>
    </cfRule>
  </conditionalFormatting>
  <conditionalFormatting sqref="D10">
    <cfRule type="cellIs" dxfId="5401" priority="5943" operator="lessThan">
      <formula>0</formula>
    </cfRule>
  </conditionalFormatting>
  <conditionalFormatting sqref="D10">
    <cfRule type="cellIs" dxfId="5400" priority="5942" operator="lessThan">
      <formula>0</formula>
    </cfRule>
  </conditionalFormatting>
  <conditionalFormatting sqref="D9">
    <cfRule type="cellIs" dxfId="5399" priority="5941" operator="lessThan">
      <formula>0</formula>
    </cfRule>
  </conditionalFormatting>
  <conditionalFormatting sqref="D10">
    <cfRule type="cellIs" dxfId="5398" priority="5940" operator="lessThan">
      <formula>0</formula>
    </cfRule>
  </conditionalFormatting>
  <conditionalFormatting sqref="D9">
    <cfRule type="cellIs" dxfId="5397" priority="5939" operator="lessThan">
      <formula>0</formula>
    </cfRule>
  </conditionalFormatting>
  <conditionalFormatting sqref="D9">
    <cfRule type="cellIs" dxfId="5396" priority="5938" operator="lessThan">
      <formula>0</formula>
    </cfRule>
  </conditionalFormatting>
  <conditionalFormatting sqref="D10">
    <cfRule type="cellIs" dxfId="5395" priority="5937" operator="lessThan">
      <formula>0</formula>
    </cfRule>
  </conditionalFormatting>
  <conditionalFormatting sqref="D9">
    <cfRule type="cellIs" dxfId="5394" priority="5936" operator="lessThan">
      <formula>0</formula>
    </cfRule>
  </conditionalFormatting>
  <conditionalFormatting sqref="D9">
    <cfRule type="cellIs" dxfId="5393" priority="5935" operator="lessThan">
      <formula>0</formula>
    </cfRule>
  </conditionalFormatting>
  <conditionalFormatting sqref="D9">
    <cfRule type="cellIs" dxfId="5392" priority="5934" operator="lessThan">
      <formula>0</formula>
    </cfRule>
  </conditionalFormatting>
  <conditionalFormatting sqref="D10">
    <cfRule type="cellIs" dxfId="5391" priority="5933" operator="lessThan">
      <formula>0</formula>
    </cfRule>
  </conditionalFormatting>
  <conditionalFormatting sqref="D9">
    <cfRule type="cellIs" dxfId="5390" priority="5932" operator="lessThan">
      <formula>0</formula>
    </cfRule>
  </conditionalFormatting>
  <conditionalFormatting sqref="D9">
    <cfRule type="cellIs" dxfId="5389" priority="5931" operator="lessThan">
      <formula>0</formula>
    </cfRule>
  </conditionalFormatting>
  <conditionalFormatting sqref="D9">
    <cfRule type="cellIs" dxfId="5388" priority="5930" operator="lessThan">
      <formula>0</formula>
    </cfRule>
  </conditionalFormatting>
  <conditionalFormatting sqref="D9">
    <cfRule type="cellIs" dxfId="5387" priority="5929" operator="lessThan">
      <formula>0</formula>
    </cfRule>
  </conditionalFormatting>
  <conditionalFormatting sqref="D10">
    <cfRule type="cellIs" dxfId="5386" priority="5928" operator="lessThan">
      <formula>0</formula>
    </cfRule>
  </conditionalFormatting>
  <conditionalFormatting sqref="D9">
    <cfRule type="cellIs" dxfId="5385" priority="5927" operator="lessThan">
      <formula>0</formula>
    </cfRule>
  </conditionalFormatting>
  <conditionalFormatting sqref="D9">
    <cfRule type="cellIs" dxfId="5384" priority="5926" operator="lessThan">
      <formula>0</formula>
    </cfRule>
  </conditionalFormatting>
  <conditionalFormatting sqref="D9">
    <cfRule type="cellIs" dxfId="5383" priority="5925" operator="lessThan">
      <formula>0</formula>
    </cfRule>
  </conditionalFormatting>
  <conditionalFormatting sqref="D9">
    <cfRule type="cellIs" dxfId="5382" priority="5924" operator="lessThan">
      <formula>0</formula>
    </cfRule>
  </conditionalFormatting>
  <conditionalFormatting sqref="D9">
    <cfRule type="cellIs" dxfId="5381" priority="5923" operator="lessThan">
      <formula>0</formula>
    </cfRule>
  </conditionalFormatting>
  <conditionalFormatting sqref="D10">
    <cfRule type="cellIs" dxfId="5380" priority="5922" operator="lessThan">
      <formula>0</formula>
    </cfRule>
  </conditionalFormatting>
  <conditionalFormatting sqref="D10">
    <cfRule type="cellIs" dxfId="5379" priority="5921" operator="lessThan">
      <formula>0</formula>
    </cfRule>
  </conditionalFormatting>
  <conditionalFormatting sqref="D10">
    <cfRule type="cellIs" dxfId="5378" priority="5920" operator="lessThan">
      <formula>0</formula>
    </cfRule>
  </conditionalFormatting>
  <conditionalFormatting sqref="D10">
    <cfRule type="cellIs" dxfId="5377" priority="5919" operator="lessThan">
      <formula>0</formula>
    </cfRule>
  </conditionalFormatting>
  <conditionalFormatting sqref="D9">
    <cfRule type="cellIs" dxfId="5376" priority="5918" operator="lessThan">
      <formula>0</formula>
    </cfRule>
  </conditionalFormatting>
  <conditionalFormatting sqref="D10">
    <cfRule type="cellIs" dxfId="5375" priority="5917" operator="lessThan">
      <formula>0</formula>
    </cfRule>
  </conditionalFormatting>
  <conditionalFormatting sqref="D10">
    <cfRule type="cellIs" dxfId="5374" priority="5916" operator="lessThan">
      <formula>0</formula>
    </cfRule>
  </conditionalFormatting>
  <conditionalFormatting sqref="D10">
    <cfRule type="cellIs" dxfId="5373" priority="5915" operator="lessThan">
      <formula>0</formula>
    </cfRule>
  </conditionalFormatting>
  <conditionalFormatting sqref="D9">
    <cfRule type="cellIs" dxfId="5372" priority="5914" operator="lessThan">
      <formula>0</formula>
    </cfRule>
  </conditionalFormatting>
  <conditionalFormatting sqref="D10">
    <cfRule type="cellIs" dxfId="5371" priority="5913" operator="lessThan">
      <formula>0</formula>
    </cfRule>
  </conditionalFormatting>
  <conditionalFormatting sqref="D10">
    <cfRule type="cellIs" dxfId="5370" priority="5912" operator="lessThan">
      <formula>0</formula>
    </cfRule>
  </conditionalFormatting>
  <conditionalFormatting sqref="D9">
    <cfRule type="cellIs" dxfId="5369" priority="5911" operator="lessThan">
      <formula>0</formula>
    </cfRule>
  </conditionalFormatting>
  <conditionalFormatting sqref="D10">
    <cfRule type="cellIs" dxfId="5368" priority="5910" operator="lessThan">
      <formula>0</formula>
    </cfRule>
  </conditionalFormatting>
  <conditionalFormatting sqref="D9">
    <cfRule type="cellIs" dxfId="5367" priority="5909" operator="lessThan">
      <formula>0</formula>
    </cfRule>
  </conditionalFormatting>
  <conditionalFormatting sqref="D9">
    <cfRule type="cellIs" dxfId="5366" priority="5908" operator="lessThan">
      <formula>0</formula>
    </cfRule>
  </conditionalFormatting>
  <conditionalFormatting sqref="D10">
    <cfRule type="cellIs" dxfId="5365" priority="5907" operator="lessThan">
      <formula>0</formula>
    </cfRule>
  </conditionalFormatting>
  <conditionalFormatting sqref="D10">
    <cfRule type="cellIs" dxfId="5364" priority="5906" operator="lessThan">
      <formula>0</formula>
    </cfRule>
  </conditionalFormatting>
  <conditionalFormatting sqref="D10">
    <cfRule type="cellIs" dxfId="5363" priority="5905" operator="lessThan">
      <formula>0</formula>
    </cfRule>
  </conditionalFormatting>
  <conditionalFormatting sqref="D9">
    <cfRule type="cellIs" dxfId="5362" priority="5904" operator="lessThan">
      <formula>0</formula>
    </cfRule>
  </conditionalFormatting>
  <conditionalFormatting sqref="D10">
    <cfRule type="cellIs" dxfId="5361" priority="5903" operator="lessThan">
      <formula>0</formula>
    </cfRule>
  </conditionalFormatting>
  <conditionalFormatting sqref="D10">
    <cfRule type="cellIs" dxfId="5360" priority="5902" operator="lessThan">
      <formula>0</formula>
    </cfRule>
  </conditionalFormatting>
  <conditionalFormatting sqref="D9">
    <cfRule type="cellIs" dxfId="5359" priority="5901" operator="lessThan">
      <formula>0</formula>
    </cfRule>
  </conditionalFormatting>
  <conditionalFormatting sqref="D10">
    <cfRule type="cellIs" dxfId="5358" priority="5900" operator="lessThan">
      <formula>0</formula>
    </cfRule>
  </conditionalFormatting>
  <conditionalFormatting sqref="D9">
    <cfRule type="cellIs" dxfId="5357" priority="5899" operator="lessThan">
      <formula>0</formula>
    </cfRule>
  </conditionalFormatting>
  <conditionalFormatting sqref="D9">
    <cfRule type="cellIs" dxfId="5356" priority="5898" operator="lessThan">
      <formula>0</formula>
    </cfRule>
  </conditionalFormatting>
  <conditionalFormatting sqref="D10">
    <cfRule type="cellIs" dxfId="5355" priority="5897" operator="lessThan">
      <formula>0</formula>
    </cfRule>
  </conditionalFormatting>
  <conditionalFormatting sqref="D10">
    <cfRule type="cellIs" dxfId="5354" priority="5896" operator="lessThan">
      <formula>0</formula>
    </cfRule>
  </conditionalFormatting>
  <conditionalFormatting sqref="D9">
    <cfRule type="cellIs" dxfId="5353" priority="5895" operator="lessThan">
      <formula>0</formula>
    </cfRule>
  </conditionalFormatting>
  <conditionalFormatting sqref="D10">
    <cfRule type="cellIs" dxfId="5352" priority="5894" operator="lessThan">
      <formula>0</formula>
    </cfRule>
  </conditionalFormatting>
  <conditionalFormatting sqref="D9">
    <cfRule type="cellIs" dxfId="5351" priority="5893" operator="lessThan">
      <formula>0</formula>
    </cfRule>
  </conditionalFormatting>
  <conditionalFormatting sqref="D9">
    <cfRule type="cellIs" dxfId="5350" priority="5892" operator="lessThan">
      <formula>0</formula>
    </cfRule>
  </conditionalFormatting>
  <conditionalFormatting sqref="D10">
    <cfRule type="cellIs" dxfId="5349" priority="5891" operator="lessThan">
      <formula>0</formula>
    </cfRule>
  </conditionalFormatting>
  <conditionalFormatting sqref="D9">
    <cfRule type="cellIs" dxfId="5348" priority="5890" operator="lessThan">
      <formula>0</formula>
    </cfRule>
  </conditionalFormatting>
  <conditionalFormatting sqref="D9">
    <cfRule type="cellIs" dxfId="5347" priority="5889" operator="lessThan">
      <formula>0</formula>
    </cfRule>
  </conditionalFormatting>
  <conditionalFormatting sqref="D9">
    <cfRule type="cellIs" dxfId="5346" priority="5888" operator="lessThan">
      <formula>0</formula>
    </cfRule>
  </conditionalFormatting>
  <conditionalFormatting sqref="D10">
    <cfRule type="cellIs" dxfId="5345" priority="5887" operator="lessThan">
      <formula>0</formula>
    </cfRule>
  </conditionalFormatting>
  <conditionalFormatting sqref="D10">
    <cfRule type="cellIs" dxfId="5344" priority="5886" operator="lessThan">
      <formula>0</formula>
    </cfRule>
  </conditionalFormatting>
  <conditionalFormatting sqref="D10">
    <cfRule type="cellIs" dxfId="5343" priority="5885" operator="lessThan">
      <formula>0</formula>
    </cfRule>
  </conditionalFormatting>
  <conditionalFormatting sqref="D9">
    <cfRule type="cellIs" dxfId="5342" priority="5884" operator="lessThan">
      <formula>0</formula>
    </cfRule>
  </conditionalFormatting>
  <conditionalFormatting sqref="D10">
    <cfRule type="cellIs" dxfId="5341" priority="5883" operator="lessThan">
      <formula>0</formula>
    </cfRule>
  </conditionalFormatting>
  <conditionalFormatting sqref="D10">
    <cfRule type="cellIs" dxfId="5340" priority="5882" operator="lessThan">
      <formula>0</formula>
    </cfRule>
  </conditionalFormatting>
  <conditionalFormatting sqref="D9">
    <cfRule type="cellIs" dxfId="5339" priority="5881" operator="lessThan">
      <formula>0</formula>
    </cfRule>
  </conditionalFormatting>
  <conditionalFormatting sqref="D10">
    <cfRule type="cellIs" dxfId="5338" priority="5880" operator="lessThan">
      <formula>0</formula>
    </cfRule>
  </conditionalFormatting>
  <conditionalFormatting sqref="D9">
    <cfRule type="cellIs" dxfId="5337" priority="5879" operator="lessThan">
      <formula>0</formula>
    </cfRule>
  </conditionalFormatting>
  <conditionalFormatting sqref="D9">
    <cfRule type="cellIs" dxfId="5336" priority="5878" operator="lessThan">
      <formula>0</formula>
    </cfRule>
  </conditionalFormatting>
  <conditionalFormatting sqref="D10">
    <cfRule type="cellIs" dxfId="5335" priority="5877" operator="lessThan">
      <formula>0</formula>
    </cfRule>
  </conditionalFormatting>
  <conditionalFormatting sqref="D10">
    <cfRule type="cellIs" dxfId="5334" priority="5876" operator="lessThan">
      <formula>0</formula>
    </cfRule>
  </conditionalFormatting>
  <conditionalFormatting sqref="D9">
    <cfRule type="cellIs" dxfId="5333" priority="5875" operator="lessThan">
      <formula>0</formula>
    </cfRule>
  </conditionalFormatting>
  <conditionalFormatting sqref="D10">
    <cfRule type="cellIs" dxfId="5332" priority="5874" operator="lessThan">
      <formula>0</formula>
    </cfRule>
  </conditionalFormatting>
  <conditionalFormatting sqref="D9">
    <cfRule type="cellIs" dxfId="5331" priority="5873" operator="lessThan">
      <formula>0</formula>
    </cfRule>
  </conditionalFormatting>
  <conditionalFormatting sqref="D9">
    <cfRule type="cellIs" dxfId="5330" priority="5872" operator="lessThan">
      <formula>0</formula>
    </cfRule>
  </conditionalFormatting>
  <conditionalFormatting sqref="D10">
    <cfRule type="cellIs" dxfId="5329" priority="5871" operator="lessThan">
      <formula>0</formula>
    </cfRule>
  </conditionalFormatting>
  <conditionalFormatting sqref="D9">
    <cfRule type="cellIs" dxfId="5328" priority="5870" operator="lessThan">
      <formula>0</formula>
    </cfRule>
  </conditionalFormatting>
  <conditionalFormatting sqref="D9">
    <cfRule type="cellIs" dxfId="5327" priority="5869" operator="lessThan">
      <formula>0</formula>
    </cfRule>
  </conditionalFormatting>
  <conditionalFormatting sqref="D9">
    <cfRule type="cellIs" dxfId="5326" priority="5868" operator="lessThan">
      <formula>0</formula>
    </cfRule>
  </conditionalFormatting>
  <conditionalFormatting sqref="D10">
    <cfRule type="cellIs" dxfId="5325" priority="5867" operator="lessThan">
      <formula>0</formula>
    </cfRule>
  </conditionalFormatting>
  <conditionalFormatting sqref="D10">
    <cfRule type="cellIs" dxfId="5324" priority="5866" operator="lessThan">
      <formula>0</formula>
    </cfRule>
  </conditionalFormatting>
  <conditionalFormatting sqref="D9">
    <cfRule type="cellIs" dxfId="5323" priority="5865" operator="lessThan">
      <formula>0</formula>
    </cfRule>
  </conditionalFormatting>
  <conditionalFormatting sqref="D10">
    <cfRule type="cellIs" dxfId="5322" priority="5864" operator="lessThan">
      <formula>0</formula>
    </cfRule>
  </conditionalFormatting>
  <conditionalFormatting sqref="D9">
    <cfRule type="cellIs" dxfId="5321" priority="5863" operator="lessThan">
      <formula>0</formula>
    </cfRule>
  </conditionalFormatting>
  <conditionalFormatting sqref="D9">
    <cfRule type="cellIs" dxfId="5320" priority="5862" operator="lessThan">
      <formula>0</formula>
    </cfRule>
  </conditionalFormatting>
  <conditionalFormatting sqref="D10">
    <cfRule type="cellIs" dxfId="5319" priority="5861" operator="lessThan">
      <formula>0</formula>
    </cfRule>
  </conditionalFormatting>
  <conditionalFormatting sqref="D9">
    <cfRule type="cellIs" dxfId="5318" priority="5860" operator="lessThan">
      <formula>0</formula>
    </cfRule>
  </conditionalFormatting>
  <conditionalFormatting sqref="D9">
    <cfRule type="cellIs" dxfId="5317" priority="5859" operator="lessThan">
      <formula>0</formula>
    </cfRule>
  </conditionalFormatting>
  <conditionalFormatting sqref="D9">
    <cfRule type="cellIs" dxfId="5316" priority="5858" operator="lessThan">
      <formula>0</formula>
    </cfRule>
  </conditionalFormatting>
  <conditionalFormatting sqref="D10">
    <cfRule type="cellIs" dxfId="5315" priority="5857" operator="lessThan">
      <formula>0</formula>
    </cfRule>
  </conditionalFormatting>
  <conditionalFormatting sqref="D9">
    <cfRule type="cellIs" dxfId="5314" priority="5856" operator="lessThan">
      <formula>0</formula>
    </cfRule>
  </conditionalFormatting>
  <conditionalFormatting sqref="D9">
    <cfRule type="cellIs" dxfId="5313" priority="5855" operator="lessThan">
      <formula>0</formula>
    </cfRule>
  </conditionalFormatting>
  <conditionalFormatting sqref="D9">
    <cfRule type="cellIs" dxfId="5312" priority="5854" operator="lessThan">
      <formula>0</formula>
    </cfRule>
  </conditionalFormatting>
  <conditionalFormatting sqref="D9">
    <cfRule type="cellIs" dxfId="5311" priority="5853" operator="lessThan">
      <formula>0</formula>
    </cfRule>
  </conditionalFormatting>
  <conditionalFormatting sqref="D10">
    <cfRule type="cellIs" dxfId="5310" priority="5852" operator="lessThan">
      <formula>0</formula>
    </cfRule>
  </conditionalFormatting>
  <conditionalFormatting sqref="D10">
    <cfRule type="cellIs" dxfId="5309" priority="5851" operator="lessThan">
      <formula>0</formula>
    </cfRule>
  </conditionalFormatting>
  <conditionalFormatting sqref="D10">
    <cfRule type="cellIs" dxfId="5308" priority="5850" operator="lessThan">
      <formula>0</formula>
    </cfRule>
  </conditionalFormatting>
  <conditionalFormatting sqref="D9">
    <cfRule type="cellIs" dxfId="5307" priority="5849" operator="lessThan">
      <formula>0</formula>
    </cfRule>
  </conditionalFormatting>
  <conditionalFormatting sqref="D10">
    <cfRule type="cellIs" dxfId="5306" priority="5848" operator="lessThan">
      <formula>0</formula>
    </cfRule>
  </conditionalFormatting>
  <conditionalFormatting sqref="D10">
    <cfRule type="cellIs" dxfId="5305" priority="5847" operator="lessThan">
      <formula>0</formula>
    </cfRule>
  </conditionalFormatting>
  <conditionalFormatting sqref="D9">
    <cfRule type="cellIs" dxfId="5304" priority="5846" operator="lessThan">
      <formula>0</formula>
    </cfRule>
  </conditionalFormatting>
  <conditionalFormatting sqref="D10">
    <cfRule type="cellIs" dxfId="5303" priority="5845" operator="lessThan">
      <formula>0</formula>
    </cfRule>
  </conditionalFormatting>
  <conditionalFormatting sqref="D9">
    <cfRule type="cellIs" dxfId="5302" priority="5844" operator="lessThan">
      <formula>0</formula>
    </cfRule>
  </conditionalFormatting>
  <conditionalFormatting sqref="D9">
    <cfRule type="cellIs" dxfId="5301" priority="5843" operator="lessThan">
      <formula>0</formula>
    </cfRule>
  </conditionalFormatting>
  <conditionalFormatting sqref="D10">
    <cfRule type="cellIs" dxfId="5300" priority="5842" operator="lessThan">
      <formula>0</formula>
    </cfRule>
  </conditionalFormatting>
  <conditionalFormatting sqref="D10">
    <cfRule type="cellIs" dxfId="5299" priority="5841" operator="lessThan">
      <formula>0</formula>
    </cfRule>
  </conditionalFormatting>
  <conditionalFormatting sqref="D9">
    <cfRule type="cellIs" dxfId="5298" priority="5840" operator="lessThan">
      <formula>0</formula>
    </cfRule>
  </conditionalFormatting>
  <conditionalFormatting sqref="D10">
    <cfRule type="cellIs" dxfId="5297" priority="5839" operator="lessThan">
      <formula>0</formula>
    </cfRule>
  </conditionalFormatting>
  <conditionalFormatting sqref="D9">
    <cfRule type="cellIs" dxfId="5296" priority="5838" operator="lessThan">
      <formula>0</formula>
    </cfRule>
  </conditionalFormatting>
  <conditionalFormatting sqref="D9">
    <cfRule type="cellIs" dxfId="5295" priority="5837" operator="lessThan">
      <formula>0</formula>
    </cfRule>
  </conditionalFormatting>
  <conditionalFormatting sqref="D10">
    <cfRule type="cellIs" dxfId="5294" priority="5836" operator="lessThan">
      <formula>0</formula>
    </cfRule>
  </conditionalFormatting>
  <conditionalFormatting sqref="D9">
    <cfRule type="cellIs" dxfId="5293" priority="5835" operator="lessThan">
      <formula>0</formula>
    </cfRule>
  </conditionalFormatting>
  <conditionalFormatting sqref="D9">
    <cfRule type="cellIs" dxfId="5292" priority="5834" operator="lessThan">
      <formula>0</formula>
    </cfRule>
  </conditionalFormatting>
  <conditionalFormatting sqref="D9">
    <cfRule type="cellIs" dxfId="5291" priority="5833" operator="lessThan">
      <formula>0</formula>
    </cfRule>
  </conditionalFormatting>
  <conditionalFormatting sqref="D10">
    <cfRule type="cellIs" dxfId="5290" priority="5832" operator="lessThan">
      <formula>0</formula>
    </cfRule>
  </conditionalFormatting>
  <conditionalFormatting sqref="D10">
    <cfRule type="cellIs" dxfId="5289" priority="5831" operator="lessThan">
      <formula>0</formula>
    </cfRule>
  </conditionalFormatting>
  <conditionalFormatting sqref="D9">
    <cfRule type="cellIs" dxfId="5288" priority="5830" operator="lessThan">
      <formula>0</formula>
    </cfRule>
  </conditionalFormatting>
  <conditionalFormatting sqref="D10">
    <cfRule type="cellIs" dxfId="5287" priority="5829" operator="lessThan">
      <formula>0</formula>
    </cfRule>
  </conditionalFormatting>
  <conditionalFormatting sqref="D9">
    <cfRule type="cellIs" dxfId="5286" priority="5828" operator="lessThan">
      <formula>0</formula>
    </cfRule>
  </conditionalFormatting>
  <conditionalFormatting sqref="D9">
    <cfRule type="cellIs" dxfId="5285" priority="5827" operator="lessThan">
      <formula>0</formula>
    </cfRule>
  </conditionalFormatting>
  <conditionalFormatting sqref="D10">
    <cfRule type="cellIs" dxfId="5284" priority="5826" operator="lessThan">
      <formula>0</formula>
    </cfRule>
  </conditionalFormatting>
  <conditionalFormatting sqref="D9">
    <cfRule type="cellIs" dxfId="5283" priority="5825" operator="lessThan">
      <formula>0</formula>
    </cfRule>
  </conditionalFormatting>
  <conditionalFormatting sqref="D9">
    <cfRule type="cellIs" dxfId="5282" priority="5824" operator="lessThan">
      <formula>0</formula>
    </cfRule>
  </conditionalFormatting>
  <conditionalFormatting sqref="D9">
    <cfRule type="cellIs" dxfId="5281" priority="5823" operator="lessThan">
      <formula>0</formula>
    </cfRule>
  </conditionalFormatting>
  <conditionalFormatting sqref="D10">
    <cfRule type="cellIs" dxfId="5280" priority="5822" operator="lessThan">
      <formula>0</formula>
    </cfRule>
  </conditionalFormatting>
  <conditionalFormatting sqref="D9">
    <cfRule type="cellIs" dxfId="5279" priority="5821" operator="lessThan">
      <formula>0</formula>
    </cfRule>
  </conditionalFormatting>
  <conditionalFormatting sqref="D9">
    <cfRule type="cellIs" dxfId="5278" priority="5820" operator="lessThan">
      <formula>0</formula>
    </cfRule>
  </conditionalFormatting>
  <conditionalFormatting sqref="D9">
    <cfRule type="cellIs" dxfId="5277" priority="5819" operator="lessThan">
      <formula>0</formula>
    </cfRule>
  </conditionalFormatting>
  <conditionalFormatting sqref="D9">
    <cfRule type="cellIs" dxfId="5276" priority="5818" operator="lessThan">
      <formula>0</formula>
    </cfRule>
  </conditionalFormatting>
  <conditionalFormatting sqref="D10">
    <cfRule type="cellIs" dxfId="5275" priority="5817" operator="lessThan">
      <formula>0</formula>
    </cfRule>
  </conditionalFormatting>
  <conditionalFormatting sqref="D10">
    <cfRule type="cellIs" dxfId="5274" priority="5816" operator="lessThan">
      <formula>0</formula>
    </cfRule>
  </conditionalFormatting>
  <conditionalFormatting sqref="D9">
    <cfRule type="cellIs" dxfId="5273" priority="5815" operator="lessThan">
      <formula>0</formula>
    </cfRule>
  </conditionalFormatting>
  <conditionalFormatting sqref="D10">
    <cfRule type="cellIs" dxfId="5272" priority="5814" operator="lessThan">
      <formula>0</formula>
    </cfRule>
  </conditionalFormatting>
  <conditionalFormatting sqref="D9">
    <cfRule type="cellIs" dxfId="5271" priority="5813" operator="lessThan">
      <formula>0</formula>
    </cfRule>
  </conditionalFormatting>
  <conditionalFormatting sqref="D9">
    <cfRule type="cellIs" dxfId="5270" priority="5812" operator="lessThan">
      <formula>0</formula>
    </cfRule>
  </conditionalFormatting>
  <conditionalFormatting sqref="D10">
    <cfRule type="cellIs" dxfId="5269" priority="5811" operator="lessThan">
      <formula>0</formula>
    </cfRule>
  </conditionalFormatting>
  <conditionalFormatting sqref="D9">
    <cfRule type="cellIs" dxfId="5268" priority="5810" operator="lessThan">
      <formula>0</formula>
    </cfRule>
  </conditionalFormatting>
  <conditionalFormatting sqref="D9">
    <cfRule type="cellIs" dxfId="5267" priority="5809" operator="lessThan">
      <formula>0</formula>
    </cfRule>
  </conditionalFormatting>
  <conditionalFormatting sqref="D9">
    <cfRule type="cellIs" dxfId="5266" priority="5808" operator="lessThan">
      <formula>0</formula>
    </cfRule>
  </conditionalFormatting>
  <conditionalFormatting sqref="D10">
    <cfRule type="cellIs" dxfId="5265" priority="5807" operator="lessThan">
      <formula>0</formula>
    </cfRule>
  </conditionalFormatting>
  <conditionalFormatting sqref="D9">
    <cfRule type="cellIs" dxfId="5264" priority="5806" operator="lessThan">
      <formula>0</formula>
    </cfRule>
  </conditionalFormatting>
  <conditionalFormatting sqref="D9">
    <cfRule type="cellIs" dxfId="5263" priority="5805" operator="lessThan">
      <formula>0</formula>
    </cfRule>
  </conditionalFormatting>
  <conditionalFormatting sqref="D9">
    <cfRule type="cellIs" dxfId="5262" priority="5804" operator="lessThan">
      <formula>0</formula>
    </cfRule>
  </conditionalFormatting>
  <conditionalFormatting sqref="D9">
    <cfRule type="cellIs" dxfId="5261" priority="5803" operator="lessThan">
      <formula>0</formula>
    </cfRule>
  </conditionalFormatting>
  <conditionalFormatting sqref="D10">
    <cfRule type="cellIs" dxfId="5260" priority="5802" operator="lessThan">
      <formula>0</formula>
    </cfRule>
  </conditionalFormatting>
  <conditionalFormatting sqref="D9">
    <cfRule type="cellIs" dxfId="5259" priority="5801" operator="lessThan">
      <formula>0</formula>
    </cfRule>
  </conditionalFormatting>
  <conditionalFormatting sqref="D9">
    <cfRule type="cellIs" dxfId="5258" priority="5800" operator="lessThan">
      <formula>0</formula>
    </cfRule>
  </conditionalFormatting>
  <conditionalFormatting sqref="D9">
    <cfRule type="cellIs" dxfId="5257" priority="5799" operator="lessThan">
      <formula>0</formula>
    </cfRule>
  </conditionalFormatting>
  <conditionalFormatting sqref="D9">
    <cfRule type="cellIs" dxfId="5256" priority="5798" operator="lessThan">
      <formula>0</formula>
    </cfRule>
  </conditionalFormatting>
  <conditionalFormatting sqref="D9">
    <cfRule type="cellIs" dxfId="5255" priority="5797" operator="lessThan">
      <formula>0</formula>
    </cfRule>
  </conditionalFormatting>
  <conditionalFormatting sqref="D10">
    <cfRule type="cellIs" dxfId="5254" priority="5796" operator="lessThan">
      <formula>0</formula>
    </cfRule>
  </conditionalFormatting>
  <conditionalFormatting sqref="D10">
    <cfRule type="cellIs" dxfId="5253" priority="5795" operator="lessThan">
      <formula>0</formula>
    </cfRule>
  </conditionalFormatting>
  <conditionalFormatting sqref="D10">
    <cfRule type="cellIs" dxfId="5252" priority="5794" operator="lessThan">
      <formula>0</formula>
    </cfRule>
  </conditionalFormatting>
  <conditionalFormatting sqref="D9">
    <cfRule type="cellIs" dxfId="5251" priority="5793" operator="lessThan">
      <formula>0</formula>
    </cfRule>
  </conditionalFormatting>
  <conditionalFormatting sqref="D10">
    <cfRule type="cellIs" dxfId="5250" priority="5792" operator="lessThan">
      <formula>0</formula>
    </cfRule>
  </conditionalFormatting>
  <conditionalFormatting sqref="D10">
    <cfRule type="cellIs" dxfId="5249" priority="5791" operator="lessThan">
      <formula>0</formula>
    </cfRule>
  </conditionalFormatting>
  <conditionalFormatting sqref="D9">
    <cfRule type="cellIs" dxfId="5248" priority="5790" operator="lessThan">
      <formula>0</formula>
    </cfRule>
  </conditionalFormatting>
  <conditionalFormatting sqref="D10">
    <cfRule type="cellIs" dxfId="5247" priority="5789" operator="lessThan">
      <formula>0</formula>
    </cfRule>
  </conditionalFormatting>
  <conditionalFormatting sqref="D9">
    <cfRule type="cellIs" dxfId="5246" priority="5788" operator="lessThan">
      <formula>0</formula>
    </cfRule>
  </conditionalFormatting>
  <conditionalFormatting sqref="D9">
    <cfRule type="cellIs" dxfId="5245" priority="5787" operator="lessThan">
      <formula>0</formula>
    </cfRule>
  </conditionalFormatting>
  <conditionalFormatting sqref="D10">
    <cfRule type="cellIs" dxfId="5244" priority="5786" operator="lessThan">
      <formula>0</formula>
    </cfRule>
  </conditionalFormatting>
  <conditionalFormatting sqref="D10">
    <cfRule type="cellIs" dxfId="5243" priority="5785" operator="lessThan">
      <formula>0</formula>
    </cfRule>
  </conditionalFormatting>
  <conditionalFormatting sqref="D9">
    <cfRule type="cellIs" dxfId="5242" priority="5784" operator="lessThan">
      <formula>0</formula>
    </cfRule>
  </conditionalFormatting>
  <conditionalFormatting sqref="D10">
    <cfRule type="cellIs" dxfId="5241" priority="5783" operator="lessThan">
      <formula>0</formula>
    </cfRule>
  </conditionalFormatting>
  <conditionalFormatting sqref="D9">
    <cfRule type="cellIs" dxfId="5240" priority="5782" operator="lessThan">
      <formula>0</formula>
    </cfRule>
  </conditionalFormatting>
  <conditionalFormatting sqref="D9">
    <cfRule type="cellIs" dxfId="5239" priority="5781" operator="lessThan">
      <formula>0</formula>
    </cfRule>
  </conditionalFormatting>
  <conditionalFormatting sqref="D10">
    <cfRule type="cellIs" dxfId="5238" priority="5780" operator="lessThan">
      <formula>0</formula>
    </cfRule>
  </conditionalFormatting>
  <conditionalFormatting sqref="D9">
    <cfRule type="cellIs" dxfId="5237" priority="5779" operator="lessThan">
      <formula>0</formula>
    </cfRule>
  </conditionalFormatting>
  <conditionalFormatting sqref="D9">
    <cfRule type="cellIs" dxfId="5236" priority="5778" operator="lessThan">
      <formula>0</formula>
    </cfRule>
  </conditionalFormatting>
  <conditionalFormatting sqref="D9">
    <cfRule type="cellIs" dxfId="5235" priority="5777" operator="lessThan">
      <formula>0</formula>
    </cfRule>
  </conditionalFormatting>
  <conditionalFormatting sqref="D10">
    <cfRule type="cellIs" dxfId="5234" priority="5776" operator="lessThan">
      <formula>0</formula>
    </cfRule>
  </conditionalFormatting>
  <conditionalFormatting sqref="D10">
    <cfRule type="cellIs" dxfId="5233" priority="5775" operator="lessThan">
      <formula>0</formula>
    </cfRule>
  </conditionalFormatting>
  <conditionalFormatting sqref="D9">
    <cfRule type="cellIs" dxfId="5232" priority="5774" operator="lessThan">
      <formula>0</formula>
    </cfRule>
  </conditionalFormatting>
  <conditionalFormatting sqref="D10">
    <cfRule type="cellIs" dxfId="5231" priority="5773" operator="lessThan">
      <formula>0</formula>
    </cfRule>
  </conditionalFormatting>
  <conditionalFormatting sqref="D9">
    <cfRule type="cellIs" dxfId="5230" priority="5772" operator="lessThan">
      <formula>0</formula>
    </cfRule>
  </conditionalFormatting>
  <conditionalFormatting sqref="D9">
    <cfRule type="cellIs" dxfId="5229" priority="5771" operator="lessThan">
      <formula>0</formula>
    </cfRule>
  </conditionalFormatting>
  <conditionalFormatting sqref="D10">
    <cfRule type="cellIs" dxfId="5228" priority="5770" operator="lessThan">
      <formula>0</formula>
    </cfRule>
  </conditionalFormatting>
  <conditionalFormatting sqref="D9">
    <cfRule type="cellIs" dxfId="5227" priority="5769" operator="lessThan">
      <formula>0</formula>
    </cfRule>
  </conditionalFormatting>
  <conditionalFormatting sqref="D9">
    <cfRule type="cellIs" dxfId="5226" priority="5768" operator="lessThan">
      <formula>0</formula>
    </cfRule>
  </conditionalFormatting>
  <conditionalFormatting sqref="D9">
    <cfRule type="cellIs" dxfId="5225" priority="5767" operator="lessThan">
      <formula>0</formula>
    </cfRule>
  </conditionalFormatting>
  <conditionalFormatting sqref="D10">
    <cfRule type="cellIs" dxfId="5224" priority="5766" operator="lessThan">
      <formula>0</formula>
    </cfRule>
  </conditionalFormatting>
  <conditionalFormatting sqref="D9">
    <cfRule type="cellIs" dxfId="5223" priority="5765" operator="lessThan">
      <formula>0</formula>
    </cfRule>
  </conditionalFormatting>
  <conditionalFormatting sqref="D9">
    <cfRule type="cellIs" dxfId="5222" priority="5764" operator="lessThan">
      <formula>0</formula>
    </cfRule>
  </conditionalFormatting>
  <conditionalFormatting sqref="D9">
    <cfRule type="cellIs" dxfId="5221" priority="5763" operator="lessThan">
      <formula>0</formula>
    </cfRule>
  </conditionalFormatting>
  <conditionalFormatting sqref="D9">
    <cfRule type="cellIs" dxfId="5220" priority="5762" operator="lessThan">
      <formula>0</formula>
    </cfRule>
  </conditionalFormatting>
  <conditionalFormatting sqref="D10">
    <cfRule type="cellIs" dxfId="5219" priority="5761" operator="lessThan">
      <formula>0</formula>
    </cfRule>
  </conditionalFormatting>
  <conditionalFormatting sqref="D10">
    <cfRule type="cellIs" dxfId="5218" priority="5760" operator="lessThan">
      <formula>0</formula>
    </cfRule>
  </conditionalFormatting>
  <conditionalFormatting sqref="D9">
    <cfRule type="cellIs" dxfId="5217" priority="5759" operator="lessThan">
      <formula>0</formula>
    </cfRule>
  </conditionalFormatting>
  <conditionalFormatting sqref="D10">
    <cfRule type="cellIs" dxfId="5216" priority="5758" operator="lessThan">
      <formula>0</formula>
    </cfRule>
  </conditionalFormatting>
  <conditionalFormatting sqref="D9">
    <cfRule type="cellIs" dxfId="5215" priority="5757" operator="lessThan">
      <formula>0</formula>
    </cfRule>
  </conditionalFormatting>
  <conditionalFormatting sqref="D9">
    <cfRule type="cellIs" dxfId="5214" priority="5756" operator="lessThan">
      <formula>0</formula>
    </cfRule>
  </conditionalFormatting>
  <conditionalFormatting sqref="D10">
    <cfRule type="cellIs" dxfId="5213" priority="5755" operator="lessThan">
      <formula>0</formula>
    </cfRule>
  </conditionalFormatting>
  <conditionalFormatting sqref="D9">
    <cfRule type="cellIs" dxfId="5212" priority="5754" operator="lessThan">
      <formula>0</formula>
    </cfRule>
  </conditionalFormatting>
  <conditionalFormatting sqref="D9">
    <cfRule type="cellIs" dxfId="5211" priority="5753" operator="lessThan">
      <formula>0</formula>
    </cfRule>
  </conditionalFormatting>
  <conditionalFormatting sqref="D9">
    <cfRule type="cellIs" dxfId="5210" priority="5752" operator="lessThan">
      <formula>0</formula>
    </cfRule>
  </conditionalFormatting>
  <conditionalFormatting sqref="D10">
    <cfRule type="cellIs" dxfId="5209" priority="5751" operator="lessThan">
      <formula>0</formula>
    </cfRule>
  </conditionalFormatting>
  <conditionalFormatting sqref="D9">
    <cfRule type="cellIs" dxfId="5208" priority="5750" operator="lessThan">
      <formula>0</formula>
    </cfRule>
  </conditionalFormatting>
  <conditionalFormatting sqref="D9">
    <cfRule type="cellIs" dxfId="5207" priority="5749" operator="lessThan">
      <formula>0</formula>
    </cfRule>
  </conditionalFormatting>
  <conditionalFormatting sqref="D9">
    <cfRule type="cellIs" dxfId="5206" priority="5748" operator="lessThan">
      <formula>0</formula>
    </cfRule>
  </conditionalFormatting>
  <conditionalFormatting sqref="D9">
    <cfRule type="cellIs" dxfId="5205" priority="5747" operator="lessThan">
      <formula>0</formula>
    </cfRule>
  </conditionalFormatting>
  <conditionalFormatting sqref="D10">
    <cfRule type="cellIs" dxfId="5204" priority="5746" operator="lessThan">
      <formula>0</formula>
    </cfRule>
  </conditionalFormatting>
  <conditionalFormatting sqref="D9">
    <cfRule type="cellIs" dxfId="5203" priority="5745" operator="lessThan">
      <formula>0</formula>
    </cfRule>
  </conditionalFormatting>
  <conditionalFormatting sqref="D9">
    <cfRule type="cellIs" dxfId="5202" priority="5744" operator="lessThan">
      <formula>0</formula>
    </cfRule>
  </conditionalFormatting>
  <conditionalFormatting sqref="D9">
    <cfRule type="cellIs" dxfId="5201" priority="5743" operator="lessThan">
      <formula>0</formula>
    </cfRule>
  </conditionalFormatting>
  <conditionalFormatting sqref="D9">
    <cfRule type="cellIs" dxfId="5200" priority="5742" operator="lessThan">
      <formula>0</formula>
    </cfRule>
  </conditionalFormatting>
  <conditionalFormatting sqref="D9">
    <cfRule type="cellIs" dxfId="5199" priority="5741" operator="lessThan">
      <formula>0</formula>
    </cfRule>
  </conditionalFormatting>
  <conditionalFormatting sqref="D10">
    <cfRule type="cellIs" dxfId="5198" priority="5740" operator="lessThan">
      <formula>0</formula>
    </cfRule>
  </conditionalFormatting>
  <conditionalFormatting sqref="D10">
    <cfRule type="cellIs" dxfId="5197" priority="5739" operator="lessThan">
      <formula>0</formula>
    </cfRule>
  </conditionalFormatting>
  <conditionalFormatting sqref="D9">
    <cfRule type="cellIs" dxfId="5196" priority="5738" operator="lessThan">
      <formula>0</formula>
    </cfRule>
  </conditionalFormatting>
  <conditionalFormatting sqref="D10">
    <cfRule type="cellIs" dxfId="5195" priority="5737" operator="lessThan">
      <formula>0</formula>
    </cfRule>
  </conditionalFormatting>
  <conditionalFormatting sqref="D9">
    <cfRule type="cellIs" dxfId="5194" priority="5736" operator="lessThan">
      <formula>0</formula>
    </cfRule>
  </conditionalFormatting>
  <conditionalFormatting sqref="D9">
    <cfRule type="cellIs" dxfId="5193" priority="5735" operator="lessThan">
      <formula>0</formula>
    </cfRule>
  </conditionalFormatting>
  <conditionalFormatting sqref="D10">
    <cfRule type="cellIs" dxfId="5192" priority="5734" operator="lessThan">
      <formula>0</formula>
    </cfRule>
  </conditionalFormatting>
  <conditionalFormatting sqref="D9">
    <cfRule type="cellIs" dxfId="5191" priority="5733" operator="lessThan">
      <formula>0</formula>
    </cfRule>
  </conditionalFormatting>
  <conditionalFormatting sqref="D9">
    <cfRule type="cellIs" dxfId="5190" priority="5732" operator="lessThan">
      <formula>0</formula>
    </cfRule>
  </conditionalFormatting>
  <conditionalFormatting sqref="D9">
    <cfRule type="cellIs" dxfId="5189" priority="5731" operator="lessThan">
      <formula>0</formula>
    </cfRule>
  </conditionalFormatting>
  <conditionalFormatting sqref="D10">
    <cfRule type="cellIs" dxfId="5188" priority="5730" operator="lessThan">
      <formula>0</formula>
    </cfRule>
  </conditionalFormatting>
  <conditionalFormatting sqref="D9">
    <cfRule type="cellIs" dxfId="5187" priority="5729" operator="lessThan">
      <formula>0</formula>
    </cfRule>
  </conditionalFormatting>
  <conditionalFormatting sqref="D9">
    <cfRule type="cellIs" dxfId="5186" priority="5728" operator="lessThan">
      <formula>0</formula>
    </cfRule>
  </conditionalFormatting>
  <conditionalFormatting sqref="D9">
    <cfRule type="cellIs" dxfId="5185" priority="5727" operator="lessThan">
      <formula>0</formula>
    </cfRule>
  </conditionalFormatting>
  <conditionalFormatting sqref="D9">
    <cfRule type="cellIs" dxfId="5184" priority="5726" operator="lessThan">
      <formula>0</formula>
    </cfRule>
  </conditionalFormatting>
  <conditionalFormatting sqref="D10">
    <cfRule type="cellIs" dxfId="5183" priority="5725" operator="lessThan">
      <formula>0</formula>
    </cfRule>
  </conditionalFormatting>
  <conditionalFormatting sqref="D9">
    <cfRule type="cellIs" dxfId="5182" priority="5724" operator="lessThan">
      <formula>0</formula>
    </cfRule>
  </conditionalFormatting>
  <conditionalFormatting sqref="D9">
    <cfRule type="cellIs" dxfId="5181" priority="5723" operator="lessThan">
      <formula>0</formula>
    </cfRule>
  </conditionalFormatting>
  <conditionalFormatting sqref="D9">
    <cfRule type="cellIs" dxfId="5180" priority="5722" operator="lessThan">
      <formula>0</formula>
    </cfRule>
  </conditionalFormatting>
  <conditionalFormatting sqref="D9">
    <cfRule type="cellIs" dxfId="5179" priority="5721" operator="lessThan">
      <formula>0</formula>
    </cfRule>
  </conditionalFormatting>
  <conditionalFormatting sqref="D9">
    <cfRule type="cellIs" dxfId="5178" priority="5720" operator="lessThan">
      <formula>0</formula>
    </cfRule>
  </conditionalFormatting>
  <conditionalFormatting sqref="D10">
    <cfRule type="cellIs" dxfId="5177" priority="5719" operator="lessThan">
      <formula>0</formula>
    </cfRule>
  </conditionalFormatting>
  <conditionalFormatting sqref="D9">
    <cfRule type="cellIs" dxfId="5176" priority="5718" operator="lessThan">
      <formula>0</formula>
    </cfRule>
  </conditionalFormatting>
  <conditionalFormatting sqref="D9">
    <cfRule type="cellIs" dxfId="5175" priority="5717" operator="lessThan">
      <formula>0</formula>
    </cfRule>
  </conditionalFormatting>
  <conditionalFormatting sqref="D9">
    <cfRule type="cellIs" dxfId="5174" priority="5716" operator="lessThan">
      <formula>0</formula>
    </cfRule>
  </conditionalFormatting>
  <conditionalFormatting sqref="D9">
    <cfRule type="cellIs" dxfId="5173" priority="5715" operator="lessThan">
      <formula>0</formula>
    </cfRule>
  </conditionalFormatting>
  <conditionalFormatting sqref="D9">
    <cfRule type="cellIs" dxfId="5172" priority="5714" operator="lessThan">
      <formula>0</formula>
    </cfRule>
  </conditionalFormatting>
  <conditionalFormatting sqref="D9">
    <cfRule type="cellIs" dxfId="5171" priority="5713" operator="lessThan">
      <formula>0</formula>
    </cfRule>
  </conditionalFormatting>
  <conditionalFormatting sqref="D10">
    <cfRule type="cellIs" dxfId="5170" priority="5712" operator="lessThan">
      <formula>0</formula>
    </cfRule>
  </conditionalFormatting>
  <conditionalFormatting sqref="D10">
    <cfRule type="cellIs" dxfId="5169" priority="5711" operator="lessThan">
      <formula>0</formula>
    </cfRule>
  </conditionalFormatting>
  <conditionalFormatting sqref="D10">
    <cfRule type="cellIs" dxfId="5168" priority="5710" operator="lessThan">
      <formula>0</formula>
    </cfRule>
  </conditionalFormatting>
  <conditionalFormatting sqref="D10">
    <cfRule type="cellIs" dxfId="5167" priority="5709" operator="lessThan">
      <formula>0</formula>
    </cfRule>
  </conditionalFormatting>
  <conditionalFormatting sqref="D9">
    <cfRule type="cellIs" dxfId="5166" priority="5708" operator="lessThan">
      <formula>0</formula>
    </cfRule>
  </conditionalFormatting>
  <conditionalFormatting sqref="D10">
    <cfRule type="cellIs" dxfId="5165" priority="5707" operator="lessThan">
      <formula>0</formula>
    </cfRule>
  </conditionalFormatting>
  <conditionalFormatting sqref="D10">
    <cfRule type="cellIs" dxfId="5164" priority="5706" operator="lessThan">
      <formula>0</formula>
    </cfRule>
  </conditionalFormatting>
  <conditionalFormatting sqref="D10">
    <cfRule type="cellIs" dxfId="5163" priority="5705" operator="lessThan">
      <formula>0</formula>
    </cfRule>
  </conditionalFormatting>
  <conditionalFormatting sqref="D9">
    <cfRule type="cellIs" dxfId="5162" priority="5704" operator="lessThan">
      <formula>0</formula>
    </cfRule>
  </conditionalFormatting>
  <conditionalFormatting sqref="D10">
    <cfRule type="cellIs" dxfId="5161" priority="5703" operator="lessThan">
      <formula>0</formula>
    </cfRule>
  </conditionalFormatting>
  <conditionalFormatting sqref="D10">
    <cfRule type="cellIs" dxfId="5160" priority="5702" operator="lessThan">
      <formula>0</formula>
    </cfRule>
  </conditionalFormatting>
  <conditionalFormatting sqref="D9">
    <cfRule type="cellIs" dxfId="5159" priority="5701" operator="lessThan">
      <formula>0</formula>
    </cfRule>
  </conditionalFormatting>
  <conditionalFormatting sqref="D10">
    <cfRule type="cellIs" dxfId="5158" priority="5700" operator="lessThan">
      <formula>0</formula>
    </cfRule>
  </conditionalFormatting>
  <conditionalFormatting sqref="D9">
    <cfRule type="cellIs" dxfId="5157" priority="5699" operator="lessThan">
      <formula>0</formula>
    </cfRule>
  </conditionalFormatting>
  <conditionalFormatting sqref="D9">
    <cfRule type="cellIs" dxfId="5156" priority="5698" operator="lessThan">
      <formula>0</formula>
    </cfRule>
  </conditionalFormatting>
  <conditionalFormatting sqref="D10">
    <cfRule type="cellIs" dxfId="5155" priority="5697" operator="lessThan">
      <formula>0</formula>
    </cfRule>
  </conditionalFormatting>
  <conditionalFormatting sqref="D10">
    <cfRule type="cellIs" dxfId="5154" priority="5696" operator="lessThan">
      <formula>0</formula>
    </cfRule>
  </conditionalFormatting>
  <conditionalFormatting sqref="D10">
    <cfRule type="cellIs" dxfId="5153" priority="5695" operator="lessThan">
      <formula>0</formula>
    </cfRule>
  </conditionalFormatting>
  <conditionalFormatting sqref="D9">
    <cfRule type="cellIs" dxfId="5152" priority="5694" operator="lessThan">
      <formula>0</formula>
    </cfRule>
  </conditionalFormatting>
  <conditionalFormatting sqref="D10">
    <cfRule type="cellIs" dxfId="5151" priority="5693" operator="lessThan">
      <formula>0</formula>
    </cfRule>
  </conditionalFormatting>
  <conditionalFormatting sqref="D10">
    <cfRule type="cellIs" dxfId="5150" priority="5692" operator="lessThan">
      <formula>0</formula>
    </cfRule>
  </conditionalFormatting>
  <conditionalFormatting sqref="D9">
    <cfRule type="cellIs" dxfId="5149" priority="5691" operator="lessThan">
      <formula>0</formula>
    </cfRule>
  </conditionalFormatting>
  <conditionalFormatting sqref="D10">
    <cfRule type="cellIs" dxfId="5148" priority="5690" operator="lessThan">
      <formula>0</formula>
    </cfRule>
  </conditionalFormatting>
  <conditionalFormatting sqref="D9">
    <cfRule type="cellIs" dxfId="5147" priority="5689" operator="lessThan">
      <formula>0</formula>
    </cfRule>
  </conditionalFormatting>
  <conditionalFormatting sqref="D9">
    <cfRule type="cellIs" dxfId="5146" priority="5688" operator="lessThan">
      <formula>0</formula>
    </cfRule>
  </conditionalFormatting>
  <conditionalFormatting sqref="D10">
    <cfRule type="cellIs" dxfId="5145" priority="5687" operator="lessThan">
      <formula>0</formula>
    </cfRule>
  </conditionalFormatting>
  <conditionalFormatting sqref="D10">
    <cfRule type="cellIs" dxfId="5144" priority="5686" operator="lessThan">
      <formula>0</formula>
    </cfRule>
  </conditionalFormatting>
  <conditionalFormatting sqref="D9">
    <cfRule type="cellIs" dxfId="5143" priority="5685" operator="lessThan">
      <formula>0</formula>
    </cfRule>
  </conditionalFormatting>
  <conditionalFormatting sqref="D10">
    <cfRule type="cellIs" dxfId="5142" priority="5684" operator="lessThan">
      <formula>0</formula>
    </cfRule>
  </conditionalFormatting>
  <conditionalFormatting sqref="D9">
    <cfRule type="cellIs" dxfId="5141" priority="5683" operator="lessThan">
      <formula>0</formula>
    </cfRule>
  </conditionalFormatting>
  <conditionalFormatting sqref="D9">
    <cfRule type="cellIs" dxfId="5140" priority="5682" operator="lessThan">
      <formula>0</formula>
    </cfRule>
  </conditionalFormatting>
  <conditionalFormatting sqref="D10">
    <cfRule type="cellIs" dxfId="5139" priority="5681" operator="lessThan">
      <formula>0</formula>
    </cfRule>
  </conditionalFormatting>
  <conditionalFormatting sqref="D9">
    <cfRule type="cellIs" dxfId="5138" priority="5680" operator="lessThan">
      <formula>0</formula>
    </cfRule>
  </conditionalFormatting>
  <conditionalFormatting sqref="D9">
    <cfRule type="cellIs" dxfId="5137" priority="5679" operator="lessThan">
      <formula>0</formula>
    </cfRule>
  </conditionalFormatting>
  <conditionalFormatting sqref="D9">
    <cfRule type="cellIs" dxfId="5136" priority="5678" operator="lessThan">
      <formula>0</formula>
    </cfRule>
  </conditionalFormatting>
  <conditionalFormatting sqref="D10">
    <cfRule type="cellIs" dxfId="5135" priority="5677" operator="lessThan">
      <formula>0</formula>
    </cfRule>
  </conditionalFormatting>
  <conditionalFormatting sqref="D10">
    <cfRule type="cellIs" dxfId="5134" priority="5676" operator="lessThan">
      <formula>0</formula>
    </cfRule>
  </conditionalFormatting>
  <conditionalFormatting sqref="D10">
    <cfRule type="cellIs" dxfId="5133" priority="5675" operator="lessThan">
      <formula>0</formula>
    </cfRule>
  </conditionalFormatting>
  <conditionalFormatting sqref="D9">
    <cfRule type="cellIs" dxfId="5132" priority="5674" operator="lessThan">
      <formula>0</formula>
    </cfRule>
  </conditionalFormatting>
  <conditionalFormatting sqref="D10">
    <cfRule type="cellIs" dxfId="5131" priority="5673" operator="lessThan">
      <formula>0</formula>
    </cfRule>
  </conditionalFormatting>
  <conditionalFormatting sqref="D10">
    <cfRule type="cellIs" dxfId="5130" priority="5672" operator="lessThan">
      <formula>0</formula>
    </cfRule>
  </conditionalFormatting>
  <conditionalFormatting sqref="D9">
    <cfRule type="cellIs" dxfId="5129" priority="5671" operator="lessThan">
      <formula>0</formula>
    </cfRule>
  </conditionalFormatting>
  <conditionalFormatting sqref="D10">
    <cfRule type="cellIs" dxfId="5128" priority="5670" operator="lessThan">
      <formula>0</formula>
    </cfRule>
  </conditionalFormatting>
  <conditionalFormatting sqref="D9">
    <cfRule type="cellIs" dxfId="5127" priority="5669" operator="lessThan">
      <formula>0</formula>
    </cfRule>
  </conditionalFormatting>
  <conditionalFormatting sqref="D9">
    <cfRule type="cellIs" dxfId="5126" priority="5668" operator="lessThan">
      <formula>0</formula>
    </cfRule>
  </conditionalFormatting>
  <conditionalFormatting sqref="D10">
    <cfRule type="cellIs" dxfId="5125" priority="5667" operator="lessThan">
      <formula>0</formula>
    </cfRule>
  </conditionalFormatting>
  <conditionalFormatting sqref="D10">
    <cfRule type="cellIs" dxfId="5124" priority="5666" operator="lessThan">
      <formula>0</formula>
    </cfRule>
  </conditionalFormatting>
  <conditionalFormatting sqref="D9">
    <cfRule type="cellIs" dxfId="5123" priority="5665" operator="lessThan">
      <formula>0</formula>
    </cfRule>
  </conditionalFormatting>
  <conditionalFormatting sqref="D10">
    <cfRule type="cellIs" dxfId="5122" priority="5664" operator="lessThan">
      <formula>0</formula>
    </cfRule>
  </conditionalFormatting>
  <conditionalFormatting sqref="D9">
    <cfRule type="cellIs" dxfId="5121" priority="5663" operator="lessThan">
      <formula>0</formula>
    </cfRule>
  </conditionalFormatting>
  <conditionalFormatting sqref="D9">
    <cfRule type="cellIs" dxfId="5120" priority="5662" operator="lessThan">
      <formula>0</formula>
    </cfRule>
  </conditionalFormatting>
  <conditionalFormatting sqref="D10">
    <cfRule type="cellIs" dxfId="5119" priority="5661" operator="lessThan">
      <formula>0</formula>
    </cfRule>
  </conditionalFormatting>
  <conditionalFormatting sqref="D9">
    <cfRule type="cellIs" dxfId="5118" priority="5660" operator="lessThan">
      <formula>0</formula>
    </cfRule>
  </conditionalFormatting>
  <conditionalFormatting sqref="D9">
    <cfRule type="cellIs" dxfId="5117" priority="5659" operator="lessThan">
      <formula>0</formula>
    </cfRule>
  </conditionalFormatting>
  <conditionalFormatting sqref="D9">
    <cfRule type="cellIs" dxfId="5116" priority="5658" operator="lessThan">
      <formula>0</formula>
    </cfRule>
  </conditionalFormatting>
  <conditionalFormatting sqref="D10">
    <cfRule type="cellIs" dxfId="5115" priority="5657" operator="lessThan">
      <formula>0</formula>
    </cfRule>
  </conditionalFormatting>
  <conditionalFormatting sqref="D10">
    <cfRule type="cellIs" dxfId="5114" priority="5656" operator="lessThan">
      <formula>0</formula>
    </cfRule>
  </conditionalFormatting>
  <conditionalFormatting sqref="D9">
    <cfRule type="cellIs" dxfId="5113" priority="5655" operator="lessThan">
      <formula>0</formula>
    </cfRule>
  </conditionalFormatting>
  <conditionalFormatting sqref="D10">
    <cfRule type="cellIs" dxfId="5112" priority="5654" operator="lessThan">
      <formula>0</formula>
    </cfRule>
  </conditionalFormatting>
  <conditionalFormatting sqref="D9">
    <cfRule type="cellIs" dxfId="5111" priority="5653" operator="lessThan">
      <formula>0</formula>
    </cfRule>
  </conditionalFormatting>
  <conditionalFormatting sqref="D9">
    <cfRule type="cellIs" dxfId="5110" priority="5652" operator="lessThan">
      <formula>0</formula>
    </cfRule>
  </conditionalFormatting>
  <conditionalFormatting sqref="D10">
    <cfRule type="cellIs" dxfId="5109" priority="5651" operator="lessThan">
      <formula>0</formula>
    </cfRule>
  </conditionalFormatting>
  <conditionalFormatting sqref="D9">
    <cfRule type="cellIs" dxfId="5108" priority="5650" operator="lessThan">
      <formula>0</formula>
    </cfRule>
  </conditionalFormatting>
  <conditionalFormatting sqref="D9">
    <cfRule type="cellIs" dxfId="5107" priority="5649" operator="lessThan">
      <formula>0</formula>
    </cfRule>
  </conditionalFormatting>
  <conditionalFormatting sqref="D9">
    <cfRule type="cellIs" dxfId="5106" priority="5648" operator="lessThan">
      <formula>0</formula>
    </cfRule>
  </conditionalFormatting>
  <conditionalFormatting sqref="D10">
    <cfRule type="cellIs" dxfId="5105" priority="5647" operator="lessThan">
      <formula>0</formula>
    </cfRule>
  </conditionalFormatting>
  <conditionalFormatting sqref="D9">
    <cfRule type="cellIs" dxfId="5104" priority="5646" operator="lessThan">
      <formula>0</formula>
    </cfRule>
  </conditionalFormatting>
  <conditionalFormatting sqref="D9">
    <cfRule type="cellIs" dxfId="5103" priority="5645" operator="lessThan">
      <formula>0</formula>
    </cfRule>
  </conditionalFormatting>
  <conditionalFormatting sqref="D9">
    <cfRule type="cellIs" dxfId="5102" priority="5644" operator="lessThan">
      <formula>0</formula>
    </cfRule>
  </conditionalFormatting>
  <conditionalFormatting sqref="D9">
    <cfRule type="cellIs" dxfId="5101" priority="5643" operator="lessThan">
      <formula>0</formula>
    </cfRule>
  </conditionalFormatting>
  <conditionalFormatting sqref="D10">
    <cfRule type="cellIs" dxfId="5100" priority="5642" operator="lessThan">
      <formula>0</formula>
    </cfRule>
  </conditionalFormatting>
  <conditionalFormatting sqref="D10">
    <cfRule type="cellIs" dxfId="5099" priority="5641" operator="lessThan">
      <formula>0</formula>
    </cfRule>
  </conditionalFormatting>
  <conditionalFormatting sqref="D10">
    <cfRule type="cellIs" dxfId="5098" priority="5640" operator="lessThan">
      <formula>0</formula>
    </cfRule>
  </conditionalFormatting>
  <conditionalFormatting sqref="D9">
    <cfRule type="cellIs" dxfId="5097" priority="5639" operator="lessThan">
      <formula>0</formula>
    </cfRule>
  </conditionalFormatting>
  <conditionalFormatting sqref="D10">
    <cfRule type="cellIs" dxfId="5096" priority="5638" operator="lessThan">
      <formula>0</formula>
    </cfRule>
  </conditionalFormatting>
  <conditionalFormatting sqref="D10">
    <cfRule type="cellIs" dxfId="5095" priority="5637" operator="lessThan">
      <formula>0</formula>
    </cfRule>
  </conditionalFormatting>
  <conditionalFormatting sqref="D9">
    <cfRule type="cellIs" dxfId="5094" priority="5636" operator="lessThan">
      <formula>0</formula>
    </cfRule>
  </conditionalFormatting>
  <conditionalFormatting sqref="D10">
    <cfRule type="cellIs" dxfId="5093" priority="5635" operator="lessThan">
      <formula>0</formula>
    </cfRule>
  </conditionalFormatting>
  <conditionalFormatting sqref="D9">
    <cfRule type="cellIs" dxfId="5092" priority="5634" operator="lessThan">
      <formula>0</formula>
    </cfRule>
  </conditionalFormatting>
  <conditionalFormatting sqref="D9">
    <cfRule type="cellIs" dxfId="5091" priority="5633" operator="lessThan">
      <formula>0</formula>
    </cfRule>
  </conditionalFormatting>
  <conditionalFormatting sqref="D10">
    <cfRule type="cellIs" dxfId="5090" priority="5632" operator="lessThan">
      <formula>0</formula>
    </cfRule>
  </conditionalFormatting>
  <conditionalFormatting sqref="D10">
    <cfRule type="cellIs" dxfId="5089" priority="5631" operator="lessThan">
      <formula>0</formula>
    </cfRule>
  </conditionalFormatting>
  <conditionalFormatting sqref="D9">
    <cfRule type="cellIs" dxfId="5088" priority="5630" operator="lessThan">
      <formula>0</formula>
    </cfRule>
  </conditionalFormatting>
  <conditionalFormatting sqref="D10">
    <cfRule type="cellIs" dxfId="5087" priority="5629" operator="lessThan">
      <formula>0</formula>
    </cfRule>
  </conditionalFormatting>
  <conditionalFormatting sqref="D9">
    <cfRule type="cellIs" dxfId="5086" priority="5628" operator="lessThan">
      <formula>0</formula>
    </cfRule>
  </conditionalFormatting>
  <conditionalFormatting sqref="D9">
    <cfRule type="cellIs" dxfId="5085" priority="5627" operator="lessThan">
      <formula>0</formula>
    </cfRule>
  </conditionalFormatting>
  <conditionalFormatting sqref="D10">
    <cfRule type="cellIs" dxfId="5084" priority="5626" operator="lessThan">
      <formula>0</formula>
    </cfRule>
  </conditionalFormatting>
  <conditionalFormatting sqref="D9">
    <cfRule type="cellIs" dxfId="5083" priority="5625" operator="lessThan">
      <formula>0</formula>
    </cfRule>
  </conditionalFormatting>
  <conditionalFormatting sqref="D9">
    <cfRule type="cellIs" dxfId="5082" priority="5624" operator="lessThan">
      <formula>0</formula>
    </cfRule>
  </conditionalFormatting>
  <conditionalFormatting sqref="D9">
    <cfRule type="cellIs" dxfId="5081" priority="5623" operator="lessThan">
      <formula>0</formula>
    </cfRule>
  </conditionalFormatting>
  <conditionalFormatting sqref="D10">
    <cfRule type="cellIs" dxfId="5080" priority="5622" operator="lessThan">
      <formula>0</formula>
    </cfRule>
  </conditionalFormatting>
  <conditionalFormatting sqref="D10">
    <cfRule type="cellIs" dxfId="5079" priority="5621" operator="lessThan">
      <formula>0</formula>
    </cfRule>
  </conditionalFormatting>
  <conditionalFormatting sqref="D9">
    <cfRule type="cellIs" dxfId="5078" priority="5620" operator="lessThan">
      <formula>0</formula>
    </cfRule>
  </conditionalFormatting>
  <conditionalFormatting sqref="D10">
    <cfRule type="cellIs" dxfId="5077" priority="5619" operator="lessThan">
      <formula>0</formula>
    </cfRule>
  </conditionalFormatting>
  <conditionalFormatting sqref="D9">
    <cfRule type="cellIs" dxfId="5076" priority="5618" operator="lessThan">
      <formula>0</formula>
    </cfRule>
  </conditionalFormatting>
  <conditionalFormatting sqref="D9">
    <cfRule type="cellIs" dxfId="5075" priority="5617" operator="lessThan">
      <formula>0</formula>
    </cfRule>
  </conditionalFormatting>
  <conditionalFormatting sqref="D10">
    <cfRule type="cellIs" dxfId="5074" priority="5616" operator="lessThan">
      <formula>0</formula>
    </cfRule>
  </conditionalFormatting>
  <conditionalFormatting sqref="D9">
    <cfRule type="cellIs" dxfId="5073" priority="5615" operator="lessThan">
      <formula>0</formula>
    </cfRule>
  </conditionalFormatting>
  <conditionalFormatting sqref="D9">
    <cfRule type="cellIs" dxfId="5072" priority="5614" operator="lessThan">
      <formula>0</formula>
    </cfRule>
  </conditionalFormatting>
  <conditionalFormatting sqref="D9">
    <cfRule type="cellIs" dxfId="5071" priority="5613" operator="lessThan">
      <formula>0</formula>
    </cfRule>
  </conditionalFormatting>
  <conditionalFormatting sqref="D10">
    <cfRule type="cellIs" dxfId="5070" priority="5612" operator="lessThan">
      <formula>0</formula>
    </cfRule>
  </conditionalFormatting>
  <conditionalFormatting sqref="D9">
    <cfRule type="cellIs" dxfId="5069" priority="5611" operator="lessThan">
      <formula>0</formula>
    </cfRule>
  </conditionalFormatting>
  <conditionalFormatting sqref="D9">
    <cfRule type="cellIs" dxfId="5068" priority="5610" operator="lessThan">
      <formula>0</formula>
    </cfRule>
  </conditionalFormatting>
  <conditionalFormatting sqref="D9">
    <cfRule type="cellIs" dxfId="5067" priority="5609" operator="lessThan">
      <formula>0</formula>
    </cfRule>
  </conditionalFormatting>
  <conditionalFormatting sqref="D9">
    <cfRule type="cellIs" dxfId="5066" priority="5608" operator="lessThan">
      <formula>0</formula>
    </cfRule>
  </conditionalFormatting>
  <conditionalFormatting sqref="D10">
    <cfRule type="cellIs" dxfId="5065" priority="5607" operator="lessThan">
      <formula>0</formula>
    </cfRule>
  </conditionalFormatting>
  <conditionalFormatting sqref="D10">
    <cfRule type="cellIs" dxfId="5064" priority="5606" operator="lessThan">
      <formula>0</formula>
    </cfRule>
  </conditionalFormatting>
  <conditionalFormatting sqref="D9">
    <cfRule type="cellIs" dxfId="5063" priority="5605" operator="lessThan">
      <formula>0</formula>
    </cfRule>
  </conditionalFormatting>
  <conditionalFormatting sqref="D10">
    <cfRule type="cellIs" dxfId="5062" priority="5604" operator="lessThan">
      <formula>0</formula>
    </cfRule>
  </conditionalFormatting>
  <conditionalFormatting sqref="D9">
    <cfRule type="cellIs" dxfId="5061" priority="5603" operator="lessThan">
      <formula>0</formula>
    </cfRule>
  </conditionalFormatting>
  <conditionalFormatting sqref="D9">
    <cfRule type="cellIs" dxfId="5060" priority="5602" operator="lessThan">
      <formula>0</formula>
    </cfRule>
  </conditionalFormatting>
  <conditionalFormatting sqref="D10">
    <cfRule type="cellIs" dxfId="5059" priority="5601" operator="lessThan">
      <formula>0</formula>
    </cfRule>
  </conditionalFormatting>
  <conditionalFormatting sqref="D9">
    <cfRule type="cellIs" dxfId="5058" priority="5600" operator="lessThan">
      <formula>0</formula>
    </cfRule>
  </conditionalFormatting>
  <conditionalFormatting sqref="D9">
    <cfRule type="cellIs" dxfId="5057" priority="5599" operator="lessThan">
      <formula>0</formula>
    </cfRule>
  </conditionalFormatting>
  <conditionalFormatting sqref="D9">
    <cfRule type="cellIs" dxfId="5056" priority="5598" operator="lessThan">
      <formula>0</formula>
    </cfRule>
  </conditionalFormatting>
  <conditionalFormatting sqref="D10">
    <cfRule type="cellIs" dxfId="5055" priority="5597" operator="lessThan">
      <formula>0</formula>
    </cfRule>
  </conditionalFormatting>
  <conditionalFormatting sqref="D9">
    <cfRule type="cellIs" dxfId="5054" priority="5596" operator="lessThan">
      <formula>0</formula>
    </cfRule>
  </conditionalFormatting>
  <conditionalFormatting sqref="D9">
    <cfRule type="cellIs" dxfId="5053" priority="5595" operator="lessThan">
      <formula>0</formula>
    </cfRule>
  </conditionalFormatting>
  <conditionalFormatting sqref="D9">
    <cfRule type="cellIs" dxfId="5052" priority="5594" operator="lessThan">
      <formula>0</formula>
    </cfRule>
  </conditionalFormatting>
  <conditionalFormatting sqref="D9">
    <cfRule type="cellIs" dxfId="5051" priority="5593" operator="lessThan">
      <formula>0</formula>
    </cfRule>
  </conditionalFormatting>
  <conditionalFormatting sqref="D10">
    <cfRule type="cellIs" dxfId="5050" priority="5592" operator="lessThan">
      <formula>0</formula>
    </cfRule>
  </conditionalFormatting>
  <conditionalFormatting sqref="D9">
    <cfRule type="cellIs" dxfId="5049" priority="5591" operator="lessThan">
      <formula>0</formula>
    </cfRule>
  </conditionalFormatting>
  <conditionalFormatting sqref="D9">
    <cfRule type="cellIs" dxfId="5048" priority="5590" operator="lessThan">
      <formula>0</formula>
    </cfRule>
  </conditionalFormatting>
  <conditionalFormatting sqref="D9">
    <cfRule type="cellIs" dxfId="5047" priority="5589" operator="lessThan">
      <formula>0</formula>
    </cfRule>
  </conditionalFormatting>
  <conditionalFormatting sqref="D9">
    <cfRule type="cellIs" dxfId="5046" priority="5588" operator="lessThan">
      <formula>0</formula>
    </cfRule>
  </conditionalFormatting>
  <conditionalFormatting sqref="D9">
    <cfRule type="cellIs" dxfId="5045" priority="5587" operator="lessThan">
      <formula>0</formula>
    </cfRule>
  </conditionalFormatting>
  <conditionalFormatting sqref="D10">
    <cfRule type="cellIs" dxfId="5044" priority="5586" operator="lessThan">
      <formula>0</formula>
    </cfRule>
  </conditionalFormatting>
  <conditionalFormatting sqref="D10">
    <cfRule type="cellIs" dxfId="5043" priority="5585" operator="lessThan">
      <formula>0</formula>
    </cfRule>
  </conditionalFormatting>
  <conditionalFormatting sqref="D10">
    <cfRule type="cellIs" dxfId="5042" priority="5584" operator="lessThan">
      <formula>0</formula>
    </cfRule>
  </conditionalFormatting>
  <conditionalFormatting sqref="D9">
    <cfRule type="cellIs" dxfId="5041" priority="5583" operator="lessThan">
      <formula>0</formula>
    </cfRule>
  </conditionalFormatting>
  <conditionalFormatting sqref="D10">
    <cfRule type="cellIs" dxfId="5040" priority="5582" operator="lessThan">
      <formula>0</formula>
    </cfRule>
  </conditionalFormatting>
  <conditionalFormatting sqref="D10">
    <cfRule type="cellIs" dxfId="5039" priority="5581" operator="lessThan">
      <formula>0</formula>
    </cfRule>
  </conditionalFormatting>
  <conditionalFormatting sqref="D9">
    <cfRule type="cellIs" dxfId="5038" priority="5580" operator="lessThan">
      <formula>0</formula>
    </cfRule>
  </conditionalFormatting>
  <conditionalFormatting sqref="D10">
    <cfRule type="cellIs" dxfId="5037" priority="5579" operator="lessThan">
      <formula>0</formula>
    </cfRule>
  </conditionalFormatting>
  <conditionalFormatting sqref="D9">
    <cfRule type="cellIs" dxfId="5036" priority="5578" operator="lessThan">
      <formula>0</formula>
    </cfRule>
  </conditionalFormatting>
  <conditionalFormatting sqref="D9">
    <cfRule type="cellIs" dxfId="5035" priority="5577" operator="lessThan">
      <formula>0</formula>
    </cfRule>
  </conditionalFormatting>
  <conditionalFormatting sqref="D10">
    <cfRule type="cellIs" dxfId="5034" priority="5576" operator="lessThan">
      <formula>0</formula>
    </cfRule>
  </conditionalFormatting>
  <conditionalFormatting sqref="D10">
    <cfRule type="cellIs" dxfId="5033" priority="5575" operator="lessThan">
      <formula>0</formula>
    </cfRule>
  </conditionalFormatting>
  <conditionalFormatting sqref="D9">
    <cfRule type="cellIs" dxfId="5032" priority="5574" operator="lessThan">
      <formula>0</formula>
    </cfRule>
  </conditionalFormatting>
  <conditionalFormatting sqref="D10">
    <cfRule type="cellIs" dxfId="5031" priority="5573" operator="lessThan">
      <formula>0</formula>
    </cfRule>
  </conditionalFormatting>
  <conditionalFormatting sqref="D9">
    <cfRule type="cellIs" dxfId="5030" priority="5572" operator="lessThan">
      <formula>0</formula>
    </cfRule>
  </conditionalFormatting>
  <conditionalFormatting sqref="D9">
    <cfRule type="cellIs" dxfId="5029" priority="5571" operator="lessThan">
      <formula>0</formula>
    </cfRule>
  </conditionalFormatting>
  <conditionalFormatting sqref="D10">
    <cfRule type="cellIs" dxfId="5028" priority="5570" operator="lessThan">
      <formula>0</formula>
    </cfRule>
  </conditionalFormatting>
  <conditionalFormatting sqref="D9">
    <cfRule type="cellIs" dxfId="5027" priority="5569" operator="lessThan">
      <formula>0</formula>
    </cfRule>
  </conditionalFormatting>
  <conditionalFormatting sqref="D9">
    <cfRule type="cellIs" dxfId="5026" priority="5568" operator="lessThan">
      <formula>0</formula>
    </cfRule>
  </conditionalFormatting>
  <conditionalFormatting sqref="D9">
    <cfRule type="cellIs" dxfId="5025" priority="5567" operator="lessThan">
      <formula>0</formula>
    </cfRule>
  </conditionalFormatting>
  <conditionalFormatting sqref="D10">
    <cfRule type="cellIs" dxfId="5024" priority="5566" operator="lessThan">
      <formula>0</formula>
    </cfRule>
  </conditionalFormatting>
  <conditionalFormatting sqref="D10">
    <cfRule type="cellIs" dxfId="5023" priority="5565" operator="lessThan">
      <formula>0</formula>
    </cfRule>
  </conditionalFormatting>
  <conditionalFormatting sqref="D9">
    <cfRule type="cellIs" dxfId="5022" priority="5564" operator="lessThan">
      <formula>0</formula>
    </cfRule>
  </conditionalFormatting>
  <conditionalFormatting sqref="D10">
    <cfRule type="cellIs" dxfId="5021" priority="5563" operator="lessThan">
      <formula>0</formula>
    </cfRule>
  </conditionalFormatting>
  <conditionalFormatting sqref="D9">
    <cfRule type="cellIs" dxfId="5020" priority="5562" operator="lessThan">
      <formula>0</formula>
    </cfRule>
  </conditionalFormatting>
  <conditionalFormatting sqref="D9">
    <cfRule type="cellIs" dxfId="5019" priority="5561" operator="lessThan">
      <formula>0</formula>
    </cfRule>
  </conditionalFormatting>
  <conditionalFormatting sqref="D10">
    <cfRule type="cellIs" dxfId="5018" priority="5560" operator="lessThan">
      <formula>0</formula>
    </cfRule>
  </conditionalFormatting>
  <conditionalFormatting sqref="D9">
    <cfRule type="cellIs" dxfId="5017" priority="5559" operator="lessThan">
      <formula>0</formula>
    </cfRule>
  </conditionalFormatting>
  <conditionalFormatting sqref="D9">
    <cfRule type="cellIs" dxfId="5016" priority="5558" operator="lessThan">
      <formula>0</formula>
    </cfRule>
  </conditionalFormatting>
  <conditionalFormatting sqref="D9">
    <cfRule type="cellIs" dxfId="5015" priority="5557" operator="lessThan">
      <formula>0</formula>
    </cfRule>
  </conditionalFormatting>
  <conditionalFormatting sqref="D10">
    <cfRule type="cellIs" dxfId="5014" priority="5556" operator="lessThan">
      <formula>0</formula>
    </cfRule>
  </conditionalFormatting>
  <conditionalFormatting sqref="D9">
    <cfRule type="cellIs" dxfId="5013" priority="5555" operator="lessThan">
      <formula>0</formula>
    </cfRule>
  </conditionalFormatting>
  <conditionalFormatting sqref="D9">
    <cfRule type="cellIs" dxfId="5012" priority="5554" operator="lessThan">
      <formula>0</formula>
    </cfRule>
  </conditionalFormatting>
  <conditionalFormatting sqref="D9">
    <cfRule type="cellIs" dxfId="5011" priority="5553" operator="lessThan">
      <formula>0</formula>
    </cfRule>
  </conditionalFormatting>
  <conditionalFormatting sqref="D9">
    <cfRule type="cellIs" dxfId="5010" priority="5552" operator="lessThan">
      <formula>0</formula>
    </cfRule>
  </conditionalFormatting>
  <conditionalFormatting sqref="D10">
    <cfRule type="cellIs" dxfId="5009" priority="5551" operator="lessThan">
      <formula>0</formula>
    </cfRule>
  </conditionalFormatting>
  <conditionalFormatting sqref="D10">
    <cfRule type="cellIs" dxfId="5008" priority="5550" operator="lessThan">
      <formula>0</formula>
    </cfRule>
  </conditionalFormatting>
  <conditionalFormatting sqref="D9">
    <cfRule type="cellIs" dxfId="5007" priority="5549" operator="lessThan">
      <formula>0</formula>
    </cfRule>
  </conditionalFormatting>
  <conditionalFormatting sqref="D10">
    <cfRule type="cellIs" dxfId="5006" priority="5548" operator="lessThan">
      <formula>0</formula>
    </cfRule>
  </conditionalFormatting>
  <conditionalFormatting sqref="D9">
    <cfRule type="cellIs" dxfId="5005" priority="5547" operator="lessThan">
      <formula>0</formula>
    </cfRule>
  </conditionalFormatting>
  <conditionalFormatting sqref="D9">
    <cfRule type="cellIs" dxfId="5004" priority="5546" operator="lessThan">
      <formula>0</formula>
    </cfRule>
  </conditionalFormatting>
  <conditionalFormatting sqref="D10">
    <cfRule type="cellIs" dxfId="5003" priority="5545" operator="lessThan">
      <formula>0</formula>
    </cfRule>
  </conditionalFormatting>
  <conditionalFormatting sqref="D9">
    <cfRule type="cellIs" dxfId="5002" priority="5544" operator="lessThan">
      <formula>0</formula>
    </cfRule>
  </conditionalFormatting>
  <conditionalFormatting sqref="D9">
    <cfRule type="cellIs" dxfId="5001" priority="5543" operator="lessThan">
      <formula>0</formula>
    </cfRule>
  </conditionalFormatting>
  <conditionalFormatting sqref="D9">
    <cfRule type="cellIs" dxfId="5000" priority="5542" operator="lessThan">
      <formula>0</formula>
    </cfRule>
  </conditionalFormatting>
  <conditionalFormatting sqref="D10">
    <cfRule type="cellIs" dxfId="4999" priority="5541" operator="lessThan">
      <formula>0</formula>
    </cfRule>
  </conditionalFormatting>
  <conditionalFormatting sqref="D9">
    <cfRule type="cellIs" dxfId="4998" priority="5540" operator="lessThan">
      <formula>0</formula>
    </cfRule>
  </conditionalFormatting>
  <conditionalFormatting sqref="D9">
    <cfRule type="cellIs" dxfId="4997" priority="5539" operator="lessThan">
      <formula>0</formula>
    </cfRule>
  </conditionalFormatting>
  <conditionalFormatting sqref="D9">
    <cfRule type="cellIs" dxfId="4996" priority="5538" operator="lessThan">
      <formula>0</formula>
    </cfRule>
  </conditionalFormatting>
  <conditionalFormatting sqref="D9">
    <cfRule type="cellIs" dxfId="4995" priority="5537" operator="lessThan">
      <formula>0</formula>
    </cfRule>
  </conditionalFormatting>
  <conditionalFormatting sqref="D10">
    <cfRule type="cellIs" dxfId="4994" priority="5536" operator="lessThan">
      <formula>0</formula>
    </cfRule>
  </conditionalFormatting>
  <conditionalFormatting sqref="D9">
    <cfRule type="cellIs" dxfId="4993" priority="5535" operator="lessThan">
      <formula>0</formula>
    </cfRule>
  </conditionalFormatting>
  <conditionalFormatting sqref="D9">
    <cfRule type="cellIs" dxfId="4992" priority="5534" operator="lessThan">
      <formula>0</formula>
    </cfRule>
  </conditionalFormatting>
  <conditionalFormatting sqref="D9">
    <cfRule type="cellIs" dxfId="4991" priority="5533" operator="lessThan">
      <formula>0</formula>
    </cfRule>
  </conditionalFormatting>
  <conditionalFormatting sqref="D9">
    <cfRule type="cellIs" dxfId="4990" priority="5532" operator="lessThan">
      <formula>0</formula>
    </cfRule>
  </conditionalFormatting>
  <conditionalFormatting sqref="D9">
    <cfRule type="cellIs" dxfId="4989" priority="5531" operator="lessThan">
      <formula>0</formula>
    </cfRule>
  </conditionalFormatting>
  <conditionalFormatting sqref="D10">
    <cfRule type="cellIs" dxfId="4988" priority="5530" operator="lessThan">
      <formula>0</formula>
    </cfRule>
  </conditionalFormatting>
  <conditionalFormatting sqref="D10">
    <cfRule type="cellIs" dxfId="4987" priority="5529" operator="lessThan">
      <formula>0</formula>
    </cfRule>
  </conditionalFormatting>
  <conditionalFormatting sqref="D9">
    <cfRule type="cellIs" dxfId="4986" priority="5528" operator="lessThan">
      <formula>0</formula>
    </cfRule>
  </conditionalFormatting>
  <conditionalFormatting sqref="D10">
    <cfRule type="cellIs" dxfId="4985" priority="5527" operator="lessThan">
      <formula>0</formula>
    </cfRule>
  </conditionalFormatting>
  <conditionalFormatting sqref="D9">
    <cfRule type="cellIs" dxfId="4984" priority="5526" operator="lessThan">
      <formula>0</formula>
    </cfRule>
  </conditionalFormatting>
  <conditionalFormatting sqref="D9">
    <cfRule type="cellIs" dxfId="4983" priority="5525" operator="lessThan">
      <formula>0</formula>
    </cfRule>
  </conditionalFormatting>
  <conditionalFormatting sqref="D10">
    <cfRule type="cellIs" dxfId="4982" priority="5524" operator="lessThan">
      <formula>0</formula>
    </cfRule>
  </conditionalFormatting>
  <conditionalFormatting sqref="D9">
    <cfRule type="cellIs" dxfId="4981" priority="5523" operator="lessThan">
      <formula>0</formula>
    </cfRule>
  </conditionalFormatting>
  <conditionalFormatting sqref="D9">
    <cfRule type="cellIs" dxfId="4980" priority="5522" operator="lessThan">
      <formula>0</formula>
    </cfRule>
  </conditionalFormatting>
  <conditionalFormatting sqref="D9">
    <cfRule type="cellIs" dxfId="4979" priority="5521" operator="lessThan">
      <formula>0</formula>
    </cfRule>
  </conditionalFormatting>
  <conditionalFormatting sqref="D10">
    <cfRule type="cellIs" dxfId="4978" priority="5520" operator="lessThan">
      <formula>0</formula>
    </cfRule>
  </conditionalFormatting>
  <conditionalFormatting sqref="D9">
    <cfRule type="cellIs" dxfId="4977" priority="5519" operator="lessThan">
      <formula>0</formula>
    </cfRule>
  </conditionalFormatting>
  <conditionalFormatting sqref="D9">
    <cfRule type="cellIs" dxfId="4976" priority="5518" operator="lessThan">
      <formula>0</formula>
    </cfRule>
  </conditionalFormatting>
  <conditionalFormatting sqref="D9">
    <cfRule type="cellIs" dxfId="4975" priority="5517" operator="lessThan">
      <formula>0</formula>
    </cfRule>
  </conditionalFormatting>
  <conditionalFormatting sqref="D9">
    <cfRule type="cellIs" dxfId="4974" priority="5516" operator="lessThan">
      <formula>0</formula>
    </cfRule>
  </conditionalFormatting>
  <conditionalFormatting sqref="D10">
    <cfRule type="cellIs" dxfId="4973" priority="5515" operator="lessThan">
      <formula>0</formula>
    </cfRule>
  </conditionalFormatting>
  <conditionalFormatting sqref="D9">
    <cfRule type="cellIs" dxfId="4972" priority="5514" operator="lessThan">
      <formula>0</formula>
    </cfRule>
  </conditionalFormatting>
  <conditionalFormatting sqref="D9">
    <cfRule type="cellIs" dxfId="4971" priority="5513" operator="lessThan">
      <formula>0</formula>
    </cfRule>
  </conditionalFormatting>
  <conditionalFormatting sqref="D9">
    <cfRule type="cellIs" dxfId="4970" priority="5512" operator="lessThan">
      <formula>0</formula>
    </cfRule>
  </conditionalFormatting>
  <conditionalFormatting sqref="D9">
    <cfRule type="cellIs" dxfId="4969" priority="5511" operator="lessThan">
      <formula>0</formula>
    </cfRule>
  </conditionalFormatting>
  <conditionalFormatting sqref="D9">
    <cfRule type="cellIs" dxfId="4968" priority="5510" operator="lessThan">
      <formula>0</formula>
    </cfRule>
  </conditionalFormatting>
  <conditionalFormatting sqref="D10">
    <cfRule type="cellIs" dxfId="4967" priority="5509" operator="lessThan">
      <formula>0</formula>
    </cfRule>
  </conditionalFormatting>
  <conditionalFormatting sqref="D9">
    <cfRule type="cellIs" dxfId="4966" priority="5508" operator="lessThan">
      <formula>0</formula>
    </cfRule>
  </conditionalFormatting>
  <conditionalFormatting sqref="D9">
    <cfRule type="cellIs" dxfId="4965" priority="5507" operator="lessThan">
      <formula>0</formula>
    </cfRule>
  </conditionalFormatting>
  <conditionalFormatting sqref="D9">
    <cfRule type="cellIs" dxfId="4964" priority="5506" operator="lessThan">
      <formula>0</formula>
    </cfRule>
  </conditionalFormatting>
  <conditionalFormatting sqref="D9">
    <cfRule type="cellIs" dxfId="4963" priority="5505" operator="lessThan">
      <formula>0</formula>
    </cfRule>
  </conditionalFormatting>
  <conditionalFormatting sqref="D9">
    <cfRule type="cellIs" dxfId="4962" priority="5504" operator="lessThan">
      <formula>0</formula>
    </cfRule>
  </conditionalFormatting>
  <conditionalFormatting sqref="D9">
    <cfRule type="cellIs" dxfId="4961" priority="5503" operator="lessThan">
      <formula>0</formula>
    </cfRule>
  </conditionalFormatting>
  <conditionalFormatting sqref="D10">
    <cfRule type="cellIs" dxfId="4960" priority="5502" operator="lessThan">
      <formula>0</formula>
    </cfRule>
  </conditionalFormatting>
  <conditionalFormatting sqref="D10">
    <cfRule type="cellIs" dxfId="4959" priority="5501" operator="lessThan">
      <formula>0</formula>
    </cfRule>
  </conditionalFormatting>
  <conditionalFormatting sqref="D10">
    <cfRule type="cellIs" dxfId="4958" priority="5500" operator="lessThan">
      <formula>0</formula>
    </cfRule>
  </conditionalFormatting>
  <conditionalFormatting sqref="D9">
    <cfRule type="cellIs" dxfId="4957" priority="5499" operator="lessThan">
      <formula>0</formula>
    </cfRule>
  </conditionalFormatting>
  <conditionalFormatting sqref="D10">
    <cfRule type="cellIs" dxfId="4956" priority="5498" operator="lessThan">
      <formula>0</formula>
    </cfRule>
  </conditionalFormatting>
  <conditionalFormatting sqref="D10">
    <cfRule type="cellIs" dxfId="4955" priority="5497" operator="lessThan">
      <formula>0</formula>
    </cfRule>
  </conditionalFormatting>
  <conditionalFormatting sqref="D9">
    <cfRule type="cellIs" dxfId="4954" priority="5496" operator="lessThan">
      <formula>0</formula>
    </cfRule>
  </conditionalFormatting>
  <conditionalFormatting sqref="D10">
    <cfRule type="cellIs" dxfId="4953" priority="5495" operator="lessThan">
      <formula>0</formula>
    </cfRule>
  </conditionalFormatting>
  <conditionalFormatting sqref="D9">
    <cfRule type="cellIs" dxfId="4952" priority="5494" operator="lessThan">
      <formula>0</formula>
    </cfRule>
  </conditionalFormatting>
  <conditionalFormatting sqref="D9">
    <cfRule type="cellIs" dxfId="4951" priority="5493" operator="lessThan">
      <formula>0</formula>
    </cfRule>
  </conditionalFormatting>
  <conditionalFormatting sqref="D10">
    <cfRule type="cellIs" dxfId="4950" priority="5492" operator="lessThan">
      <formula>0</formula>
    </cfRule>
  </conditionalFormatting>
  <conditionalFormatting sqref="D10">
    <cfRule type="cellIs" dxfId="4949" priority="5491" operator="lessThan">
      <formula>0</formula>
    </cfRule>
  </conditionalFormatting>
  <conditionalFormatting sqref="D9">
    <cfRule type="cellIs" dxfId="4948" priority="5490" operator="lessThan">
      <formula>0</formula>
    </cfRule>
  </conditionalFormatting>
  <conditionalFormatting sqref="D10">
    <cfRule type="cellIs" dxfId="4947" priority="5489" operator="lessThan">
      <formula>0</formula>
    </cfRule>
  </conditionalFormatting>
  <conditionalFormatting sqref="D9">
    <cfRule type="cellIs" dxfId="4946" priority="5488" operator="lessThan">
      <formula>0</formula>
    </cfRule>
  </conditionalFormatting>
  <conditionalFormatting sqref="D9">
    <cfRule type="cellIs" dxfId="4945" priority="5487" operator="lessThan">
      <formula>0</formula>
    </cfRule>
  </conditionalFormatting>
  <conditionalFormatting sqref="D10">
    <cfRule type="cellIs" dxfId="4944" priority="5486" operator="lessThan">
      <formula>0</formula>
    </cfRule>
  </conditionalFormatting>
  <conditionalFormatting sqref="D9">
    <cfRule type="cellIs" dxfId="4943" priority="5485" operator="lessThan">
      <formula>0</formula>
    </cfRule>
  </conditionalFormatting>
  <conditionalFormatting sqref="D9">
    <cfRule type="cellIs" dxfId="4942" priority="5484" operator="lessThan">
      <formula>0</formula>
    </cfRule>
  </conditionalFormatting>
  <conditionalFormatting sqref="D9">
    <cfRule type="cellIs" dxfId="4941" priority="5483" operator="lessThan">
      <formula>0</formula>
    </cfRule>
  </conditionalFormatting>
  <conditionalFormatting sqref="D10">
    <cfRule type="cellIs" dxfId="4940" priority="5482" operator="lessThan">
      <formula>0</formula>
    </cfRule>
  </conditionalFormatting>
  <conditionalFormatting sqref="D10">
    <cfRule type="cellIs" dxfId="4939" priority="5481" operator="lessThan">
      <formula>0</formula>
    </cfRule>
  </conditionalFormatting>
  <conditionalFormatting sqref="D9">
    <cfRule type="cellIs" dxfId="4938" priority="5480" operator="lessThan">
      <formula>0</formula>
    </cfRule>
  </conditionalFormatting>
  <conditionalFormatting sqref="D10">
    <cfRule type="cellIs" dxfId="4937" priority="5479" operator="lessThan">
      <formula>0</formula>
    </cfRule>
  </conditionalFormatting>
  <conditionalFormatting sqref="D9">
    <cfRule type="cellIs" dxfId="4936" priority="5478" operator="lessThan">
      <formula>0</formula>
    </cfRule>
  </conditionalFormatting>
  <conditionalFormatting sqref="D9">
    <cfRule type="cellIs" dxfId="4935" priority="5477" operator="lessThan">
      <formula>0</formula>
    </cfRule>
  </conditionalFormatting>
  <conditionalFormatting sqref="D10">
    <cfRule type="cellIs" dxfId="4934" priority="5476" operator="lessThan">
      <formula>0</formula>
    </cfRule>
  </conditionalFormatting>
  <conditionalFormatting sqref="D9">
    <cfRule type="cellIs" dxfId="4933" priority="5475" operator="lessThan">
      <formula>0</formula>
    </cfRule>
  </conditionalFormatting>
  <conditionalFormatting sqref="D9">
    <cfRule type="cellIs" dxfId="4932" priority="5474" operator="lessThan">
      <formula>0</formula>
    </cfRule>
  </conditionalFormatting>
  <conditionalFormatting sqref="D9">
    <cfRule type="cellIs" dxfId="4931" priority="5473" operator="lessThan">
      <formula>0</formula>
    </cfRule>
  </conditionalFormatting>
  <conditionalFormatting sqref="D10">
    <cfRule type="cellIs" dxfId="4930" priority="5472" operator="lessThan">
      <formula>0</formula>
    </cfRule>
  </conditionalFormatting>
  <conditionalFormatting sqref="D9">
    <cfRule type="cellIs" dxfId="4929" priority="5471" operator="lessThan">
      <formula>0</formula>
    </cfRule>
  </conditionalFormatting>
  <conditionalFormatting sqref="D9">
    <cfRule type="cellIs" dxfId="4928" priority="5470" operator="lessThan">
      <formula>0</formula>
    </cfRule>
  </conditionalFormatting>
  <conditionalFormatting sqref="D9">
    <cfRule type="cellIs" dxfId="4927" priority="5469" operator="lessThan">
      <formula>0</formula>
    </cfRule>
  </conditionalFormatting>
  <conditionalFormatting sqref="D9">
    <cfRule type="cellIs" dxfId="4926" priority="5468" operator="lessThan">
      <formula>0</formula>
    </cfRule>
  </conditionalFormatting>
  <conditionalFormatting sqref="D10">
    <cfRule type="cellIs" dxfId="4925" priority="5467" operator="lessThan">
      <formula>0</formula>
    </cfRule>
  </conditionalFormatting>
  <conditionalFormatting sqref="D10">
    <cfRule type="cellIs" dxfId="4924" priority="5466" operator="lessThan">
      <formula>0</formula>
    </cfRule>
  </conditionalFormatting>
  <conditionalFormatting sqref="D9">
    <cfRule type="cellIs" dxfId="4923" priority="5465" operator="lessThan">
      <formula>0</formula>
    </cfRule>
  </conditionalFormatting>
  <conditionalFormatting sqref="D10">
    <cfRule type="cellIs" dxfId="4922" priority="5464" operator="lessThan">
      <formula>0</formula>
    </cfRule>
  </conditionalFormatting>
  <conditionalFormatting sqref="D9">
    <cfRule type="cellIs" dxfId="4921" priority="5463" operator="lessThan">
      <formula>0</formula>
    </cfRule>
  </conditionalFormatting>
  <conditionalFormatting sqref="D9">
    <cfRule type="cellIs" dxfId="4920" priority="5462" operator="lessThan">
      <formula>0</formula>
    </cfRule>
  </conditionalFormatting>
  <conditionalFormatting sqref="D10">
    <cfRule type="cellIs" dxfId="4919" priority="5461" operator="lessThan">
      <formula>0</formula>
    </cfRule>
  </conditionalFormatting>
  <conditionalFormatting sqref="D9">
    <cfRule type="cellIs" dxfId="4918" priority="5460" operator="lessThan">
      <formula>0</formula>
    </cfRule>
  </conditionalFormatting>
  <conditionalFormatting sqref="D9">
    <cfRule type="cellIs" dxfId="4917" priority="5459" operator="lessThan">
      <formula>0</formula>
    </cfRule>
  </conditionalFormatting>
  <conditionalFormatting sqref="D9">
    <cfRule type="cellIs" dxfId="4916" priority="5458" operator="lessThan">
      <formula>0</formula>
    </cfRule>
  </conditionalFormatting>
  <conditionalFormatting sqref="D10">
    <cfRule type="cellIs" dxfId="4915" priority="5457" operator="lessThan">
      <formula>0</formula>
    </cfRule>
  </conditionalFormatting>
  <conditionalFormatting sqref="D9">
    <cfRule type="cellIs" dxfId="4914" priority="5456" operator="lessThan">
      <formula>0</formula>
    </cfRule>
  </conditionalFormatting>
  <conditionalFormatting sqref="D9">
    <cfRule type="cellIs" dxfId="4913" priority="5455" operator="lessThan">
      <formula>0</formula>
    </cfRule>
  </conditionalFormatting>
  <conditionalFormatting sqref="D9">
    <cfRule type="cellIs" dxfId="4912" priority="5454" operator="lessThan">
      <formula>0</formula>
    </cfRule>
  </conditionalFormatting>
  <conditionalFormatting sqref="D9">
    <cfRule type="cellIs" dxfId="4911" priority="5453" operator="lessThan">
      <formula>0</formula>
    </cfRule>
  </conditionalFormatting>
  <conditionalFormatting sqref="D10">
    <cfRule type="cellIs" dxfId="4910" priority="5452" operator="lessThan">
      <formula>0</formula>
    </cfRule>
  </conditionalFormatting>
  <conditionalFormatting sqref="D9">
    <cfRule type="cellIs" dxfId="4909" priority="5451" operator="lessThan">
      <formula>0</formula>
    </cfRule>
  </conditionalFormatting>
  <conditionalFormatting sqref="D9">
    <cfRule type="cellIs" dxfId="4908" priority="5450" operator="lessThan">
      <formula>0</formula>
    </cfRule>
  </conditionalFormatting>
  <conditionalFormatting sqref="D9">
    <cfRule type="cellIs" dxfId="4907" priority="5449" operator="lessThan">
      <formula>0</formula>
    </cfRule>
  </conditionalFormatting>
  <conditionalFormatting sqref="D9">
    <cfRule type="cellIs" dxfId="4906" priority="5448" operator="lessThan">
      <formula>0</formula>
    </cfRule>
  </conditionalFormatting>
  <conditionalFormatting sqref="D9">
    <cfRule type="cellIs" dxfId="4905" priority="5447" operator="lessThan">
      <formula>0</formula>
    </cfRule>
  </conditionalFormatting>
  <conditionalFormatting sqref="D10">
    <cfRule type="cellIs" dxfId="4904" priority="5446" operator="lessThan">
      <formula>0</formula>
    </cfRule>
  </conditionalFormatting>
  <conditionalFormatting sqref="D10">
    <cfRule type="cellIs" dxfId="4903" priority="5445" operator="lessThan">
      <formula>0</formula>
    </cfRule>
  </conditionalFormatting>
  <conditionalFormatting sqref="D9">
    <cfRule type="cellIs" dxfId="4902" priority="5444" operator="lessThan">
      <formula>0</formula>
    </cfRule>
  </conditionalFormatting>
  <conditionalFormatting sqref="D10">
    <cfRule type="cellIs" dxfId="4901" priority="5443" operator="lessThan">
      <formula>0</formula>
    </cfRule>
  </conditionalFormatting>
  <conditionalFormatting sqref="D9">
    <cfRule type="cellIs" dxfId="4900" priority="5442" operator="lessThan">
      <formula>0</formula>
    </cfRule>
  </conditionalFormatting>
  <conditionalFormatting sqref="D9">
    <cfRule type="cellIs" dxfId="4899" priority="5441" operator="lessThan">
      <formula>0</formula>
    </cfRule>
  </conditionalFormatting>
  <conditionalFormatting sqref="D10">
    <cfRule type="cellIs" dxfId="4898" priority="5440" operator="lessThan">
      <formula>0</formula>
    </cfRule>
  </conditionalFormatting>
  <conditionalFormatting sqref="D9">
    <cfRule type="cellIs" dxfId="4897" priority="5439" operator="lessThan">
      <formula>0</formula>
    </cfRule>
  </conditionalFormatting>
  <conditionalFormatting sqref="D9">
    <cfRule type="cellIs" dxfId="4896" priority="5438" operator="lessThan">
      <formula>0</formula>
    </cfRule>
  </conditionalFormatting>
  <conditionalFormatting sqref="D9">
    <cfRule type="cellIs" dxfId="4895" priority="5437" operator="lessThan">
      <formula>0</formula>
    </cfRule>
  </conditionalFormatting>
  <conditionalFormatting sqref="D10">
    <cfRule type="cellIs" dxfId="4894" priority="5436" operator="lessThan">
      <formula>0</formula>
    </cfRule>
  </conditionalFormatting>
  <conditionalFormatting sqref="D9">
    <cfRule type="cellIs" dxfId="4893" priority="5435" operator="lessThan">
      <formula>0</formula>
    </cfRule>
  </conditionalFormatting>
  <conditionalFormatting sqref="D9">
    <cfRule type="cellIs" dxfId="4892" priority="5434" operator="lessThan">
      <formula>0</formula>
    </cfRule>
  </conditionalFormatting>
  <conditionalFormatting sqref="D9">
    <cfRule type="cellIs" dxfId="4891" priority="5433" operator="lessThan">
      <formula>0</formula>
    </cfRule>
  </conditionalFormatting>
  <conditionalFormatting sqref="D9">
    <cfRule type="cellIs" dxfId="4890" priority="5432" operator="lessThan">
      <formula>0</formula>
    </cfRule>
  </conditionalFormatting>
  <conditionalFormatting sqref="D10">
    <cfRule type="cellIs" dxfId="4889" priority="5431" operator="lessThan">
      <formula>0</formula>
    </cfRule>
  </conditionalFormatting>
  <conditionalFormatting sqref="D9">
    <cfRule type="cellIs" dxfId="4888" priority="5430" operator="lessThan">
      <formula>0</formula>
    </cfRule>
  </conditionalFormatting>
  <conditionalFormatting sqref="D9">
    <cfRule type="cellIs" dxfId="4887" priority="5429" operator="lessThan">
      <formula>0</formula>
    </cfRule>
  </conditionalFormatting>
  <conditionalFormatting sqref="D9">
    <cfRule type="cellIs" dxfId="4886" priority="5428" operator="lessThan">
      <formula>0</formula>
    </cfRule>
  </conditionalFormatting>
  <conditionalFormatting sqref="D9">
    <cfRule type="cellIs" dxfId="4885" priority="5427" operator="lessThan">
      <formula>0</formula>
    </cfRule>
  </conditionalFormatting>
  <conditionalFormatting sqref="D9">
    <cfRule type="cellIs" dxfId="4884" priority="5426" operator="lessThan">
      <formula>0</formula>
    </cfRule>
  </conditionalFormatting>
  <conditionalFormatting sqref="D10">
    <cfRule type="cellIs" dxfId="4883" priority="5425" operator="lessThan">
      <formula>0</formula>
    </cfRule>
  </conditionalFormatting>
  <conditionalFormatting sqref="D9">
    <cfRule type="cellIs" dxfId="4882" priority="5424" operator="lessThan">
      <formula>0</formula>
    </cfRule>
  </conditionalFormatting>
  <conditionalFormatting sqref="D9">
    <cfRule type="cellIs" dxfId="4881" priority="5423" operator="lessThan">
      <formula>0</formula>
    </cfRule>
  </conditionalFormatting>
  <conditionalFormatting sqref="D9">
    <cfRule type="cellIs" dxfId="4880" priority="5422" operator="lessThan">
      <formula>0</formula>
    </cfRule>
  </conditionalFormatting>
  <conditionalFormatting sqref="D9">
    <cfRule type="cellIs" dxfId="4879" priority="5421" operator="lessThan">
      <formula>0</formula>
    </cfRule>
  </conditionalFormatting>
  <conditionalFormatting sqref="D9">
    <cfRule type="cellIs" dxfId="4878" priority="5420" operator="lessThan">
      <formula>0</formula>
    </cfRule>
  </conditionalFormatting>
  <conditionalFormatting sqref="D9">
    <cfRule type="cellIs" dxfId="4877" priority="5419" operator="lessThan">
      <formula>0</formula>
    </cfRule>
  </conditionalFormatting>
  <conditionalFormatting sqref="D10">
    <cfRule type="cellIs" dxfId="4876" priority="5418" operator="lessThan">
      <formula>0</formula>
    </cfRule>
  </conditionalFormatting>
  <conditionalFormatting sqref="D10">
    <cfRule type="cellIs" dxfId="4875" priority="5417" operator="lessThan">
      <formula>0</formula>
    </cfRule>
  </conditionalFormatting>
  <conditionalFormatting sqref="D9">
    <cfRule type="cellIs" dxfId="4874" priority="5416" operator="lessThan">
      <formula>0</formula>
    </cfRule>
  </conditionalFormatting>
  <conditionalFormatting sqref="D10">
    <cfRule type="cellIs" dxfId="4873" priority="5415" operator="lessThan">
      <formula>0</formula>
    </cfRule>
  </conditionalFormatting>
  <conditionalFormatting sqref="D9">
    <cfRule type="cellIs" dxfId="4872" priority="5414" operator="lessThan">
      <formula>0</formula>
    </cfRule>
  </conditionalFormatting>
  <conditionalFormatting sqref="D9">
    <cfRule type="cellIs" dxfId="4871" priority="5413" operator="lessThan">
      <formula>0</formula>
    </cfRule>
  </conditionalFormatting>
  <conditionalFormatting sqref="D10">
    <cfRule type="cellIs" dxfId="4870" priority="5412" operator="lessThan">
      <formula>0</formula>
    </cfRule>
  </conditionalFormatting>
  <conditionalFormatting sqref="D9">
    <cfRule type="cellIs" dxfId="4869" priority="5411" operator="lessThan">
      <formula>0</formula>
    </cfRule>
  </conditionalFormatting>
  <conditionalFormatting sqref="D9">
    <cfRule type="cellIs" dxfId="4868" priority="5410" operator="lessThan">
      <formula>0</formula>
    </cfRule>
  </conditionalFormatting>
  <conditionalFormatting sqref="D9">
    <cfRule type="cellIs" dxfId="4867" priority="5409" operator="lessThan">
      <formula>0</formula>
    </cfRule>
  </conditionalFormatting>
  <conditionalFormatting sqref="D10">
    <cfRule type="cellIs" dxfId="4866" priority="5408" operator="lessThan">
      <formula>0</formula>
    </cfRule>
  </conditionalFormatting>
  <conditionalFormatting sqref="D9">
    <cfRule type="cellIs" dxfId="4865" priority="5407" operator="lessThan">
      <formula>0</formula>
    </cfRule>
  </conditionalFormatting>
  <conditionalFormatting sqref="D9">
    <cfRule type="cellIs" dxfId="4864" priority="5406" operator="lessThan">
      <formula>0</formula>
    </cfRule>
  </conditionalFormatting>
  <conditionalFormatting sqref="D9">
    <cfRule type="cellIs" dxfId="4863" priority="5405" operator="lessThan">
      <formula>0</formula>
    </cfRule>
  </conditionalFormatting>
  <conditionalFormatting sqref="D9">
    <cfRule type="cellIs" dxfId="4862" priority="5404" operator="lessThan">
      <formula>0</formula>
    </cfRule>
  </conditionalFormatting>
  <conditionalFormatting sqref="D10">
    <cfRule type="cellIs" dxfId="4861" priority="5403" operator="lessThan">
      <formula>0</formula>
    </cfRule>
  </conditionalFormatting>
  <conditionalFormatting sqref="D9">
    <cfRule type="cellIs" dxfId="4860" priority="5402" operator="lessThan">
      <formula>0</formula>
    </cfRule>
  </conditionalFormatting>
  <conditionalFormatting sqref="D9">
    <cfRule type="cellIs" dxfId="4859" priority="5401" operator="lessThan">
      <formula>0</formula>
    </cfRule>
  </conditionalFormatting>
  <conditionalFormatting sqref="D9">
    <cfRule type="cellIs" dxfId="4858" priority="5400" operator="lessThan">
      <formula>0</formula>
    </cfRule>
  </conditionalFormatting>
  <conditionalFormatting sqref="D9">
    <cfRule type="cellIs" dxfId="4857" priority="5399" operator="lessThan">
      <formula>0</formula>
    </cfRule>
  </conditionalFormatting>
  <conditionalFormatting sqref="D9">
    <cfRule type="cellIs" dxfId="4856" priority="5398" operator="lessThan">
      <formula>0</formula>
    </cfRule>
  </conditionalFormatting>
  <conditionalFormatting sqref="D10">
    <cfRule type="cellIs" dxfId="4855" priority="5397" operator="lessThan">
      <formula>0</formula>
    </cfRule>
  </conditionalFormatting>
  <conditionalFormatting sqref="D9">
    <cfRule type="cellIs" dxfId="4854" priority="5396" operator="lessThan">
      <formula>0</formula>
    </cfRule>
  </conditionalFormatting>
  <conditionalFormatting sqref="D9">
    <cfRule type="cellIs" dxfId="4853" priority="5395" operator="lessThan">
      <formula>0</formula>
    </cfRule>
  </conditionalFormatting>
  <conditionalFormatting sqref="D9">
    <cfRule type="cellIs" dxfId="4852" priority="5394" operator="lessThan">
      <formula>0</formula>
    </cfRule>
  </conditionalFormatting>
  <conditionalFormatting sqref="D9">
    <cfRule type="cellIs" dxfId="4851" priority="5393" operator="lessThan">
      <formula>0</formula>
    </cfRule>
  </conditionalFormatting>
  <conditionalFormatting sqref="D9">
    <cfRule type="cellIs" dxfId="4850" priority="5392" operator="lessThan">
      <formula>0</formula>
    </cfRule>
  </conditionalFormatting>
  <conditionalFormatting sqref="D9">
    <cfRule type="cellIs" dxfId="4849" priority="5391" operator="lessThan">
      <formula>0</formula>
    </cfRule>
  </conditionalFormatting>
  <conditionalFormatting sqref="D10">
    <cfRule type="cellIs" dxfId="4848" priority="5390" operator="lessThan">
      <formula>0</formula>
    </cfRule>
  </conditionalFormatting>
  <conditionalFormatting sqref="D9">
    <cfRule type="cellIs" dxfId="4847" priority="5389" operator="lessThan">
      <formula>0</formula>
    </cfRule>
  </conditionalFormatting>
  <conditionalFormatting sqref="D9">
    <cfRule type="cellIs" dxfId="4846" priority="5388" operator="lessThan">
      <formula>0</formula>
    </cfRule>
  </conditionalFormatting>
  <conditionalFormatting sqref="D9">
    <cfRule type="cellIs" dxfId="4845" priority="5387" operator="lessThan">
      <formula>0</formula>
    </cfRule>
  </conditionalFormatting>
  <conditionalFormatting sqref="D9">
    <cfRule type="cellIs" dxfId="4844" priority="5386" operator="lessThan">
      <formula>0</formula>
    </cfRule>
  </conditionalFormatting>
  <conditionalFormatting sqref="D9">
    <cfRule type="cellIs" dxfId="4843" priority="5385" operator="lessThan">
      <formula>0</formula>
    </cfRule>
  </conditionalFormatting>
  <conditionalFormatting sqref="D9">
    <cfRule type="cellIs" dxfId="4842" priority="5384" operator="lessThan">
      <formula>0</formula>
    </cfRule>
  </conditionalFormatting>
  <conditionalFormatting sqref="D9">
    <cfRule type="cellIs" dxfId="4841" priority="5383" operator="lessThan">
      <formula>0</formula>
    </cfRule>
  </conditionalFormatting>
  <conditionalFormatting sqref="D10:D12">
    <cfRule type="cellIs" dxfId="4840" priority="5382" operator="lessThan">
      <formula>0</formula>
    </cfRule>
  </conditionalFormatting>
  <conditionalFormatting sqref="E10:E12">
    <cfRule type="cellIs" dxfId="4839" priority="5381" operator="lessThan">
      <formula>0</formula>
    </cfRule>
  </conditionalFormatting>
  <conditionalFormatting sqref="D12">
    <cfRule type="cellIs" dxfId="4838" priority="5380" operator="lessThan">
      <formula>0</formula>
    </cfRule>
  </conditionalFormatting>
  <conditionalFormatting sqref="D12">
    <cfRule type="cellIs" dxfId="4837" priority="5379" operator="lessThan">
      <formula>0</formula>
    </cfRule>
  </conditionalFormatting>
  <conditionalFormatting sqref="D12">
    <cfRule type="cellIs" dxfId="4836" priority="5378" operator="lessThan">
      <formula>0</formula>
    </cfRule>
  </conditionalFormatting>
  <conditionalFormatting sqref="D12">
    <cfRule type="cellIs" dxfId="4835" priority="5377" operator="lessThan">
      <formula>0</formula>
    </cfRule>
  </conditionalFormatting>
  <conditionalFormatting sqref="D12">
    <cfRule type="cellIs" dxfId="4834" priority="5376" operator="lessThan">
      <formula>0</formula>
    </cfRule>
  </conditionalFormatting>
  <conditionalFormatting sqref="D11">
    <cfRule type="cellIs" dxfId="4833" priority="5375" operator="lessThan">
      <formula>0</formula>
    </cfRule>
  </conditionalFormatting>
  <conditionalFormatting sqref="D12">
    <cfRule type="cellIs" dxfId="4832" priority="5374" operator="lessThan">
      <formula>0</formula>
    </cfRule>
  </conditionalFormatting>
  <conditionalFormatting sqref="D12">
    <cfRule type="cellIs" dxfId="4831" priority="5373" operator="lessThan">
      <formula>0</formula>
    </cfRule>
  </conditionalFormatting>
  <conditionalFormatting sqref="D12">
    <cfRule type="cellIs" dxfId="4830" priority="5372" operator="lessThan">
      <formula>0</formula>
    </cfRule>
  </conditionalFormatting>
  <conditionalFormatting sqref="D12">
    <cfRule type="cellIs" dxfId="4829" priority="5371" operator="lessThan">
      <formula>0</formula>
    </cfRule>
  </conditionalFormatting>
  <conditionalFormatting sqref="D11">
    <cfRule type="cellIs" dxfId="4828" priority="5370" operator="lessThan">
      <formula>0</formula>
    </cfRule>
  </conditionalFormatting>
  <conditionalFormatting sqref="D12">
    <cfRule type="cellIs" dxfId="4827" priority="5369" operator="lessThan">
      <formula>0</formula>
    </cfRule>
  </conditionalFormatting>
  <conditionalFormatting sqref="D12">
    <cfRule type="cellIs" dxfId="4826" priority="5368" operator="lessThan">
      <formula>0</formula>
    </cfRule>
  </conditionalFormatting>
  <conditionalFormatting sqref="D12">
    <cfRule type="cellIs" dxfId="4825" priority="5367" operator="lessThan">
      <formula>0</formula>
    </cfRule>
  </conditionalFormatting>
  <conditionalFormatting sqref="D11">
    <cfRule type="cellIs" dxfId="4824" priority="5366" operator="lessThan">
      <formula>0</formula>
    </cfRule>
  </conditionalFormatting>
  <conditionalFormatting sqref="D12">
    <cfRule type="cellIs" dxfId="4823" priority="5365" operator="lessThan">
      <formula>0</formula>
    </cfRule>
  </conditionalFormatting>
  <conditionalFormatting sqref="D12">
    <cfRule type="cellIs" dxfId="4822" priority="5364" operator="lessThan">
      <formula>0</formula>
    </cfRule>
  </conditionalFormatting>
  <conditionalFormatting sqref="D11">
    <cfRule type="cellIs" dxfId="4821" priority="5363" operator="lessThan">
      <formula>0</formula>
    </cfRule>
  </conditionalFormatting>
  <conditionalFormatting sqref="D12">
    <cfRule type="cellIs" dxfId="4820" priority="5362" operator="lessThan">
      <formula>0</formula>
    </cfRule>
  </conditionalFormatting>
  <conditionalFormatting sqref="D11">
    <cfRule type="cellIs" dxfId="4819" priority="5361" operator="lessThan">
      <formula>0</formula>
    </cfRule>
  </conditionalFormatting>
  <conditionalFormatting sqref="D11">
    <cfRule type="cellIs" dxfId="4818" priority="5360" operator="lessThan">
      <formula>0</formula>
    </cfRule>
  </conditionalFormatting>
  <conditionalFormatting sqref="D12">
    <cfRule type="cellIs" dxfId="4817" priority="5359" operator="lessThan">
      <formula>0</formula>
    </cfRule>
  </conditionalFormatting>
  <conditionalFormatting sqref="D12">
    <cfRule type="cellIs" dxfId="4816" priority="5358" operator="lessThan">
      <formula>0</formula>
    </cfRule>
  </conditionalFormatting>
  <conditionalFormatting sqref="D12">
    <cfRule type="cellIs" dxfId="4815" priority="5357" operator="lessThan">
      <formula>0</formula>
    </cfRule>
  </conditionalFormatting>
  <conditionalFormatting sqref="D12">
    <cfRule type="cellIs" dxfId="4814" priority="5356" operator="lessThan">
      <formula>0</formula>
    </cfRule>
  </conditionalFormatting>
  <conditionalFormatting sqref="D11">
    <cfRule type="cellIs" dxfId="4813" priority="5355" operator="lessThan">
      <formula>0</formula>
    </cfRule>
  </conditionalFormatting>
  <conditionalFormatting sqref="D12">
    <cfRule type="cellIs" dxfId="4812" priority="5354" operator="lessThan">
      <formula>0</formula>
    </cfRule>
  </conditionalFormatting>
  <conditionalFormatting sqref="D12">
    <cfRule type="cellIs" dxfId="4811" priority="5353" operator="lessThan">
      <formula>0</formula>
    </cfRule>
  </conditionalFormatting>
  <conditionalFormatting sqref="D12">
    <cfRule type="cellIs" dxfId="4810" priority="5352" operator="lessThan">
      <formula>0</formula>
    </cfRule>
  </conditionalFormatting>
  <conditionalFormatting sqref="D11">
    <cfRule type="cellIs" dxfId="4809" priority="5351" operator="lessThan">
      <formula>0</formula>
    </cfRule>
  </conditionalFormatting>
  <conditionalFormatting sqref="D12">
    <cfRule type="cellIs" dxfId="4808" priority="5350" operator="lessThan">
      <formula>0</formula>
    </cfRule>
  </conditionalFormatting>
  <conditionalFormatting sqref="D12">
    <cfRule type="cellIs" dxfId="4807" priority="5349" operator="lessThan">
      <formula>0</formula>
    </cfRule>
  </conditionalFormatting>
  <conditionalFormatting sqref="D11">
    <cfRule type="cellIs" dxfId="4806" priority="5348" operator="lessThan">
      <formula>0</formula>
    </cfRule>
  </conditionalFormatting>
  <conditionalFormatting sqref="D12">
    <cfRule type="cellIs" dxfId="4805" priority="5347" operator="lessThan">
      <formula>0</formula>
    </cfRule>
  </conditionalFormatting>
  <conditionalFormatting sqref="D11">
    <cfRule type="cellIs" dxfId="4804" priority="5346" operator="lessThan">
      <formula>0</formula>
    </cfRule>
  </conditionalFormatting>
  <conditionalFormatting sqref="D11">
    <cfRule type="cellIs" dxfId="4803" priority="5345" operator="lessThan">
      <formula>0</formula>
    </cfRule>
  </conditionalFormatting>
  <conditionalFormatting sqref="D12">
    <cfRule type="cellIs" dxfId="4802" priority="5344" operator="lessThan">
      <formula>0</formula>
    </cfRule>
  </conditionalFormatting>
  <conditionalFormatting sqref="D12">
    <cfRule type="cellIs" dxfId="4801" priority="5343" operator="lessThan">
      <formula>0</formula>
    </cfRule>
  </conditionalFormatting>
  <conditionalFormatting sqref="D12">
    <cfRule type="cellIs" dxfId="4800" priority="5342" operator="lessThan">
      <formula>0</formula>
    </cfRule>
  </conditionalFormatting>
  <conditionalFormatting sqref="D11">
    <cfRule type="cellIs" dxfId="4799" priority="5341" operator="lessThan">
      <formula>0</formula>
    </cfRule>
  </conditionalFormatting>
  <conditionalFormatting sqref="D12">
    <cfRule type="cellIs" dxfId="4798" priority="5340" operator="lessThan">
      <formula>0</formula>
    </cfRule>
  </conditionalFormatting>
  <conditionalFormatting sqref="D12">
    <cfRule type="cellIs" dxfId="4797" priority="5339" operator="lessThan">
      <formula>0</formula>
    </cfRule>
  </conditionalFormatting>
  <conditionalFormatting sqref="D11">
    <cfRule type="cellIs" dxfId="4796" priority="5338" operator="lessThan">
      <formula>0</formula>
    </cfRule>
  </conditionalFormatting>
  <conditionalFormatting sqref="D12">
    <cfRule type="cellIs" dxfId="4795" priority="5337" operator="lessThan">
      <formula>0</formula>
    </cfRule>
  </conditionalFormatting>
  <conditionalFormatting sqref="D11">
    <cfRule type="cellIs" dxfId="4794" priority="5336" operator="lessThan">
      <formula>0</formula>
    </cfRule>
  </conditionalFormatting>
  <conditionalFormatting sqref="D11">
    <cfRule type="cellIs" dxfId="4793" priority="5335" operator="lessThan">
      <formula>0</formula>
    </cfRule>
  </conditionalFormatting>
  <conditionalFormatting sqref="D12">
    <cfRule type="cellIs" dxfId="4792" priority="5334" operator="lessThan">
      <formula>0</formula>
    </cfRule>
  </conditionalFormatting>
  <conditionalFormatting sqref="D12">
    <cfRule type="cellIs" dxfId="4791" priority="5333" operator="lessThan">
      <formula>0</formula>
    </cfRule>
  </conditionalFormatting>
  <conditionalFormatting sqref="D11">
    <cfRule type="cellIs" dxfId="4790" priority="5332" operator="lessThan">
      <formula>0</formula>
    </cfRule>
  </conditionalFormatting>
  <conditionalFormatting sqref="D12">
    <cfRule type="cellIs" dxfId="4789" priority="5331" operator="lessThan">
      <formula>0</formula>
    </cfRule>
  </conditionalFormatting>
  <conditionalFormatting sqref="D11">
    <cfRule type="cellIs" dxfId="4788" priority="5330" operator="lessThan">
      <formula>0</formula>
    </cfRule>
  </conditionalFormatting>
  <conditionalFormatting sqref="D11">
    <cfRule type="cellIs" dxfId="4787" priority="5329" operator="lessThan">
      <formula>0</formula>
    </cfRule>
  </conditionalFormatting>
  <conditionalFormatting sqref="D12">
    <cfRule type="cellIs" dxfId="4786" priority="5328" operator="lessThan">
      <formula>0</formula>
    </cfRule>
  </conditionalFormatting>
  <conditionalFormatting sqref="D11">
    <cfRule type="cellIs" dxfId="4785" priority="5327" operator="lessThan">
      <formula>0</formula>
    </cfRule>
  </conditionalFormatting>
  <conditionalFormatting sqref="D11">
    <cfRule type="cellIs" dxfId="4784" priority="5326" operator="lessThan">
      <formula>0</formula>
    </cfRule>
  </conditionalFormatting>
  <conditionalFormatting sqref="D11">
    <cfRule type="cellIs" dxfId="4783" priority="5325" operator="lessThan">
      <formula>0</formula>
    </cfRule>
  </conditionalFormatting>
  <conditionalFormatting sqref="D12">
    <cfRule type="cellIs" dxfId="4782" priority="5324" operator="lessThan">
      <formula>0</formula>
    </cfRule>
  </conditionalFormatting>
  <conditionalFormatting sqref="D12">
    <cfRule type="cellIs" dxfId="4781" priority="5323" operator="lessThan">
      <formula>0</formula>
    </cfRule>
  </conditionalFormatting>
  <conditionalFormatting sqref="D12">
    <cfRule type="cellIs" dxfId="4780" priority="5322" operator="lessThan">
      <formula>0</formula>
    </cfRule>
  </conditionalFormatting>
  <conditionalFormatting sqref="D12">
    <cfRule type="cellIs" dxfId="4779" priority="5321" operator="lessThan">
      <formula>0</formula>
    </cfRule>
  </conditionalFormatting>
  <conditionalFormatting sqref="D11">
    <cfRule type="cellIs" dxfId="4778" priority="5320" operator="lessThan">
      <formula>0</formula>
    </cfRule>
  </conditionalFormatting>
  <conditionalFormatting sqref="D12">
    <cfRule type="cellIs" dxfId="4777" priority="5319" operator="lessThan">
      <formula>0</formula>
    </cfRule>
  </conditionalFormatting>
  <conditionalFormatting sqref="D12">
    <cfRule type="cellIs" dxfId="4776" priority="5318" operator="lessThan">
      <formula>0</formula>
    </cfRule>
  </conditionalFormatting>
  <conditionalFormatting sqref="D12">
    <cfRule type="cellIs" dxfId="4775" priority="5317" operator="lessThan">
      <formula>0</formula>
    </cfRule>
  </conditionalFormatting>
  <conditionalFormatting sqref="D11">
    <cfRule type="cellIs" dxfId="4774" priority="5316" operator="lessThan">
      <formula>0</formula>
    </cfRule>
  </conditionalFormatting>
  <conditionalFormatting sqref="D12">
    <cfRule type="cellIs" dxfId="4773" priority="5315" operator="lessThan">
      <formula>0</formula>
    </cfRule>
  </conditionalFormatting>
  <conditionalFormatting sqref="D12">
    <cfRule type="cellIs" dxfId="4772" priority="5314" operator="lessThan">
      <formula>0</formula>
    </cfRule>
  </conditionalFormatting>
  <conditionalFormatting sqref="D11">
    <cfRule type="cellIs" dxfId="4771" priority="5313" operator="lessThan">
      <formula>0</formula>
    </cfRule>
  </conditionalFormatting>
  <conditionalFormatting sqref="D12">
    <cfRule type="cellIs" dxfId="4770" priority="5312" operator="lessThan">
      <formula>0</formula>
    </cfRule>
  </conditionalFormatting>
  <conditionalFormatting sqref="D11">
    <cfRule type="cellIs" dxfId="4769" priority="5311" operator="lessThan">
      <formula>0</formula>
    </cfRule>
  </conditionalFormatting>
  <conditionalFormatting sqref="D11">
    <cfRule type="cellIs" dxfId="4768" priority="5310" operator="lessThan">
      <formula>0</formula>
    </cfRule>
  </conditionalFormatting>
  <conditionalFormatting sqref="D12">
    <cfRule type="cellIs" dxfId="4767" priority="5309" operator="lessThan">
      <formula>0</formula>
    </cfRule>
  </conditionalFormatting>
  <conditionalFormatting sqref="D12">
    <cfRule type="cellIs" dxfId="4766" priority="5308" operator="lessThan">
      <formula>0</formula>
    </cfRule>
  </conditionalFormatting>
  <conditionalFormatting sqref="D12">
    <cfRule type="cellIs" dxfId="4765" priority="5307" operator="lessThan">
      <formula>0</formula>
    </cfRule>
  </conditionalFormatting>
  <conditionalFormatting sqref="D11">
    <cfRule type="cellIs" dxfId="4764" priority="5306" operator="lessThan">
      <formula>0</formula>
    </cfRule>
  </conditionalFormatting>
  <conditionalFormatting sqref="D12">
    <cfRule type="cellIs" dxfId="4763" priority="5305" operator="lessThan">
      <formula>0</formula>
    </cfRule>
  </conditionalFormatting>
  <conditionalFormatting sqref="D12">
    <cfRule type="cellIs" dxfId="4762" priority="5304" operator="lessThan">
      <formula>0</formula>
    </cfRule>
  </conditionalFormatting>
  <conditionalFormatting sqref="D11">
    <cfRule type="cellIs" dxfId="4761" priority="5303" operator="lessThan">
      <formula>0</formula>
    </cfRule>
  </conditionalFormatting>
  <conditionalFormatting sqref="D12">
    <cfRule type="cellIs" dxfId="4760" priority="5302" operator="lessThan">
      <formula>0</formula>
    </cfRule>
  </conditionalFormatting>
  <conditionalFormatting sqref="D11">
    <cfRule type="cellIs" dxfId="4759" priority="5301" operator="lessThan">
      <formula>0</formula>
    </cfRule>
  </conditionalFormatting>
  <conditionalFormatting sqref="D11">
    <cfRule type="cellIs" dxfId="4758" priority="5300" operator="lessThan">
      <formula>0</formula>
    </cfRule>
  </conditionalFormatting>
  <conditionalFormatting sqref="D12">
    <cfRule type="cellIs" dxfId="4757" priority="5299" operator="lessThan">
      <formula>0</formula>
    </cfRule>
  </conditionalFormatting>
  <conditionalFormatting sqref="D12">
    <cfRule type="cellIs" dxfId="4756" priority="5298" operator="lessThan">
      <formula>0</formula>
    </cfRule>
  </conditionalFormatting>
  <conditionalFormatting sqref="D11">
    <cfRule type="cellIs" dxfId="4755" priority="5297" operator="lessThan">
      <formula>0</formula>
    </cfRule>
  </conditionalFormatting>
  <conditionalFormatting sqref="D12">
    <cfRule type="cellIs" dxfId="4754" priority="5296" operator="lessThan">
      <formula>0</formula>
    </cfRule>
  </conditionalFormatting>
  <conditionalFormatting sqref="D11">
    <cfRule type="cellIs" dxfId="4753" priority="5295" operator="lessThan">
      <formula>0</formula>
    </cfRule>
  </conditionalFormatting>
  <conditionalFormatting sqref="D11">
    <cfRule type="cellIs" dxfId="4752" priority="5294" operator="lessThan">
      <formula>0</formula>
    </cfRule>
  </conditionalFormatting>
  <conditionalFormatting sqref="D12">
    <cfRule type="cellIs" dxfId="4751" priority="5293" operator="lessThan">
      <formula>0</formula>
    </cfRule>
  </conditionalFormatting>
  <conditionalFormatting sqref="D11">
    <cfRule type="cellIs" dxfId="4750" priority="5292" operator="lessThan">
      <formula>0</formula>
    </cfRule>
  </conditionalFormatting>
  <conditionalFormatting sqref="D11">
    <cfRule type="cellIs" dxfId="4749" priority="5291" operator="lessThan">
      <formula>0</formula>
    </cfRule>
  </conditionalFormatting>
  <conditionalFormatting sqref="D11">
    <cfRule type="cellIs" dxfId="4748" priority="5290" operator="lessThan">
      <formula>0</formula>
    </cfRule>
  </conditionalFormatting>
  <conditionalFormatting sqref="D12">
    <cfRule type="cellIs" dxfId="4747" priority="5289" operator="lessThan">
      <formula>0</formula>
    </cfRule>
  </conditionalFormatting>
  <conditionalFormatting sqref="D12">
    <cfRule type="cellIs" dxfId="4746" priority="5288" operator="lessThan">
      <formula>0</formula>
    </cfRule>
  </conditionalFormatting>
  <conditionalFormatting sqref="D12">
    <cfRule type="cellIs" dxfId="4745" priority="5287" operator="lessThan">
      <formula>0</formula>
    </cfRule>
  </conditionalFormatting>
  <conditionalFormatting sqref="D11">
    <cfRule type="cellIs" dxfId="4744" priority="5286" operator="lessThan">
      <formula>0</formula>
    </cfRule>
  </conditionalFormatting>
  <conditionalFormatting sqref="D12">
    <cfRule type="cellIs" dxfId="4743" priority="5285" operator="lessThan">
      <formula>0</formula>
    </cfRule>
  </conditionalFormatting>
  <conditionalFormatting sqref="D12">
    <cfRule type="cellIs" dxfId="4742" priority="5284" operator="lessThan">
      <formula>0</formula>
    </cfRule>
  </conditionalFormatting>
  <conditionalFormatting sqref="D11">
    <cfRule type="cellIs" dxfId="4741" priority="5283" operator="lessThan">
      <formula>0</formula>
    </cfRule>
  </conditionalFormatting>
  <conditionalFormatting sqref="D12">
    <cfRule type="cellIs" dxfId="4740" priority="5282" operator="lessThan">
      <formula>0</formula>
    </cfRule>
  </conditionalFormatting>
  <conditionalFormatting sqref="D11">
    <cfRule type="cellIs" dxfId="4739" priority="5281" operator="lessThan">
      <formula>0</formula>
    </cfRule>
  </conditionalFormatting>
  <conditionalFormatting sqref="D11">
    <cfRule type="cellIs" dxfId="4738" priority="5280" operator="lessThan">
      <formula>0</formula>
    </cfRule>
  </conditionalFormatting>
  <conditionalFormatting sqref="D12">
    <cfRule type="cellIs" dxfId="4737" priority="5279" operator="lessThan">
      <formula>0</formula>
    </cfRule>
  </conditionalFormatting>
  <conditionalFormatting sqref="D12">
    <cfRule type="cellIs" dxfId="4736" priority="5278" operator="lessThan">
      <formula>0</formula>
    </cfRule>
  </conditionalFormatting>
  <conditionalFormatting sqref="D11">
    <cfRule type="cellIs" dxfId="4735" priority="5277" operator="lessThan">
      <formula>0</formula>
    </cfRule>
  </conditionalFormatting>
  <conditionalFormatting sqref="D12">
    <cfRule type="cellIs" dxfId="4734" priority="5276" operator="lessThan">
      <formula>0</formula>
    </cfRule>
  </conditionalFormatting>
  <conditionalFormatting sqref="D11">
    <cfRule type="cellIs" dxfId="4733" priority="5275" operator="lessThan">
      <formula>0</formula>
    </cfRule>
  </conditionalFormatting>
  <conditionalFormatting sqref="D11">
    <cfRule type="cellIs" dxfId="4732" priority="5274" operator="lessThan">
      <formula>0</formula>
    </cfRule>
  </conditionalFormatting>
  <conditionalFormatting sqref="D12">
    <cfRule type="cellIs" dxfId="4731" priority="5273" operator="lessThan">
      <formula>0</formula>
    </cfRule>
  </conditionalFormatting>
  <conditionalFormatting sqref="D11">
    <cfRule type="cellIs" dxfId="4730" priority="5272" operator="lessThan">
      <formula>0</formula>
    </cfRule>
  </conditionalFormatting>
  <conditionalFormatting sqref="D11">
    <cfRule type="cellIs" dxfId="4729" priority="5271" operator="lessThan">
      <formula>0</formula>
    </cfRule>
  </conditionalFormatting>
  <conditionalFormatting sqref="D11">
    <cfRule type="cellIs" dxfId="4728" priority="5270" operator="lessThan">
      <formula>0</formula>
    </cfRule>
  </conditionalFormatting>
  <conditionalFormatting sqref="D12">
    <cfRule type="cellIs" dxfId="4727" priority="5269" operator="lessThan">
      <formula>0</formula>
    </cfRule>
  </conditionalFormatting>
  <conditionalFormatting sqref="D12">
    <cfRule type="cellIs" dxfId="4726" priority="5268" operator="lessThan">
      <formula>0</formula>
    </cfRule>
  </conditionalFormatting>
  <conditionalFormatting sqref="D11">
    <cfRule type="cellIs" dxfId="4725" priority="5267" operator="lessThan">
      <formula>0</formula>
    </cfRule>
  </conditionalFormatting>
  <conditionalFormatting sqref="D12">
    <cfRule type="cellIs" dxfId="4724" priority="5266" operator="lessThan">
      <formula>0</formula>
    </cfRule>
  </conditionalFormatting>
  <conditionalFormatting sqref="D11">
    <cfRule type="cellIs" dxfId="4723" priority="5265" operator="lessThan">
      <formula>0</formula>
    </cfRule>
  </conditionalFormatting>
  <conditionalFormatting sqref="D11">
    <cfRule type="cellIs" dxfId="4722" priority="5264" operator="lessThan">
      <formula>0</formula>
    </cfRule>
  </conditionalFormatting>
  <conditionalFormatting sqref="D12">
    <cfRule type="cellIs" dxfId="4721" priority="5263" operator="lessThan">
      <formula>0</formula>
    </cfRule>
  </conditionalFormatting>
  <conditionalFormatting sqref="D11">
    <cfRule type="cellIs" dxfId="4720" priority="5262" operator="lessThan">
      <formula>0</formula>
    </cfRule>
  </conditionalFormatting>
  <conditionalFormatting sqref="D11">
    <cfRule type="cellIs" dxfId="4719" priority="5261" operator="lessThan">
      <formula>0</formula>
    </cfRule>
  </conditionalFormatting>
  <conditionalFormatting sqref="D11">
    <cfRule type="cellIs" dxfId="4718" priority="5260" operator="lessThan">
      <formula>0</formula>
    </cfRule>
  </conditionalFormatting>
  <conditionalFormatting sqref="D12">
    <cfRule type="cellIs" dxfId="4717" priority="5259" operator="lessThan">
      <formula>0</formula>
    </cfRule>
  </conditionalFormatting>
  <conditionalFormatting sqref="D11">
    <cfRule type="cellIs" dxfId="4716" priority="5258" operator="lessThan">
      <formula>0</formula>
    </cfRule>
  </conditionalFormatting>
  <conditionalFormatting sqref="D11">
    <cfRule type="cellIs" dxfId="4715" priority="5257" operator="lessThan">
      <formula>0</formula>
    </cfRule>
  </conditionalFormatting>
  <conditionalFormatting sqref="D11">
    <cfRule type="cellIs" dxfId="4714" priority="5256" operator="lessThan">
      <formula>0</formula>
    </cfRule>
  </conditionalFormatting>
  <conditionalFormatting sqref="D11">
    <cfRule type="cellIs" dxfId="4713" priority="5255" operator="lessThan">
      <formula>0</formula>
    </cfRule>
  </conditionalFormatting>
  <conditionalFormatting sqref="D12">
    <cfRule type="cellIs" dxfId="4712" priority="5254" operator="lessThan">
      <formula>0</formula>
    </cfRule>
  </conditionalFormatting>
  <conditionalFormatting sqref="D12">
    <cfRule type="cellIs" dxfId="4711" priority="5253" operator="lessThan">
      <formula>0</formula>
    </cfRule>
  </conditionalFormatting>
  <conditionalFormatting sqref="D12">
    <cfRule type="cellIs" dxfId="4710" priority="5252" operator="lessThan">
      <formula>0</formula>
    </cfRule>
  </conditionalFormatting>
  <conditionalFormatting sqref="D12">
    <cfRule type="cellIs" dxfId="4709" priority="5251" operator="lessThan">
      <formula>0</formula>
    </cfRule>
  </conditionalFormatting>
  <conditionalFormatting sqref="D11">
    <cfRule type="cellIs" dxfId="4708" priority="5250" operator="lessThan">
      <formula>0</formula>
    </cfRule>
  </conditionalFormatting>
  <conditionalFormatting sqref="D12">
    <cfRule type="cellIs" dxfId="4707" priority="5249" operator="lessThan">
      <formula>0</formula>
    </cfRule>
  </conditionalFormatting>
  <conditionalFormatting sqref="D12">
    <cfRule type="cellIs" dxfId="4706" priority="5248" operator="lessThan">
      <formula>0</formula>
    </cfRule>
  </conditionalFormatting>
  <conditionalFormatting sqref="D12">
    <cfRule type="cellIs" dxfId="4705" priority="5247" operator="lessThan">
      <formula>0</formula>
    </cfRule>
  </conditionalFormatting>
  <conditionalFormatting sqref="D11">
    <cfRule type="cellIs" dxfId="4704" priority="5246" operator="lessThan">
      <formula>0</formula>
    </cfRule>
  </conditionalFormatting>
  <conditionalFormatting sqref="D12">
    <cfRule type="cellIs" dxfId="4703" priority="5245" operator="lessThan">
      <formula>0</formula>
    </cfRule>
  </conditionalFormatting>
  <conditionalFormatting sqref="D12">
    <cfRule type="cellIs" dxfId="4702" priority="5244" operator="lessThan">
      <formula>0</formula>
    </cfRule>
  </conditionalFormatting>
  <conditionalFormatting sqref="D11">
    <cfRule type="cellIs" dxfId="4701" priority="5243" operator="lessThan">
      <formula>0</formula>
    </cfRule>
  </conditionalFormatting>
  <conditionalFormatting sqref="D12">
    <cfRule type="cellIs" dxfId="4700" priority="5242" operator="lessThan">
      <formula>0</formula>
    </cfRule>
  </conditionalFormatting>
  <conditionalFormatting sqref="D11">
    <cfRule type="cellIs" dxfId="4699" priority="5241" operator="lessThan">
      <formula>0</formula>
    </cfRule>
  </conditionalFormatting>
  <conditionalFormatting sqref="D11">
    <cfRule type="cellIs" dxfId="4698" priority="5240" operator="lessThan">
      <formula>0</formula>
    </cfRule>
  </conditionalFormatting>
  <conditionalFormatting sqref="D12">
    <cfRule type="cellIs" dxfId="4697" priority="5239" operator="lessThan">
      <formula>0</formula>
    </cfRule>
  </conditionalFormatting>
  <conditionalFormatting sqref="D12">
    <cfRule type="cellIs" dxfId="4696" priority="5238" operator="lessThan">
      <formula>0</formula>
    </cfRule>
  </conditionalFormatting>
  <conditionalFormatting sqref="D12">
    <cfRule type="cellIs" dxfId="4695" priority="5237" operator="lessThan">
      <formula>0</formula>
    </cfRule>
  </conditionalFormatting>
  <conditionalFormatting sqref="D11">
    <cfRule type="cellIs" dxfId="4694" priority="5236" operator="lessThan">
      <formula>0</formula>
    </cfRule>
  </conditionalFormatting>
  <conditionalFormatting sqref="D12">
    <cfRule type="cellIs" dxfId="4693" priority="5235" operator="lessThan">
      <formula>0</formula>
    </cfRule>
  </conditionalFormatting>
  <conditionalFormatting sqref="D12">
    <cfRule type="cellIs" dxfId="4692" priority="5234" operator="lessThan">
      <formula>0</formula>
    </cfRule>
  </conditionalFormatting>
  <conditionalFormatting sqref="D11">
    <cfRule type="cellIs" dxfId="4691" priority="5233" operator="lessThan">
      <formula>0</formula>
    </cfRule>
  </conditionalFormatting>
  <conditionalFormatting sqref="D12">
    <cfRule type="cellIs" dxfId="4690" priority="5232" operator="lessThan">
      <formula>0</formula>
    </cfRule>
  </conditionalFormatting>
  <conditionalFormatting sqref="D11">
    <cfRule type="cellIs" dxfId="4689" priority="5231" operator="lessThan">
      <formula>0</formula>
    </cfRule>
  </conditionalFormatting>
  <conditionalFormatting sqref="D11">
    <cfRule type="cellIs" dxfId="4688" priority="5230" operator="lessThan">
      <formula>0</formula>
    </cfRule>
  </conditionalFormatting>
  <conditionalFormatting sqref="D12">
    <cfRule type="cellIs" dxfId="4687" priority="5229" operator="lessThan">
      <formula>0</formula>
    </cfRule>
  </conditionalFormatting>
  <conditionalFormatting sqref="D12">
    <cfRule type="cellIs" dxfId="4686" priority="5228" operator="lessThan">
      <formula>0</formula>
    </cfRule>
  </conditionalFormatting>
  <conditionalFormatting sqref="D11">
    <cfRule type="cellIs" dxfId="4685" priority="5227" operator="lessThan">
      <formula>0</formula>
    </cfRule>
  </conditionalFormatting>
  <conditionalFormatting sqref="D12">
    <cfRule type="cellIs" dxfId="4684" priority="5226" operator="lessThan">
      <formula>0</formula>
    </cfRule>
  </conditionalFormatting>
  <conditionalFormatting sqref="D11">
    <cfRule type="cellIs" dxfId="4683" priority="5225" operator="lessThan">
      <formula>0</formula>
    </cfRule>
  </conditionalFormatting>
  <conditionalFormatting sqref="D11">
    <cfRule type="cellIs" dxfId="4682" priority="5224" operator="lessThan">
      <formula>0</formula>
    </cfRule>
  </conditionalFormatting>
  <conditionalFormatting sqref="D12">
    <cfRule type="cellIs" dxfId="4681" priority="5223" operator="lessThan">
      <formula>0</formula>
    </cfRule>
  </conditionalFormatting>
  <conditionalFormatting sqref="D11">
    <cfRule type="cellIs" dxfId="4680" priority="5222" operator="lessThan">
      <formula>0</formula>
    </cfRule>
  </conditionalFormatting>
  <conditionalFormatting sqref="D11">
    <cfRule type="cellIs" dxfId="4679" priority="5221" operator="lessThan">
      <formula>0</formula>
    </cfRule>
  </conditionalFormatting>
  <conditionalFormatting sqref="D11">
    <cfRule type="cellIs" dxfId="4678" priority="5220" operator="lessThan">
      <formula>0</formula>
    </cfRule>
  </conditionalFormatting>
  <conditionalFormatting sqref="D12">
    <cfRule type="cellIs" dxfId="4677" priority="5219" operator="lessThan">
      <formula>0</formula>
    </cfRule>
  </conditionalFormatting>
  <conditionalFormatting sqref="D12">
    <cfRule type="cellIs" dxfId="4676" priority="5218" operator="lessThan">
      <formula>0</formula>
    </cfRule>
  </conditionalFormatting>
  <conditionalFormatting sqref="D12">
    <cfRule type="cellIs" dxfId="4675" priority="5217" operator="lessThan">
      <formula>0</formula>
    </cfRule>
  </conditionalFormatting>
  <conditionalFormatting sqref="D11">
    <cfRule type="cellIs" dxfId="4674" priority="5216" operator="lessThan">
      <formula>0</formula>
    </cfRule>
  </conditionalFormatting>
  <conditionalFormatting sqref="D12">
    <cfRule type="cellIs" dxfId="4673" priority="5215" operator="lessThan">
      <formula>0</formula>
    </cfRule>
  </conditionalFormatting>
  <conditionalFormatting sqref="D12">
    <cfRule type="cellIs" dxfId="4672" priority="5214" operator="lessThan">
      <formula>0</formula>
    </cfRule>
  </conditionalFormatting>
  <conditionalFormatting sqref="D11">
    <cfRule type="cellIs" dxfId="4671" priority="5213" operator="lessThan">
      <formula>0</formula>
    </cfRule>
  </conditionalFormatting>
  <conditionalFormatting sqref="D12">
    <cfRule type="cellIs" dxfId="4670" priority="5212" operator="lessThan">
      <formula>0</formula>
    </cfRule>
  </conditionalFormatting>
  <conditionalFormatting sqref="D11">
    <cfRule type="cellIs" dxfId="4669" priority="5211" operator="lessThan">
      <formula>0</formula>
    </cfRule>
  </conditionalFormatting>
  <conditionalFormatting sqref="D11">
    <cfRule type="cellIs" dxfId="4668" priority="5210" operator="lessThan">
      <formula>0</formula>
    </cfRule>
  </conditionalFormatting>
  <conditionalFormatting sqref="D12">
    <cfRule type="cellIs" dxfId="4667" priority="5209" operator="lessThan">
      <formula>0</formula>
    </cfRule>
  </conditionalFormatting>
  <conditionalFormatting sqref="D12">
    <cfRule type="cellIs" dxfId="4666" priority="5208" operator="lessThan">
      <formula>0</formula>
    </cfRule>
  </conditionalFormatting>
  <conditionalFormatting sqref="D11">
    <cfRule type="cellIs" dxfId="4665" priority="5207" operator="lessThan">
      <formula>0</formula>
    </cfRule>
  </conditionalFormatting>
  <conditionalFormatting sqref="D12">
    <cfRule type="cellIs" dxfId="4664" priority="5206" operator="lessThan">
      <formula>0</formula>
    </cfRule>
  </conditionalFormatting>
  <conditionalFormatting sqref="D11">
    <cfRule type="cellIs" dxfId="4663" priority="5205" operator="lessThan">
      <formula>0</formula>
    </cfRule>
  </conditionalFormatting>
  <conditionalFormatting sqref="D11">
    <cfRule type="cellIs" dxfId="4662" priority="5204" operator="lessThan">
      <formula>0</formula>
    </cfRule>
  </conditionalFormatting>
  <conditionalFormatting sqref="D12">
    <cfRule type="cellIs" dxfId="4661" priority="5203" operator="lessThan">
      <formula>0</formula>
    </cfRule>
  </conditionalFormatting>
  <conditionalFormatting sqref="D11">
    <cfRule type="cellIs" dxfId="4660" priority="5202" operator="lessThan">
      <formula>0</formula>
    </cfRule>
  </conditionalFormatting>
  <conditionalFormatting sqref="D11">
    <cfRule type="cellIs" dxfId="4659" priority="5201" operator="lessThan">
      <formula>0</formula>
    </cfRule>
  </conditionalFormatting>
  <conditionalFormatting sqref="D11">
    <cfRule type="cellIs" dxfId="4658" priority="5200" operator="lessThan">
      <formula>0</formula>
    </cfRule>
  </conditionalFormatting>
  <conditionalFormatting sqref="D12">
    <cfRule type="cellIs" dxfId="4657" priority="5199" operator="lessThan">
      <formula>0</formula>
    </cfRule>
  </conditionalFormatting>
  <conditionalFormatting sqref="D12">
    <cfRule type="cellIs" dxfId="4656" priority="5198" operator="lessThan">
      <formula>0</formula>
    </cfRule>
  </conditionalFormatting>
  <conditionalFormatting sqref="D11">
    <cfRule type="cellIs" dxfId="4655" priority="5197" operator="lessThan">
      <formula>0</formula>
    </cfRule>
  </conditionalFormatting>
  <conditionalFormatting sqref="D12">
    <cfRule type="cellIs" dxfId="4654" priority="5196" operator="lessThan">
      <formula>0</formula>
    </cfRule>
  </conditionalFormatting>
  <conditionalFormatting sqref="D11">
    <cfRule type="cellIs" dxfId="4653" priority="5195" operator="lessThan">
      <formula>0</formula>
    </cfRule>
  </conditionalFormatting>
  <conditionalFormatting sqref="D11">
    <cfRule type="cellIs" dxfId="4652" priority="5194" operator="lessThan">
      <formula>0</formula>
    </cfRule>
  </conditionalFormatting>
  <conditionalFormatting sqref="D12">
    <cfRule type="cellIs" dxfId="4651" priority="5193" operator="lessThan">
      <formula>0</formula>
    </cfRule>
  </conditionalFormatting>
  <conditionalFormatting sqref="D11">
    <cfRule type="cellIs" dxfId="4650" priority="5192" operator="lessThan">
      <formula>0</formula>
    </cfRule>
  </conditionalFormatting>
  <conditionalFormatting sqref="D11">
    <cfRule type="cellIs" dxfId="4649" priority="5191" operator="lessThan">
      <formula>0</formula>
    </cfRule>
  </conditionalFormatting>
  <conditionalFormatting sqref="D11">
    <cfRule type="cellIs" dxfId="4648" priority="5190" operator="lessThan">
      <formula>0</formula>
    </cfRule>
  </conditionalFormatting>
  <conditionalFormatting sqref="D12">
    <cfRule type="cellIs" dxfId="4647" priority="5189" operator="lessThan">
      <formula>0</formula>
    </cfRule>
  </conditionalFormatting>
  <conditionalFormatting sqref="D11">
    <cfRule type="cellIs" dxfId="4646" priority="5188" operator="lessThan">
      <formula>0</formula>
    </cfRule>
  </conditionalFormatting>
  <conditionalFormatting sqref="D11">
    <cfRule type="cellIs" dxfId="4645" priority="5187" operator="lessThan">
      <formula>0</formula>
    </cfRule>
  </conditionalFormatting>
  <conditionalFormatting sqref="D11">
    <cfRule type="cellIs" dxfId="4644" priority="5186" operator="lessThan">
      <formula>0</formula>
    </cfRule>
  </conditionalFormatting>
  <conditionalFormatting sqref="D11">
    <cfRule type="cellIs" dxfId="4643" priority="5185" operator="lessThan">
      <formula>0</formula>
    </cfRule>
  </conditionalFormatting>
  <conditionalFormatting sqref="D12">
    <cfRule type="cellIs" dxfId="4642" priority="5184" operator="lessThan">
      <formula>0</formula>
    </cfRule>
  </conditionalFormatting>
  <conditionalFormatting sqref="D12">
    <cfRule type="cellIs" dxfId="4641" priority="5183" operator="lessThan">
      <formula>0</formula>
    </cfRule>
  </conditionalFormatting>
  <conditionalFormatting sqref="D12">
    <cfRule type="cellIs" dxfId="4640" priority="5182" operator="lessThan">
      <formula>0</formula>
    </cfRule>
  </conditionalFormatting>
  <conditionalFormatting sqref="D11">
    <cfRule type="cellIs" dxfId="4639" priority="5181" operator="lessThan">
      <formula>0</formula>
    </cfRule>
  </conditionalFormatting>
  <conditionalFormatting sqref="D12">
    <cfRule type="cellIs" dxfId="4638" priority="5180" operator="lessThan">
      <formula>0</formula>
    </cfRule>
  </conditionalFormatting>
  <conditionalFormatting sqref="D12">
    <cfRule type="cellIs" dxfId="4637" priority="5179" operator="lessThan">
      <formula>0</formula>
    </cfRule>
  </conditionalFormatting>
  <conditionalFormatting sqref="D11">
    <cfRule type="cellIs" dxfId="4636" priority="5178" operator="lessThan">
      <formula>0</formula>
    </cfRule>
  </conditionalFormatting>
  <conditionalFormatting sqref="D12">
    <cfRule type="cellIs" dxfId="4635" priority="5177" operator="lessThan">
      <formula>0</formula>
    </cfRule>
  </conditionalFormatting>
  <conditionalFormatting sqref="D11">
    <cfRule type="cellIs" dxfId="4634" priority="5176" operator="lessThan">
      <formula>0</formula>
    </cfRule>
  </conditionalFormatting>
  <conditionalFormatting sqref="D11">
    <cfRule type="cellIs" dxfId="4633" priority="5175" operator="lessThan">
      <formula>0</formula>
    </cfRule>
  </conditionalFormatting>
  <conditionalFormatting sqref="D12">
    <cfRule type="cellIs" dxfId="4632" priority="5174" operator="lessThan">
      <formula>0</formula>
    </cfRule>
  </conditionalFormatting>
  <conditionalFormatting sqref="D12">
    <cfRule type="cellIs" dxfId="4631" priority="5173" operator="lessThan">
      <formula>0</formula>
    </cfRule>
  </conditionalFormatting>
  <conditionalFormatting sqref="D11">
    <cfRule type="cellIs" dxfId="4630" priority="5172" operator="lessThan">
      <formula>0</formula>
    </cfRule>
  </conditionalFormatting>
  <conditionalFormatting sqref="D12">
    <cfRule type="cellIs" dxfId="4629" priority="5171" operator="lessThan">
      <formula>0</formula>
    </cfRule>
  </conditionalFormatting>
  <conditionalFormatting sqref="D11">
    <cfRule type="cellIs" dxfId="4628" priority="5170" operator="lessThan">
      <formula>0</formula>
    </cfRule>
  </conditionalFormatting>
  <conditionalFormatting sqref="D11">
    <cfRule type="cellIs" dxfId="4627" priority="5169" operator="lessThan">
      <formula>0</formula>
    </cfRule>
  </conditionalFormatting>
  <conditionalFormatting sqref="D12">
    <cfRule type="cellIs" dxfId="4626" priority="5168" operator="lessThan">
      <formula>0</formula>
    </cfRule>
  </conditionalFormatting>
  <conditionalFormatting sqref="D11">
    <cfRule type="cellIs" dxfId="4625" priority="5167" operator="lessThan">
      <formula>0</formula>
    </cfRule>
  </conditionalFormatting>
  <conditionalFormatting sqref="D11">
    <cfRule type="cellIs" dxfId="4624" priority="5166" operator="lessThan">
      <formula>0</formula>
    </cfRule>
  </conditionalFormatting>
  <conditionalFormatting sqref="D11">
    <cfRule type="cellIs" dxfId="4623" priority="5165" operator="lessThan">
      <formula>0</formula>
    </cfRule>
  </conditionalFormatting>
  <conditionalFormatting sqref="D12">
    <cfRule type="cellIs" dxfId="4622" priority="5164" operator="lessThan">
      <formula>0</formula>
    </cfRule>
  </conditionalFormatting>
  <conditionalFormatting sqref="D12">
    <cfRule type="cellIs" dxfId="4621" priority="5163" operator="lessThan">
      <formula>0</formula>
    </cfRule>
  </conditionalFormatting>
  <conditionalFormatting sqref="D11">
    <cfRule type="cellIs" dxfId="4620" priority="5162" operator="lessThan">
      <formula>0</formula>
    </cfRule>
  </conditionalFormatting>
  <conditionalFormatting sqref="D12">
    <cfRule type="cellIs" dxfId="4619" priority="5161" operator="lessThan">
      <formula>0</formula>
    </cfRule>
  </conditionalFormatting>
  <conditionalFormatting sqref="D11">
    <cfRule type="cellIs" dxfId="4618" priority="5160" operator="lessThan">
      <formula>0</formula>
    </cfRule>
  </conditionalFormatting>
  <conditionalFormatting sqref="D11">
    <cfRule type="cellIs" dxfId="4617" priority="5159" operator="lessThan">
      <formula>0</formula>
    </cfRule>
  </conditionalFormatting>
  <conditionalFormatting sqref="D12">
    <cfRule type="cellIs" dxfId="4616" priority="5158" operator="lessThan">
      <formula>0</formula>
    </cfRule>
  </conditionalFormatting>
  <conditionalFormatting sqref="D11">
    <cfRule type="cellIs" dxfId="4615" priority="5157" operator="lessThan">
      <formula>0</formula>
    </cfRule>
  </conditionalFormatting>
  <conditionalFormatting sqref="D11">
    <cfRule type="cellIs" dxfId="4614" priority="5156" operator="lessThan">
      <formula>0</formula>
    </cfRule>
  </conditionalFormatting>
  <conditionalFormatting sqref="D11">
    <cfRule type="cellIs" dxfId="4613" priority="5155" operator="lessThan">
      <formula>0</formula>
    </cfRule>
  </conditionalFormatting>
  <conditionalFormatting sqref="D12">
    <cfRule type="cellIs" dxfId="4612" priority="5154" operator="lessThan">
      <formula>0</formula>
    </cfRule>
  </conditionalFormatting>
  <conditionalFormatting sqref="D11">
    <cfRule type="cellIs" dxfId="4611" priority="5153" operator="lessThan">
      <formula>0</formula>
    </cfRule>
  </conditionalFormatting>
  <conditionalFormatting sqref="D11">
    <cfRule type="cellIs" dxfId="4610" priority="5152" operator="lessThan">
      <formula>0</formula>
    </cfRule>
  </conditionalFormatting>
  <conditionalFormatting sqref="D11">
    <cfRule type="cellIs" dxfId="4609" priority="5151" operator="lessThan">
      <formula>0</formula>
    </cfRule>
  </conditionalFormatting>
  <conditionalFormatting sqref="D11">
    <cfRule type="cellIs" dxfId="4608" priority="5150" operator="lessThan">
      <formula>0</formula>
    </cfRule>
  </conditionalFormatting>
  <conditionalFormatting sqref="D12">
    <cfRule type="cellIs" dxfId="4607" priority="5149" operator="lessThan">
      <formula>0</formula>
    </cfRule>
  </conditionalFormatting>
  <conditionalFormatting sqref="D12">
    <cfRule type="cellIs" dxfId="4606" priority="5148" operator="lessThan">
      <formula>0</formula>
    </cfRule>
  </conditionalFormatting>
  <conditionalFormatting sqref="D11">
    <cfRule type="cellIs" dxfId="4605" priority="5147" operator="lessThan">
      <formula>0</formula>
    </cfRule>
  </conditionalFormatting>
  <conditionalFormatting sqref="D12">
    <cfRule type="cellIs" dxfId="4604" priority="5146" operator="lessThan">
      <formula>0</formula>
    </cfRule>
  </conditionalFormatting>
  <conditionalFormatting sqref="D11">
    <cfRule type="cellIs" dxfId="4603" priority="5145" operator="lessThan">
      <formula>0</formula>
    </cfRule>
  </conditionalFormatting>
  <conditionalFormatting sqref="D11">
    <cfRule type="cellIs" dxfId="4602" priority="5144" operator="lessThan">
      <formula>0</formula>
    </cfRule>
  </conditionalFormatting>
  <conditionalFormatting sqref="D12">
    <cfRule type="cellIs" dxfId="4601" priority="5143" operator="lessThan">
      <formula>0</formula>
    </cfRule>
  </conditionalFormatting>
  <conditionalFormatting sqref="D11">
    <cfRule type="cellIs" dxfId="4600" priority="5142" operator="lessThan">
      <formula>0</formula>
    </cfRule>
  </conditionalFormatting>
  <conditionalFormatting sqref="D11">
    <cfRule type="cellIs" dxfId="4599" priority="5141" operator="lessThan">
      <formula>0</formula>
    </cfRule>
  </conditionalFormatting>
  <conditionalFormatting sqref="D11">
    <cfRule type="cellIs" dxfId="4598" priority="5140" operator="lessThan">
      <formula>0</formula>
    </cfRule>
  </conditionalFormatting>
  <conditionalFormatting sqref="D12">
    <cfRule type="cellIs" dxfId="4597" priority="5139" operator="lessThan">
      <formula>0</formula>
    </cfRule>
  </conditionalFormatting>
  <conditionalFormatting sqref="D11">
    <cfRule type="cellIs" dxfId="4596" priority="5138" operator="lessThan">
      <formula>0</formula>
    </cfRule>
  </conditionalFormatting>
  <conditionalFormatting sqref="D11">
    <cfRule type="cellIs" dxfId="4595" priority="5137" operator="lessThan">
      <formula>0</formula>
    </cfRule>
  </conditionalFormatting>
  <conditionalFormatting sqref="D11">
    <cfRule type="cellIs" dxfId="4594" priority="5136" operator="lessThan">
      <formula>0</formula>
    </cfRule>
  </conditionalFormatting>
  <conditionalFormatting sqref="D11">
    <cfRule type="cellIs" dxfId="4593" priority="5135" operator="lessThan">
      <formula>0</formula>
    </cfRule>
  </conditionalFormatting>
  <conditionalFormatting sqref="D12">
    <cfRule type="cellIs" dxfId="4592" priority="5134" operator="lessThan">
      <formula>0</formula>
    </cfRule>
  </conditionalFormatting>
  <conditionalFormatting sqref="D11">
    <cfRule type="cellIs" dxfId="4591" priority="5133" operator="lessThan">
      <formula>0</formula>
    </cfRule>
  </conditionalFormatting>
  <conditionalFormatting sqref="D11">
    <cfRule type="cellIs" dxfId="4590" priority="5132" operator="lessThan">
      <formula>0</formula>
    </cfRule>
  </conditionalFormatting>
  <conditionalFormatting sqref="D11">
    <cfRule type="cellIs" dxfId="4589" priority="5131" operator="lessThan">
      <formula>0</formula>
    </cfRule>
  </conditionalFormatting>
  <conditionalFormatting sqref="D11">
    <cfRule type="cellIs" dxfId="4588" priority="5130" operator="lessThan">
      <formula>0</formula>
    </cfRule>
  </conditionalFormatting>
  <conditionalFormatting sqref="D11">
    <cfRule type="cellIs" dxfId="4587" priority="5129" operator="lessThan">
      <formula>0</formula>
    </cfRule>
  </conditionalFormatting>
  <conditionalFormatting sqref="D12">
    <cfRule type="cellIs" dxfId="4586" priority="5128" operator="lessThan">
      <formula>0</formula>
    </cfRule>
  </conditionalFormatting>
  <conditionalFormatting sqref="D12">
    <cfRule type="cellIs" dxfId="4585" priority="5127" operator="lessThan">
      <formula>0</formula>
    </cfRule>
  </conditionalFormatting>
  <conditionalFormatting sqref="D12">
    <cfRule type="cellIs" dxfId="4584" priority="5126" operator="lessThan">
      <formula>0</formula>
    </cfRule>
  </conditionalFormatting>
  <conditionalFormatting sqref="D12">
    <cfRule type="cellIs" dxfId="4583" priority="5125" operator="lessThan">
      <formula>0</formula>
    </cfRule>
  </conditionalFormatting>
  <conditionalFormatting sqref="D11">
    <cfRule type="cellIs" dxfId="4582" priority="5124" operator="lessThan">
      <formula>0</formula>
    </cfRule>
  </conditionalFormatting>
  <conditionalFormatting sqref="D12">
    <cfRule type="cellIs" dxfId="4581" priority="5123" operator="lessThan">
      <formula>0</formula>
    </cfRule>
  </conditionalFormatting>
  <conditionalFormatting sqref="D12">
    <cfRule type="cellIs" dxfId="4580" priority="5122" operator="lessThan">
      <formula>0</formula>
    </cfRule>
  </conditionalFormatting>
  <conditionalFormatting sqref="D12">
    <cfRule type="cellIs" dxfId="4579" priority="5121" operator="lessThan">
      <formula>0</formula>
    </cfRule>
  </conditionalFormatting>
  <conditionalFormatting sqref="D11">
    <cfRule type="cellIs" dxfId="4578" priority="5120" operator="lessThan">
      <formula>0</formula>
    </cfRule>
  </conditionalFormatting>
  <conditionalFormatting sqref="D12">
    <cfRule type="cellIs" dxfId="4577" priority="5119" operator="lessThan">
      <formula>0</formula>
    </cfRule>
  </conditionalFormatting>
  <conditionalFormatting sqref="D12">
    <cfRule type="cellIs" dxfId="4576" priority="5118" operator="lessThan">
      <formula>0</formula>
    </cfRule>
  </conditionalFormatting>
  <conditionalFormatting sqref="D11">
    <cfRule type="cellIs" dxfId="4575" priority="5117" operator="lessThan">
      <formula>0</formula>
    </cfRule>
  </conditionalFormatting>
  <conditionalFormatting sqref="D12">
    <cfRule type="cellIs" dxfId="4574" priority="5116" operator="lessThan">
      <formula>0</formula>
    </cfRule>
  </conditionalFormatting>
  <conditionalFormatting sqref="D11">
    <cfRule type="cellIs" dxfId="4573" priority="5115" operator="lessThan">
      <formula>0</formula>
    </cfRule>
  </conditionalFormatting>
  <conditionalFormatting sqref="D11">
    <cfRule type="cellIs" dxfId="4572" priority="5114" operator="lessThan">
      <formula>0</formula>
    </cfRule>
  </conditionalFormatting>
  <conditionalFormatting sqref="D12">
    <cfRule type="cellIs" dxfId="4571" priority="5113" operator="lessThan">
      <formula>0</formula>
    </cfRule>
  </conditionalFormatting>
  <conditionalFormatting sqref="D12">
    <cfRule type="cellIs" dxfId="4570" priority="5112" operator="lessThan">
      <formula>0</formula>
    </cfRule>
  </conditionalFormatting>
  <conditionalFormatting sqref="D12">
    <cfRule type="cellIs" dxfId="4569" priority="5111" operator="lessThan">
      <formula>0</formula>
    </cfRule>
  </conditionalFormatting>
  <conditionalFormatting sqref="D11">
    <cfRule type="cellIs" dxfId="4568" priority="5110" operator="lessThan">
      <formula>0</formula>
    </cfRule>
  </conditionalFormatting>
  <conditionalFormatting sqref="D12">
    <cfRule type="cellIs" dxfId="4567" priority="5109" operator="lessThan">
      <formula>0</formula>
    </cfRule>
  </conditionalFormatting>
  <conditionalFormatting sqref="D12">
    <cfRule type="cellIs" dxfId="4566" priority="5108" operator="lessThan">
      <formula>0</formula>
    </cfRule>
  </conditionalFormatting>
  <conditionalFormatting sqref="D11">
    <cfRule type="cellIs" dxfId="4565" priority="5107" operator="lessThan">
      <formula>0</formula>
    </cfRule>
  </conditionalFormatting>
  <conditionalFormatting sqref="D12">
    <cfRule type="cellIs" dxfId="4564" priority="5106" operator="lessThan">
      <formula>0</formula>
    </cfRule>
  </conditionalFormatting>
  <conditionalFormatting sqref="D11">
    <cfRule type="cellIs" dxfId="4563" priority="5105" operator="lessThan">
      <formula>0</formula>
    </cfRule>
  </conditionalFormatting>
  <conditionalFormatting sqref="D11">
    <cfRule type="cellIs" dxfId="4562" priority="5104" operator="lessThan">
      <formula>0</formula>
    </cfRule>
  </conditionalFormatting>
  <conditionalFormatting sqref="D12">
    <cfRule type="cellIs" dxfId="4561" priority="5103" operator="lessThan">
      <formula>0</formula>
    </cfRule>
  </conditionalFormatting>
  <conditionalFormatting sqref="D12">
    <cfRule type="cellIs" dxfId="4560" priority="5102" operator="lessThan">
      <formula>0</formula>
    </cfRule>
  </conditionalFormatting>
  <conditionalFormatting sqref="D11">
    <cfRule type="cellIs" dxfId="4559" priority="5101" operator="lessThan">
      <formula>0</formula>
    </cfRule>
  </conditionalFormatting>
  <conditionalFormatting sqref="D12">
    <cfRule type="cellIs" dxfId="4558" priority="5100" operator="lessThan">
      <formula>0</formula>
    </cfRule>
  </conditionalFormatting>
  <conditionalFormatting sqref="D11">
    <cfRule type="cellIs" dxfId="4557" priority="5099" operator="lessThan">
      <formula>0</formula>
    </cfRule>
  </conditionalFormatting>
  <conditionalFormatting sqref="D11">
    <cfRule type="cellIs" dxfId="4556" priority="5098" operator="lessThan">
      <formula>0</formula>
    </cfRule>
  </conditionalFormatting>
  <conditionalFormatting sqref="D12">
    <cfRule type="cellIs" dxfId="4555" priority="5097" operator="lessThan">
      <formula>0</formula>
    </cfRule>
  </conditionalFormatting>
  <conditionalFormatting sqref="D11">
    <cfRule type="cellIs" dxfId="4554" priority="5096" operator="lessThan">
      <formula>0</formula>
    </cfRule>
  </conditionalFormatting>
  <conditionalFormatting sqref="D11">
    <cfRule type="cellIs" dxfId="4553" priority="5095" operator="lessThan">
      <formula>0</formula>
    </cfRule>
  </conditionalFormatting>
  <conditionalFormatting sqref="D11">
    <cfRule type="cellIs" dxfId="4552" priority="5094" operator="lessThan">
      <formula>0</formula>
    </cfRule>
  </conditionalFormatting>
  <conditionalFormatting sqref="D12">
    <cfRule type="cellIs" dxfId="4551" priority="5093" operator="lessThan">
      <formula>0</formula>
    </cfRule>
  </conditionalFormatting>
  <conditionalFormatting sqref="D12">
    <cfRule type="cellIs" dxfId="4550" priority="5092" operator="lessThan">
      <formula>0</formula>
    </cfRule>
  </conditionalFormatting>
  <conditionalFormatting sqref="D12">
    <cfRule type="cellIs" dxfId="4549" priority="5091" operator="lessThan">
      <formula>0</formula>
    </cfRule>
  </conditionalFormatting>
  <conditionalFormatting sqref="D11">
    <cfRule type="cellIs" dxfId="4548" priority="5090" operator="lessThan">
      <formula>0</formula>
    </cfRule>
  </conditionalFormatting>
  <conditionalFormatting sqref="D12">
    <cfRule type="cellIs" dxfId="4547" priority="5089" operator="lessThan">
      <formula>0</formula>
    </cfRule>
  </conditionalFormatting>
  <conditionalFormatting sqref="D12">
    <cfRule type="cellIs" dxfId="4546" priority="5088" operator="lessThan">
      <formula>0</formula>
    </cfRule>
  </conditionalFormatting>
  <conditionalFormatting sqref="D11">
    <cfRule type="cellIs" dxfId="4545" priority="5087" operator="lessThan">
      <formula>0</formula>
    </cfRule>
  </conditionalFormatting>
  <conditionalFormatting sqref="D12">
    <cfRule type="cellIs" dxfId="4544" priority="5086" operator="lessThan">
      <formula>0</formula>
    </cfRule>
  </conditionalFormatting>
  <conditionalFormatting sqref="D11">
    <cfRule type="cellIs" dxfId="4543" priority="5085" operator="lessThan">
      <formula>0</formula>
    </cfRule>
  </conditionalFormatting>
  <conditionalFormatting sqref="D11">
    <cfRule type="cellIs" dxfId="4542" priority="5084" operator="lessThan">
      <formula>0</formula>
    </cfRule>
  </conditionalFormatting>
  <conditionalFormatting sqref="D12">
    <cfRule type="cellIs" dxfId="4541" priority="5083" operator="lessThan">
      <formula>0</formula>
    </cfRule>
  </conditionalFormatting>
  <conditionalFormatting sqref="D12">
    <cfRule type="cellIs" dxfId="4540" priority="5082" operator="lessThan">
      <formula>0</formula>
    </cfRule>
  </conditionalFormatting>
  <conditionalFormatting sqref="D11">
    <cfRule type="cellIs" dxfId="4539" priority="5081" operator="lessThan">
      <formula>0</formula>
    </cfRule>
  </conditionalFormatting>
  <conditionalFormatting sqref="D12">
    <cfRule type="cellIs" dxfId="4538" priority="5080" operator="lessThan">
      <formula>0</formula>
    </cfRule>
  </conditionalFormatting>
  <conditionalFormatting sqref="D11">
    <cfRule type="cellIs" dxfId="4537" priority="5079" operator="lessThan">
      <formula>0</formula>
    </cfRule>
  </conditionalFormatting>
  <conditionalFormatting sqref="D11">
    <cfRule type="cellIs" dxfId="4536" priority="5078" operator="lessThan">
      <formula>0</formula>
    </cfRule>
  </conditionalFormatting>
  <conditionalFormatting sqref="D12">
    <cfRule type="cellIs" dxfId="4535" priority="5077" operator="lessThan">
      <formula>0</formula>
    </cfRule>
  </conditionalFormatting>
  <conditionalFormatting sqref="D11">
    <cfRule type="cellIs" dxfId="4534" priority="5076" operator="lessThan">
      <formula>0</formula>
    </cfRule>
  </conditionalFormatting>
  <conditionalFormatting sqref="D11">
    <cfRule type="cellIs" dxfId="4533" priority="5075" operator="lessThan">
      <formula>0</formula>
    </cfRule>
  </conditionalFormatting>
  <conditionalFormatting sqref="D11">
    <cfRule type="cellIs" dxfId="4532" priority="5074" operator="lessThan">
      <formula>0</formula>
    </cfRule>
  </conditionalFormatting>
  <conditionalFormatting sqref="D12">
    <cfRule type="cellIs" dxfId="4531" priority="5073" operator="lessThan">
      <formula>0</formula>
    </cfRule>
  </conditionalFormatting>
  <conditionalFormatting sqref="D12">
    <cfRule type="cellIs" dxfId="4530" priority="5072" operator="lessThan">
      <formula>0</formula>
    </cfRule>
  </conditionalFormatting>
  <conditionalFormatting sqref="D11">
    <cfRule type="cellIs" dxfId="4529" priority="5071" operator="lessThan">
      <formula>0</formula>
    </cfRule>
  </conditionalFormatting>
  <conditionalFormatting sqref="D12">
    <cfRule type="cellIs" dxfId="4528" priority="5070" operator="lessThan">
      <formula>0</formula>
    </cfRule>
  </conditionalFormatting>
  <conditionalFormatting sqref="D11">
    <cfRule type="cellIs" dxfId="4527" priority="5069" operator="lessThan">
      <formula>0</formula>
    </cfRule>
  </conditionalFormatting>
  <conditionalFormatting sqref="D11">
    <cfRule type="cellIs" dxfId="4526" priority="5068" operator="lessThan">
      <formula>0</formula>
    </cfRule>
  </conditionalFormatting>
  <conditionalFormatting sqref="D12">
    <cfRule type="cellIs" dxfId="4525" priority="5067" operator="lessThan">
      <formula>0</formula>
    </cfRule>
  </conditionalFormatting>
  <conditionalFormatting sqref="D11">
    <cfRule type="cellIs" dxfId="4524" priority="5066" operator="lessThan">
      <formula>0</formula>
    </cfRule>
  </conditionalFormatting>
  <conditionalFormatting sqref="D11">
    <cfRule type="cellIs" dxfId="4523" priority="5065" operator="lessThan">
      <formula>0</formula>
    </cfRule>
  </conditionalFormatting>
  <conditionalFormatting sqref="D11">
    <cfRule type="cellIs" dxfId="4522" priority="5064" operator="lessThan">
      <formula>0</formula>
    </cfRule>
  </conditionalFormatting>
  <conditionalFormatting sqref="D12">
    <cfRule type="cellIs" dxfId="4521" priority="5063" operator="lessThan">
      <formula>0</formula>
    </cfRule>
  </conditionalFormatting>
  <conditionalFormatting sqref="D11">
    <cfRule type="cellIs" dxfId="4520" priority="5062" operator="lessThan">
      <formula>0</formula>
    </cfRule>
  </conditionalFormatting>
  <conditionalFormatting sqref="D11">
    <cfRule type="cellIs" dxfId="4519" priority="5061" operator="lessThan">
      <formula>0</formula>
    </cfRule>
  </conditionalFormatting>
  <conditionalFormatting sqref="D11">
    <cfRule type="cellIs" dxfId="4518" priority="5060" operator="lessThan">
      <formula>0</formula>
    </cfRule>
  </conditionalFormatting>
  <conditionalFormatting sqref="D11">
    <cfRule type="cellIs" dxfId="4517" priority="5059" operator="lessThan">
      <formula>0</formula>
    </cfRule>
  </conditionalFormatting>
  <conditionalFormatting sqref="D12">
    <cfRule type="cellIs" dxfId="4516" priority="5058" operator="lessThan">
      <formula>0</formula>
    </cfRule>
  </conditionalFormatting>
  <conditionalFormatting sqref="D12">
    <cfRule type="cellIs" dxfId="4515" priority="5057" operator="lessThan">
      <formula>0</formula>
    </cfRule>
  </conditionalFormatting>
  <conditionalFormatting sqref="D12">
    <cfRule type="cellIs" dxfId="4514" priority="5056" operator="lessThan">
      <formula>0</formula>
    </cfRule>
  </conditionalFormatting>
  <conditionalFormatting sqref="D11">
    <cfRule type="cellIs" dxfId="4513" priority="5055" operator="lessThan">
      <formula>0</formula>
    </cfRule>
  </conditionalFormatting>
  <conditionalFormatting sqref="D12">
    <cfRule type="cellIs" dxfId="4512" priority="5054" operator="lessThan">
      <formula>0</formula>
    </cfRule>
  </conditionalFormatting>
  <conditionalFormatting sqref="D12">
    <cfRule type="cellIs" dxfId="4511" priority="5053" operator="lessThan">
      <formula>0</formula>
    </cfRule>
  </conditionalFormatting>
  <conditionalFormatting sqref="D11">
    <cfRule type="cellIs" dxfId="4510" priority="5052" operator="lessThan">
      <formula>0</formula>
    </cfRule>
  </conditionalFormatting>
  <conditionalFormatting sqref="D12">
    <cfRule type="cellIs" dxfId="4509" priority="5051" operator="lessThan">
      <formula>0</formula>
    </cfRule>
  </conditionalFormatting>
  <conditionalFormatting sqref="D11">
    <cfRule type="cellIs" dxfId="4508" priority="5050" operator="lessThan">
      <formula>0</formula>
    </cfRule>
  </conditionalFormatting>
  <conditionalFormatting sqref="D11">
    <cfRule type="cellIs" dxfId="4507" priority="5049" operator="lessThan">
      <formula>0</formula>
    </cfRule>
  </conditionalFormatting>
  <conditionalFormatting sqref="D12">
    <cfRule type="cellIs" dxfId="4506" priority="5048" operator="lessThan">
      <formula>0</formula>
    </cfRule>
  </conditionalFormatting>
  <conditionalFormatting sqref="D12">
    <cfRule type="cellIs" dxfId="4505" priority="5047" operator="lessThan">
      <formula>0</formula>
    </cfRule>
  </conditionalFormatting>
  <conditionalFormatting sqref="D11">
    <cfRule type="cellIs" dxfId="4504" priority="5046" operator="lessThan">
      <formula>0</formula>
    </cfRule>
  </conditionalFormatting>
  <conditionalFormatting sqref="D12">
    <cfRule type="cellIs" dxfId="4503" priority="5045" operator="lessThan">
      <formula>0</formula>
    </cfRule>
  </conditionalFormatting>
  <conditionalFormatting sqref="D11">
    <cfRule type="cellIs" dxfId="4502" priority="5044" operator="lessThan">
      <formula>0</formula>
    </cfRule>
  </conditionalFormatting>
  <conditionalFormatting sqref="D11">
    <cfRule type="cellIs" dxfId="4501" priority="5043" operator="lessThan">
      <formula>0</formula>
    </cfRule>
  </conditionalFormatting>
  <conditionalFormatting sqref="D12">
    <cfRule type="cellIs" dxfId="4500" priority="5042" operator="lessThan">
      <formula>0</formula>
    </cfRule>
  </conditionalFormatting>
  <conditionalFormatting sqref="D11">
    <cfRule type="cellIs" dxfId="4499" priority="5041" operator="lessThan">
      <formula>0</formula>
    </cfRule>
  </conditionalFormatting>
  <conditionalFormatting sqref="D11">
    <cfRule type="cellIs" dxfId="4498" priority="5040" operator="lessThan">
      <formula>0</formula>
    </cfRule>
  </conditionalFormatting>
  <conditionalFormatting sqref="D11">
    <cfRule type="cellIs" dxfId="4497" priority="5039" operator="lessThan">
      <formula>0</formula>
    </cfRule>
  </conditionalFormatting>
  <conditionalFormatting sqref="D12">
    <cfRule type="cellIs" dxfId="4496" priority="5038" operator="lessThan">
      <formula>0</formula>
    </cfRule>
  </conditionalFormatting>
  <conditionalFormatting sqref="D12">
    <cfRule type="cellIs" dxfId="4495" priority="5037" operator="lessThan">
      <formula>0</formula>
    </cfRule>
  </conditionalFormatting>
  <conditionalFormatting sqref="D11">
    <cfRule type="cellIs" dxfId="4494" priority="5036" operator="lessThan">
      <formula>0</formula>
    </cfRule>
  </conditionalFormatting>
  <conditionalFormatting sqref="D12">
    <cfRule type="cellIs" dxfId="4493" priority="5035" operator="lessThan">
      <formula>0</formula>
    </cfRule>
  </conditionalFormatting>
  <conditionalFormatting sqref="D11">
    <cfRule type="cellIs" dxfId="4492" priority="5034" operator="lessThan">
      <formula>0</formula>
    </cfRule>
  </conditionalFormatting>
  <conditionalFormatting sqref="D11">
    <cfRule type="cellIs" dxfId="4491" priority="5033" operator="lessThan">
      <formula>0</formula>
    </cfRule>
  </conditionalFormatting>
  <conditionalFormatting sqref="D12">
    <cfRule type="cellIs" dxfId="4490" priority="5032" operator="lessThan">
      <formula>0</formula>
    </cfRule>
  </conditionalFormatting>
  <conditionalFormatting sqref="D11">
    <cfRule type="cellIs" dxfId="4489" priority="5031" operator="lessThan">
      <formula>0</formula>
    </cfRule>
  </conditionalFormatting>
  <conditionalFormatting sqref="D11">
    <cfRule type="cellIs" dxfId="4488" priority="5030" operator="lessThan">
      <formula>0</formula>
    </cfRule>
  </conditionalFormatting>
  <conditionalFormatting sqref="D11">
    <cfRule type="cellIs" dxfId="4487" priority="5029" operator="lessThan">
      <formula>0</formula>
    </cfRule>
  </conditionalFormatting>
  <conditionalFormatting sqref="D12">
    <cfRule type="cellIs" dxfId="4486" priority="5028" operator="lessThan">
      <formula>0</formula>
    </cfRule>
  </conditionalFormatting>
  <conditionalFormatting sqref="D11">
    <cfRule type="cellIs" dxfId="4485" priority="5027" operator="lessThan">
      <formula>0</formula>
    </cfRule>
  </conditionalFormatting>
  <conditionalFormatting sqref="D11">
    <cfRule type="cellIs" dxfId="4484" priority="5026" operator="lessThan">
      <formula>0</formula>
    </cfRule>
  </conditionalFormatting>
  <conditionalFormatting sqref="D11">
    <cfRule type="cellIs" dxfId="4483" priority="5025" operator="lessThan">
      <formula>0</formula>
    </cfRule>
  </conditionalFormatting>
  <conditionalFormatting sqref="D11">
    <cfRule type="cellIs" dxfId="4482" priority="5024" operator="lessThan">
      <formula>0</formula>
    </cfRule>
  </conditionalFormatting>
  <conditionalFormatting sqref="D12">
    <cfRule type="cellIs" dxfId="4481" priority="5023" operator="lessThan">
      <formula>0</formula>
    </cfRule>
  </conditionalFormatting>
  <conditionalFormatting sqref="D12">
    <cfRule type="cellIs" dxfId="4480" priority="5022" operator="lessThan">
      <formula>0</formula>
    </cfRule>
  </conditionalFormatting>
  <conditionalFormatting sqref="D11">
    <cfRule type="cellIs" dxfId="4479" priority="5021" operator="lessThan">
      <formula>0</formula>
    </cfRule>
  </conditionalFormatting>
  <conditionalFormatting sqref="D12">
    <cfRule type="cellIs" dxfId="4478" priority="5020" operator="lessThan">
      <formula>0</formula>
    </cfRule>
  </conditionalFormatting>
  <conditionalFormatting sqref="D11">
    <cfRule type="cellIs" dxfId="4477" priority="5019" operator="lessThan">
      <formula>0</formula>
    </cfRule>
  </conditionalFormatting>
  <conditionalFormatting sqref="D11">
    <cfRule type="cellIs" dxfId="4476" priority="5018" operator="lessThan">
      <formula>0</formula>
    </cfRule>
  </conditionalFormatting>
  <conditionalFormatting sqref="D12">
    <cfRule type="cellIs" dxfId="4475" priority="5017" operator="lessThan">
      <formula>0</formula>
    </cfRule>
  </conditionalFormatting>
  <conditionalFormatting sqref="D11">
    <cfRule type="cellIs" dxfId="4474" priority="5016" operator="lessThan">
      <formula>0</formula>
    </cfRule>
  </conditionalFormatting>
  <conditionalFormatting sqref="D11">
    <cfRule type="cellIs" dxfId="4473" priority="5015" operator="lessThan">
      <formula>0</formula>
    </cfRule>
  </conditionalFormatting>
  <conditionalFormatting sqref="D11">
    <cfRule type="cellIs" dxfId="4472" priority="5014" operator="lessThan">
      <formula>0</formula>
    </cfRule>
  </conditionalFormatting>
  <conditionalFormatting sqref="D12">
    <cfRule type="cellIs" dxfId="4471" priority="5013" operator="lessThan">
      <formula>0</formula>
    </cfRule>
  </conditionalFormatting>
  <conditionalFormatting sqref="D11">
    <cfRule type="cellIs" dxfId="4470" priority="5012" operator="lessThan">
      <formula>0</formula>
    </cfRule>
  </conditionalFormatting>
  <conditionalFormatting sqref="D11">
    <cfRule type="cellIs" dxfId="4469" priority="5011" operator="lessThan">
      <formula>0</formula>
    </cfRule>
  </conditionalFormatting>
  <conditionalFormatting sqref="D11">
    <cfRule type="cellIs" dxfId="4468" priority="5010" operator="lessThan">
      <formula>0</formula>
    </cfRule>
  </conditionalFormatting>
  <conditionalFormatting sqref="D11">
    <cfRule type="cellIs" dxfId="4467" priority="5009" operator="lessThan">
      <formula>0</formula>
    </cfRule>
  </conditionalFormatting>
  <conditionalFormatting sqref="D12">
    <cfRule type="cellIs" dxfId="4466" priority="5008" operator="lessThan">
      <formula>0</formula>
    </cfRule>
  </conditionalFormatting>
  <conditionalFormatting sqref="D11">
    <cfRule type="cellIs" dxfId="4465" priority="5007" operator="lessThan">
      <formula>0</formula>
    </cfRule>
  </conditionalFormatting>
  <conditionalFormatting sqref="D11">
    <cfRule type="cellIs" dxfId="4464" priority="5006" operator="lessThan">
      <formula>0</formula>
    </cfRule>
  </conditionalFormatting>
  <conditionalFormatting sqref="D11">
    <cfRule type="cellIs" dxfId="4463" priority="5005" operator="lessThan">
      <formula>0</formula>
    </cfRule>
  </conditionalFormatting>
  <conditionalFormatting sqref="D11">
    <cfRule type="cellIs" dxfId="4462" priority="5004" operator="lessThan">
      <formula>0</formula>
    </cfRule>
  </conditionalFormatting>
  <conditionalFormatting sqref="D11">
    <cfRule type="cellIs" dxfId="4461" priority="5003" operator="lessThan">
      <formula>0</formula>
    </cfRule>
  </conditionalFormatting>
  <conditionalFormatting sqref="D12">
    <cfRule type="cellIs" dxfId="4460" priority="5002" operator="lessThan">
      <formula>0</formula>
    </cfRule>
  </conditionalFormatting>
  <conditionalFormatting sqref="D12">
    <cfRule type="cellIs" dxfId="4459" priority="5001" operator="lessThan">
      <formula>0</formula>
    </cfRule>
  </conditionalFormatting>
  <conditionalFormatting sqref="D12">
    <cfRule type="cellIs" dxfId="4458" priority="5000" operator="lessThan">
      <formula>0</formula>
    </cfRule>
  </conditionalFormatting>
  <conditionalFormatting sqref="D11">
    <cfRule type="cellIs" dxfId="4457" priority="4999" operator="lessThan">
      <formula>0</formula>
    </cfRule>
  </conditionalFormatting>
  <conditionalFormatting sqref="D12">
    <cfRule type="cellIs" dxfId="4456" priority="4998" operator="lessThan">
      <formula>0</formula>
    </cfRule>
  </conditionalFormatting>
  <conditionalFormatting sqref="D12">
    <cfRule type="cellIs" dxfId="4455" priority="4997" operator="lessThan">
      <formula>0</formula>
    </cfRule>
  </conditionalFormatting>
  <conditionalFormatting sqref="D11">
    <cfRule type="cellIs" dxfId="4454" priority="4996" operator="lessThan">
      <formula>0</formula>
    </cfRule>
  </conditionalFormatting>
  <conditionalFormatting sqref="D12">
    <cfRule type="cellIs" dxfId="4453" priority="4995" operator="lessThan">
      <formula>0</formula>
    </cfRule>
  </conditionalFormatting>
  <conditionalFormatting sqref="D11">
    <cfRule type="cellIs" dxfId="4452" priority="4994" operator="lessThan">
      <formula>0</formula>
    </cfRule>
  </conditionalFormatting>
  <conditionalFormatting sqref="D11">
    <cfRule type="cellIs" dxfId="4451" priority="4993" operator="lessThan">
      <formula>0</formula>
    </cfRule>
  </conditionalFormatting>
  <conditionalFormatting sqref="D12">
    <cfRule type="cellIs" dxfId="4450" priority="4992" operator="lessThan">
      <formula>0</formula>
    </cfRule>
  </conditionalFormatting>
  <conditionalFormatting sqref="D12">
    <cfRule type="cellIs" dxfId="4449" priority="4991" operator="lessThan">
      <formula>0</formula>
    </cfRule>
  </conditionalFormatting>
  <conditionalFormatting sqref="D11">
    <cfRule type="cellIs" dxfId="4448" priority="4990" operator="lessThan">
      <formula>0</formula>
    </cfRule>
  </conditionalFormatting>
  <conditionalFormatting sqref="D12">
    <cfRule type="cellIs" dxfId="4447" priority="4989" operator="lessThan">
      <formula>0</formula>
    </cfRule>
  </conditionalFormatting>
  <conditionalFormatting sqref="D11">
    <cfRule type="cellIs" dxfId="4446" priority="4988" operator="lessThan">
      <formula>0</formula>
    </cfRule>
  </conditionalFormatting>
  <conditionalFormatting sqref="D11">
    <cfRule type="cellIs" dxfId="4445" priority="4987" operator="lessThan">
      <formula>0</formula>
    </cfRule>
  </conditionalFormatting>
  <conditionalFormatting sqref="D12">
    <cfRule type="cellIs" dxfId="4444" priority="4986" operator="lessThan">
      <formula>0</formula>
    </cfRule>
  </conditionalFormatting>
  <conditionalFormatting sqref="D11">
    <cfRule type="cellIs" dxfId="4443" priority="4985" operator="lessThan">
      <formula>0</formula>
    </cfRule>
  </conditionalFormatting>
  <conditionalFormatting sqref="D11">
    <cfRule type="cellIs" dxfId="4442" priority="4984" operator="lessThan">
      <formula>0</formula>
    </cfRule>
  </conditionalFormatting>
  <conditionalFormatting sqref="D11">
    <cfRule type="cellIs" dxfId="4441" priority="4983" operator="lessThan">
      <formula>0</formula>
    </cfRule>
  </conditionalFormatting>
  <conditionalFormatting sqref="D12">
    <cfRule type="cellIs" dxfId="4440" priority="4982" operator="lessThan">
      <formula>0</formula>
    </cfRule>
  </conditionalFormatting>
  <conditionalFormatting sqref="D12">
    <cfRule type="cellIs" dxfId="4439" priority="4981" operator="lessThan">
      <formula>0</formula>
    </cfRule>
  </conditionalFormatting>
  <conditionalFormatting sqref="D11">
    <cfRule type="cellIs" dxfId="4438" priority="4980" operator="lessThan">
      <formula>0</formula>
    </cfRule>
  </conditionalFormatting>
  <conditionalFormatting sqref="D12">
    <cfRule type="cellIs" dxfId="4437" priority="4979" operator="lessThan">
      <formula>0</formula>
    </cfRule>
  </conditionalFormatting>
  <conditionalFormatting sqref="D11">
    <cfRule type="cellIs" dxfId="4436" priority="4978" operator="lessThan">
      <formula>0</formula>
    </cfRule>
  </conditionalFormatting>
  <conditionalFormatting sqref="D11">
    <cfRule type="cellIs" dxfId="4435" priority="4977" operator="lessThan">
      <formula>0</formula>
    </cfRule>
  </conditionalFormatting>
  <conditionalFormatting sqref="D12">
    <cfRule type="cellIs" dxfId="4434" priority="4976" operator="lessThan">
      <formula>0</formula>
    </cfRule>
  </conditionalFormatting>
  <conditionalFormatting sqref="D11">
    <cfRule type="cellIs" dxfId="4433" priority="4975" operator="lessThan">
      <formula>0</formula>
    </cfRule>
  </conditionalFormatting>
  <conditionalFormatting sqref="D11">
    <cfRule type="cellIs" dxfId="4432" priority="4974" operator="lessThan">
      <formula>0</formula>
    </cfRule>
  </conditionalFormatting>
  <conditionalFormatting sqref="D11">
    <cfRule type="cellIs" dxfId="4431" priority="4973" operator="lessThan">
      <formula>0</formula>
    </cfRule>
  </conditionalFormatting>
  <conditionalFormatting sqref="D12">
    <cfRule type="cellIs" dxfId="4430" priority="4972" operator="lessThan">
      <formula>0</formula>
    </cfRule>
  </conditionalFormatting>
  <conditionalFormatting sqref="D11">
    <cfRule type="cellIs" dxfId="4429" priority="4971" operator="lessThan">
      <formula>0</formula>
    </cfRule>
  </conditionalFormatting>
  <conditionalFormatting sqref="D11">
    <cfRule type="cellIs" dxfId="4428" priority="4970" operator="lessThan">
      <formula>0</formula>
    </cfRule>
  </conditionalFormatting>
  <conditionalFormatting sqref="D11">
    <cfRule type="cellIs" dxfId="4427" priority="4969" operator="lessThan">
      <formula>0</formula>
    </cfRule>
  </conditionalFormatting>
  <conditionalFormatting sqref="D11">
    <cfRule type="cellIs" dxfId="4426" priority="4968" operator="lessThan">
      <formula>0</formula>
    </cfRule>
  </conditionalFormatting>
  <conditionalFormatting sqref="D12">
    <cfRule type="cellIs" dxfId="4425" priority="4967" operator="lessThan">
      <formula>0</formula>
    </cfRule>
  </conditionalFormatting>
  <conditionalFormatting sqref="D12">
    <cfRule type="cellIs" dxfId="4424" priority="4966" operator="lessThan">
      <formula>0</formula>
    </cfRule>
  </conditionalFormatting>
  <conditionalFormatting sqref="D11">
    <cfRule type="cellIs" dxfId="4423" priority="4965" operator="lessThan">
      <formula>0</formula>
    </cfRule>
  </conditionalFormatting>
  <conditionalFormatting sqref="D12">
    <cfRule type="cellIs" dxfId="4422" priority="4964" operator="lessThan">
      <formula>0</formula>
    </cfRule>
  </conditionalFormatting>
  <conditionalFormatting sqref="D11">
    <cfRule type="cellIs" dxfId="4421" priority="4963" operator="lessThan">
      <formula>0</formula>
    </cfRule>
  </conditionalFormatting>
  <conditionalFormatting sqref="D11">
    <cfRule type="cellIs" dxfId="4420" priority="4962" operator="lessThan">
      <formula>0</formula>
    </cfRule>
  </conditionalFormatting>
  <conditionalFormatting sqref="D12">
    <cfRule type="cellIs" dxfId="4419" priority="4961" operator="lessThan">
      <formula>0</formula>
    </cfRule>
  </conditionalFormatting>
  <conditionalFormatting sqref="D11">
    <cfRule type="cellIs" dxfId="4418" priority="4960" operator="lessThan">
      <formula>0</formula>
    </cfRule>
  </conditionalFormatting>
  <conditionalFormatting sqref="D11">
    <cfRule type="cellIs" dxfId="4417" priority="4959" operator="lessThan">
      <formula>0</formula>
    </cfRule>
  </conditionalFormatting>
  <conditionalFormatting sqref="D11">
    <cfRule type="cellIs" dxfId="4416" priority="4958" operator="lessThan">
      <formula>0</formula>
    </cfRule>
  </conditionalFormatting>
  <conditionalFormatting sqref="D12">
    <cfRule type="cellIs" dxfId="4415" priority="4957" operator="lessThan">
      <formula>0</formula>
    </cfRule>
  </conditionalFormatting>
  <conditionalFormatting sqref="D11">
    <cfRule type="cellIs" dxfId="4414" priority="4956" operator="lessThan">
      <formula>0</formula>
    </cfRule>
  </conditionalFormatting>
  <conditionalFormatting sqref="D11">
    <cfRule type="cellIs" dxfId="4413" priority="4955" operator="lessThan">
      <formula>0</formula>
    </cfRule>
  </conditionalFormatting>
  <conditionalFormatting sqref="D11">
    <cfRule type="cellIs" dxfId="4412" priority="4954" operator="lessThan">
      <formula>0</formula>
    </cfRule>
  </conditionalFormatting>
  <conditionalFormatting sqref="D11">
    <cfRule type="cellIs" dxfId="4411" priority="4953" operator="lessThan">
      <formula>0</formula>
    </cfRule>
  </conditionalFormatting>
  <conditionalFormatting sqref="D12">
    <cfRule type="cellIs" dxfId="4410" priority="4952" operator="lessThan">
      <formula>0</formula>
    </cfRule>
  </conditionalFormatting>
  <conditionalFormatting sqref="D11">
    <cfRule type="cellIs" dxfId="4409" priority="4951" operator="lessThan">
      <formula>0</formula>
    </cfRule>
  </conditionalFormatting>
  <conditionalFormatting sqref="D11">
    <cfRule type="cellIs" dxfId="4408" priority="4950" operator="lessThan">
      <formula>0</formula>
    </cfRule>
  </conditionalFormatting>
  <conditionalFormatting sqref="D11">
    <cfRule type="cellIs" dxfId="4407" priority="4949" operator="lessThan">
      <formula>0</formula>
    </cfRule>
  </conditionalFormatting>
  <conditionalFormatting sqref="D11">
    <cfRule type="cellIs" dxfId="4406" priority="4948" operator="lessThan">
      <formula>0</formula>
    </cfRule>
  </conditionalFormatting>
  <conditionalFormatting sqref="D11">
    <cfRule type="cellIs" dxfId="4405" priority="4947" operator="lessThan">
      <formula>0</formula>
    </cfRule>
  </conditionalFormatting>
  <conditionalFormatting sqref="D12">
    <cfRule type="cellIs" dxfId="4404" priority="4946" operator="lessThan">
      <formula>0</formula>
    </cfRule>
  </conditionalFormatting>
  <conditionalFormatting sqref="D12">
    <cfRule type="cellIs" dxfId="4403" priority="4945" operator="lessThan">
      <formula>0</formula>
    </cfRule>
  </conditionalFormatting>
  <conditionalFormatting sqref="D11">
    <cfRule type="cellIs" dxfId="4402" priority="4944" operator="lessThan">
      <formula>0</formula>
    </cfRule>
  </conditionalFormatting>
  <conditionalFormatting sqref="D12">
    <cfRule type="cellIs" dxfId="4401" priority="4943" operator="lessThan">
      <formula>0</formula>
    </cfRule>
  </conditionalFormatting>
  <conditionalFormatting sqref="D11">
    <cfRule type="cellIs" dxfId="4400" priority="4942" operator="lessThan">
      <formula>0</formula>
    </cfRule>
  </conditionalFormatting>
  <conditionalFormatting sqref="D11">
    <cfRule type="cellIs" dxfId="4399" priority="4941" operator="lessThan">
      <formula>0</formula>
    </cfRule>
  </conditionalFormatting>
  <conditionalFormatting sqref="D12">
    <cfRule type="cellIs" dxfId="4398" priority="4940" operator="lessThan">
      <formula>0</formula>
    </cfRule>
  </conditionalFormatting>
  <conditionalFormatting sqref="D11">
    <cfRule type="cellIs" dxfId="4397" priority="4939" operator="lessThan">
      <formula>0</formula>
    </cfRule>
  </conditionalFormatting>
  <conditionalFormatting sqref="D11">
    <cfRule type="cellIs" dxfId="4396" priority="4938" operator="lessThan">
      <formula>0</formula>
    </cfRule>
  </conditionalFormatting>
  <conditionalFormatting sqref="D11">
    <cfRule type="cellIs" dxfId="4395" priority="4937" operator="lessThan">
      <formula>0</formula>
    </cfRule>
  </conditionalFormatting>
  <conditionalFormatting sqref="D12">
    <cfRule type="cellIs" dxfId="4394" priority="4936" operator="lessThan">
      <formula>0</formula>
    </cfRule>
  </conditionalFormatting>
  <conditionalFormatting sqref="D11">
    <cfRule type="cellIs" dxfId="4393" priority="4935" operator="lessThan">
      <formula>0</formula>
    </cfRule>
  </conditionalFormatting>
  <conditionalFormatting sqref="D11">
    <cfRule type="cellIs" dxfId="4392" priority="4934" operator="lessThan">
      <formula>0</formula>
    </cfRule>
  </conditionalFormatting>
  <conditionalFormatting sqref="D11">
    <cfRule type="cellIs" dxfId="4391" priority="4933" operator="lessThan">
      <formula>0</formula>
    </cfRule>
  </conditionalFormatting>
  <conditionalFormatting sqref="D11">
    <cfRule type="cellIs" dxfId="4390" priority="4932" operator="lessThan">
      <formula>0</formula>
    </cfRule>
  </conditionalFormatting>
  <conditionalFormatting sqref="D12">
    <cfRule type="cellIs" dxfId="4389" priority="4931" operator="lessThan">
      <formula>0</formula>
    </cfRule>
  </conditionalFormatting>
  <conditionalFormatting sqref="D11">
    <cfRule type="cellIs" dxfId="4388" priority="4930" operator="lessThan">
      <formula>0</formula>
    </cfRule>
  </conditionalFormatting>
  <conditionalFormatting sqref="D11">
    <cfRule type="cellIs" dxfId="4387" priority="4929" operator="lessThan">
      <formula>0</formula>
    </cfRule>
  </conditionalFormatting>
  <conditionalFormatting sqref="D11">
    <cfRule type="cellIs" dxfId="4386" priority="4928" operator="lessThan">
      <formula>0</formula>
    </cfRule>
  </conditionalFormatting>
  <conditionalFormatting sqref="D11">
    <cfRule type="cellIs" dxfId="4385" priority="4927" operator="lessThan">
      <formula>0</formula>
    </cfRule>
  </conditionalFormatting>
  <conditionalFormatting sqref="D11">
    <cfRule type="cellIs" dxfId="4384" priority="4926" operator="lessThan">
      <formula>0</formula>
    </cfRule>
  </conditionalFormatting>
  <conditionalFormatting sqref="D12">
    <cfRule type="cellIs" dxfId="4383" priority="4925" operator="lessThan">
      <formula>0</formula>
    </cfRule>
  </conditionalFormatting>
  <conditionalFormatting sqref="D11">
    <cfRule type="cellIs" dxfId="4382" priority="4924" operator="lessThan">
      <formula>0</formula>
    </cfRule>
  </conditionalFormatting>
  <conditionalFormatting sqref="D11">
    <cfRule type="cellIs" dxfId="4381" priority="4923" operator="lessThan">
      <formula>0</formula>
    </cfRule>
  </conditionalFormatting>
  <conditionalFormatting sqref="D11">
    <cfRule type="cellIs" dxfId="4380" priority="4922" operator="lessThan">
      <formula>0</formula>
    </cfRule>
  </conditionalFormatting>
  <conditionalFormatting sqref="D11">
    <cfRule type="cellIs" dxfId="4379" priority="4921" operator="lessThan">
      <formula>0</formula>
    </cfRule>
  </conditionalFormatting>
  <conditionalFormatting sqref="D11">
    <cfRule type="cellIs" dxfId="4378" priority="4920" operator="lessThan">
      <formula>0</formula>
    </cfRule>
  </conditionalFormatting>
  <conditionalFormatting sqref="D11">
    <cfRule type="cellIs" dxfId="4377" priority="4919" operator="lessThan">
      <formula>0</formula>
    </cfRule>
  </conditionalFormatting>
  <conditionalFormatting sqref="D12">
    <cfRule type="cellIs" dxfId="4376" priority="4918" operator="lessThan">
      <formula>0</formula>
    </cfRule>
  </conditionalFormatting>
  <conditionalFormatting sqref="D12">
    <cfRule type="cellIs" dxfId="4375" priority="4917" operator="lessThan">
      <formula>0</formula>
    </cfRule>
  </conditionalFormatting>
  <conditionalFormatting sqref="D12">
    <cfRule type="cellIs" dxfId="4374" priority="4916" operator="lessThan">
      <formula>0</formula>
    </cfRule>
  </conditionalFormatting>
  <conditionalFormatting sqref="D12">
    <cfRule type="cellIs" dxfId="4373" priority="4915" operator="lessThan">
      <formula>0</formula>
    </cfRule>
  </conditionalFormatting>
  <conditionalFormatting sqref="D11">
    <cfRule type="cellIs" dxfId="4372" priority="4914" operator="lessThan">
      <formula>0</formula>
    </cfRule>
  </conditionalFormatting>
  <conditionalFormatting sqref="D12">
    <cfRule type="cellIs" dxfId="4371" priority="4913" operator="lessThan">
      <formula>0</formula>
    </cfRule>
  </conditionalFormatting>
  <conditionalFormatting sqref="D12">
    <cfRule type="cellIs" dxfId="4370" priority="4912" operator="lessThan">
      <formula>0</formula>
    </cfRule>
  </conditionalFormatting>
  <conditionalFormatting sqref="D12">
    <cfRule type="cellIs" dxfId="4369" priority="4911" operator="lessThan">
      <formula>0</formula>
    </cfRule>
  </conditionalFormatting>
  <conditionalFormatting sqref="D11">
    <cfRule type="cellIs" dxfId="4368" priority="4910" operator="lessThan">
      <formula>0</formula>
    </cfRule>
  </conditionalFormatting>
  <conditionalFormatting sqref="D12">
    <cfRule type="cellIs" dxfId="4367" priority="4909" operator="lessThan">
      <formula>0</formula>
    </cfRule>
  </conditionalFormatting>
  <conditionalFormatting sqref="D12">
    <cfRule type="cellIs" dxfId="4366" priority="4908" operator="lessThan">
      <formula>0</formula>
    </cfRule>
  </conditionalFormatting>
  <conditionalFormatting sqref="D11">
    <cfRule type="cellIs" dxfId="4365" priority="4907" operator="lessThan">
      <formula>0</formula>
    </cfRule>
  </conditionalFormatting>
  <conditionalFormatting sqref="D12">
    <cfRule type="cellIs" dxfId="4364" priority="4906" operator="lessThan">
      <formula>0</formula>
    </cfRule>
  </conditionalFormatting>
  <conditionalFormatting sqref="D11">
    <cfRule type="cellIs" dxfId="4363" priority="4905" operator="lessThan">
      <formula>0</formula>
    </cfRule>
  </conditionalFormatting>
  <conditionalFormatting sqref="D11">
    <cfRule type="cellIs" dxfId="4362" priority="4904" operator="lessThan">
      <formula>0</formula>
    </cfRule>
  </conditionalFormatting>
  <conditionalFormatting sqref="D12">
    <cfRule type="cellIs" dxfId="4361" priority="4903" operator="lessThan">
      <formula>0</formula>
    </cfRule>
  </conditionalFormatting>
  <conditionalFormatting sqref="D12">
    <cfRule type="cellIs" dxfId="4360" priority="4902" operator="lessThan">
      <formula>0</formula>
    </cfRule>
  </conditionalFormatting>
  <conditionalFormatting sqref="D12">
    <cfRule type="cellIs" dxfId="4359" priority="4901" operator="lessThan">
      <formula>0</formula>
    </cfRule>
  </conditionalFormatting>
  <conditionalFormatting sqref="D11">
    <cfRule type="cellIs" dxfId="4358" priority="4900" operator="lessThan">
      <formula>0</formula>
    </cfRule>
  </conditionalFormatting>
  <conditionalFormatting sqref="D12">
    <cfRule type="cellIs" dxfId="4357" priority="4899" operator="lessThan">
      <formula>0</formula>
    </cfRule>
  </conditionalFormatting>
  <conditionalFormatting sqref="D12">
    <cfRule type="cellIs" dxfId="4356" priority="4898" operator="lessThan">
      <formula>0</formula>
    </cfRule>
  </conditionalFormatting>
  <conditionalFormatting sqref="D11">
    <cfRule type="cellIs" dxfId="4355" priority="4897" operator="lessThan">
      <formula>0</formula>
    </cfRule>
  </conditionalFormatting>
  <conditionalFormatting sqref="D12">
    <cfRule type="cellIs" dxfId="4354" priority="4896" operator="lessThan">
      <formula>0</formula>
    </cfRule>
  </conditionalFormatting>
  <conditionalFormatting sqref="D11">
    <cfRule type="cellIs" dxfId="4353" priority="4895" operator="lessThan">
      <formula>0</formula>
    </cfRule>
  </conditionalFormatting>
  <conditionalFormatting sqref="D11">
    <cfRule type="cellIs" dxfId="4352" priority="4894" operator="lessThan">
      <formula>0</formula>
    </cfRule>
  </conditionalFormatting>
  <conditionalFormatting sqref="D12">
    <cfRule type="cellIs" dxfId="4351" priority="4893" operator="lessThan">
      <formula>0</formula>
    </cfRule>
  </conditionalFormatting>
  <conditionalFormatting sqref="D12">
    <cfRule type="cellIs" dxfId="4350" priority="4892" operator="lessThan">
      <formula>0</formula>
    </cfRule>
  </conditionalFormatting>
  <conditionalFormatting sqref="D11">
    <cfRule type="cellIs" dxfId="4349" priority="4891" operator="lessThan">
      <formula>0</formula>
    </cfRule>
  </conditionalFormatting>
  <conditionalFormatting sqref="D12">
    <cfRule type="cellIs" dxfId="4348" priority="4890" operator="lessThan">
      <formula>0</formula>
    </cfRule>
  </conditionalFormatting>
  <conditionalFormatting sqref="D11">
    <cfRule type="cellIs" dxfId="4347" priority="4889" operator="lessThan">
      <formula>0</formula>
    </cfRule>
  </conditionalFormatting>
  <conditionalFormatting sqref="D11">
    <cfRule type="cellIs" dxfId="4346" priority="4888" operator="lessThan">
      <formula>0</formula>
    </cfRule>
  </conditionalFormatting>
  <conditionalFormatting sqref="D12">
    <cfRule type="cellIs" dxfId="4345" priority="4887" operator="lessThan">
      <formula>0</formula>
    </cfRule>
  </conditionalFormatting>
  <conditionalFormatting sqref="D11">
    <cfRule type="cellIs" dxfId="4344" priority="4886" operator="lessThan">
      <formula>0</formula>
    </cfRule>
  </conditionalFormatting>
  <conditionalFormatting sqref="D11">
    <cfRule type="cellIs" dxfId="4343" priority="4885" operator="lessThan">
      <formula>0</formula>
    </cfRule>
  </conditionalFormatting>
  <conditionalFormatting sqref="D11">
    <cfRule type="cellIs" dxfId="4342" priority="4884" operator="lessThan">
      <formula>0</formula>
    </cfRule>
  </conditionalFormatting>
  <conditionalFormatting sqref="D12">
    <cfRule type="cellIs" dxfId="4341" priority="4883" operator="lessThan">
      <formula>0</formula>
    </cfRule>
  </conditionalFormatting>
  <conditionalFormatting sqref="D12">
    <cfRule type="cellIs" dxfId="4340" priority="4882" operator="lessThan">
      <formula>0</formula>
    </cfRule>
  </conditionalFormatting>
  <conditionalFormatting sqref="D12">
    <cfRule type="cellIs" dxfId="4339" priority="4881" operator="lessThan">
      <formula>0</formula>
    </cfRule>
  </conditionalFormatting>
  <conditionalFormatting sqref="D11">
    <cfRule type="cellIs" dxfId="4338" priority="4880" operator="lessThan">
      <formula>0</formula>
    </cfRule>
  </conditionalFormatting>
  <conditionalFormatting sqref="D12">
    <cfRule type="cellIs" dxfId="4337" priority="4879" operator="lessThan">
      <formula>0</formula>
    </cfRule>
  </conditionalFormatting>
  <conditionalFormatting sqref="D12">
    <cfRule type="cellIs" dxfId="4336" priority="4878" operator="lessThan">
      <formula>0</formula>
    </cfRule>
  </conditionalFormatting>
  <conditionalFormatting sqref="D11">
    <cfRule type="cellIs" dxfId="4335" priority="4877" operator="lessThan">
      <formula>0</formula>
    </cfRule>
  </conditionalFormatting>
  <conditionalFormatting sqref="D12">
    <cfRule type="cellIs" dxfId="4334" priority="4876" operator="lessThan">
      <formula>0</formula>
    </cfRule>
  </conditionalFormatting>
  <conditionalFormatting sqref="D11">
    <cfRule type="cellIs" dxfId="4333" priority="4875" operator="lessThan">
      <formula>0</formula>
    </cfRule>
  </conditionalFormatting>
  <conditionalFormatting sqref="D11">
    <cfRule type="cellIs" dxfId="4332" priority="4874" operator="lessThan">
      <formula>0</formula>
    </cfRule>
  </conditionalFormatting>
  <conditionalFormatting sqref="D12">
    <cfRule type="cellIs" dxfId="4331" priority="4873" operator="lessThan">
      <formula>0</formula>
    </cfRule>
  </conditionalFormatting>
  <conditionalFormatting sqref="D12">
    <cfRule type="cellIs" dxfId="4330" priority="4872" operator="lessThan">
      <formula>0</formula>
    </cfRule>
  </conditionalFormatting>
  <conditionalFormatting sqref="D11">
    <cfRule type="cellIs" dxfId="4329" priority="4871" operator="lessThan">
      <formula>0</formula>
    </cfRule>
  </conditionalFormatting>
  <conditionalFormatting sqref="D12">
    <cfRule type="cellIs" dxfId="4328" priority="4870" operator="lessThan">
      <formula>0</formula>
    </cfRule>
  </conditionalFormatting>
  <conditionalFormatting sqref="D11">
    <cfRule type="cellIs" dxfId="4327" priority="4869" operator="lessThan">
      <formula>0</formula>
    </cfRule>
  </conditionalFormatting>
  <conditionalFormatting sqref="D11">
    <cfRule type="cellIs" dxfId="4326" priority="4868" operator="lessThan">
      <formula>0</formula>
    </cfRule>
  </conditionalFormatting>
  <conditionalFormatting sqref="D12">
    <cfRule type="cellIs" dxfId="4325" priority="4867" operator="lessThan">
      <formula>0</formula>
    </cfRule>
  </conditionalFormatting>
  <conditionalFormatting sqref="D11">
    <cfRule type="cellIs" dxfId="4324" priority="4866" operator="lessThan">
      <formula>0</formula>
    </cfRule>
  </conditionalFormatting>
  <conditionalFormatting sqref="D11">
    <cfRule type="cellIs" dxfId="4323" priority="4865" operator="lessThan">
      <formula>0</formula>
    </cfRule>
  </conditionalFormatting>
  <conditionalFormatting sqref="D11">
    <cfRule type="cellIs" dxfId="4322" priority="4864" operator="lessThan">
      <formula>0</formula>
    </cfRule>
  </conditionalFormatting>
  <conditionalFormatting sqref="D12">
    <cfRule type="cellIs" dxfId="4321" priority="4863" operator="lessThan">
      <formula>0</formula>
    </cfRule>
  </conditionalFormatting>
  <conditionalFormatting sqref="D12">
    <cfRule type="cellIs" dxfId="4320" priority="4862" operator="lessThan">
      <formula>0</formula>
    </cfRule>
  </conditionalFormatting>
  <conditionalFormatting sqref="D11">
    <cfRule type="cellIs" dxfId="4319" priority="4861" operator="lessThan">
      <formula>0</formula>
    </cfRule>
  </conditionalFormatting>
  <conditionalFormatting sqref="D12">
    <cfRule type="cellIs" dxfId="4318" priority="4860" operator="lessThan">
      <formula>0</formula>
    </cfRule>
  </conditionalFormatting>
  <conditionalFormatting sqref="D11">
    <cfRule type="cellIs" dxfId="4317" priority="4859" operator="lessThan">
      <formula>0</formula>
    </cfRule>
  </conditionalFormatting>
  <conditionalFormatting sqref="D11">
    <cfRule type="cellIs" dxfId="4316" priority="4858" operator="lessThan">
      <formula>0</formula>
    </cfRule>
  </conditionalFormatting>
  <conditionalFormatting sqref="D12">
    <cfRule type="cellIs" dxfId="4315" priority="4857" operator="lessThan">
      <formula>0</formula>
    </cfRule>
  </conditionalFormatting>
  <conditionalFormatting sqref="D11">
    <cfRule type="cellIs" dxfId="4314" priority="4856" operator="lessThan">
      <formula>0</formula>
    </cfRule>
  </conditionalFormatting>
  <conditionalFormatting sqref="D11">
    <cfRule type="cellIs" dxfId="4313" priority="4855" operator="lessThan">
      <formula>0</formula>
    </cfRule>
  </conditionalFormatting>
  <conditionalFormatting sqref="D11">
    <cfRule type="cellIs" dxfId="4312" priority="4854" operator="lessThan">
      <formula>0</formula>
    </cfRule>
  </conditionalFormatting>
  <conditionalFormatting sqref="D12">
    <cfRule type="cellIs" dxfId="4311" priority="4853" operator="lessThan">
      <formula>0</formula>
    </cfRule>
  </conditionalFormatting>
  <conditionalFormatting sqref="D11">
    <cfRule type="cellIs" dxfId="4310" priority="4852" operator="lessThan">
      <formula>0</formula>
    </cfRule>
  </conditionalFormatting>
  <conditionalFormatting sqref="D11">
    <cfRule type="cellIs" dxfId="4309" priority="4851" operator="lessThan">
      <formula>0</formula>
    </cfRule>
  </conditionalFormatting>
  <conditionalFormatting sqref="D11">
    <cfRule type="cellIs" dxfId="4308" priority="4850" operator="lessThan">
      <formula>0</formula>
    </cfRule>
  </conditionalFormatting>
  <conditionalFormatting sqref="D11">
    <cfRule type="cellIs" dxfId="4307" priority="4849" operator="lessThan">
      <formula>0</formula>
    </cfRule>
  </conditionalFormatting>
  <conditionalFormatting sqref="D12">
    <cfRule type="cellIs" dxfId="4306" priority="4848" operator="lessThan">
      <formula>0</formula>
    </cfRule>
  </conditionalFormatting>
  <conditionalFormatting sqref="D12">
    <cfRule type="cellIs" dxfId="4305" priority="4847" operator="lessThan">
      <formula>0</formula>
    </cfRule>
  </conditionalFormatting>
  <conditionalFormatting sqref="D12">
    <cfRule type="cellIs" dxfId="4304" priority="4846" operator="lessThan">
      <formula>0</formula>
    </cfRule>
  </conditionalFormatting>
  <conditionalFormatting sqref="D11">
    <cfRule type="cellIs" dxfId="4303" priority="4845" operator="lessThan">
      <formula>0</formula>
    </cfRule>
  </conditionalFormatting>
  <conditionalFormatting sqref="D12">
    <cfRule type="cellIs" dxfId="4302" priority="4844" operator="lessThan">
      <formula>0</formula>
    </cfRule>
  </conditionalFormatting>
  <conditionalFormatting sqref="D12">
    <cfRule type="cellIs" dxfId="4301" priority="4843" operator="lessThan">
      <formula>0</formula>
    </cfRule>
  </conditionalFormatting>
  <conditionalFormatting sqref="D11">
    <cfRule type="cellIs" dxfId="4300" priority="4842" operator="lessThan">
      <formula>0</formula>
    </cfRule>
  </conditionalFormatting>
  <conditionalFormatting sqref="D12">
    <cfRule type="cellIs" dxfId="4299" priority="4841" operator="lessThan">
      <formula>0</formula>
    </cfRule>
  </conditionalFormatting>
  <conditionalFormatting sqref="D11">
    <cfRule type="cellIs" dxfId="4298" priority="4840" operator="lessThan">
      <formula>0</formula>
    </cfRule>
  </conditionalFormatting>
  <conditionalFormatting sqref="D11">
    <cfRule type="cellIs" dxfId="4297" priority="4839" operator="lessThan">
      <formula>0</formula>
    </cfRule>
  </conditionalFormatting>
  <conditionalFormatting sqref="D12">
    <cfRule type="cellIs" dxfId="4296" priority="4838" operator="lessThan">
      <formula>0</formula>
    </cfRule>
  </conditionalFormatting>
  <conditionalFormatting sqref="D12">
    <cfRule type="cellIs" dxfId="4295" priority="4837" operator="lessThan">
      <formula>0</formula>
    </cfRule>
  </conditionalFormatting>
  <conditionalFormatting sqref="D11">
    <cfRule type="cellIs" dxfId="4294" priority="4836" operator="lessThan">
      <formula>0</formula>
    </cfRule>
  </conditionalFormatting>
  <conditionalFormatting sqref="D12">
    <cfRule type="cellIs" dxfId="4293" priority="4835" operator="lessThan">
      <formula>0</formula>
    </cfRule>
  </conditionalFormatting>
  <conditionalFormatting sqref="D11">
    <cfRule type="cellIs" dxfId="4292" priority="4834" operator="lessThan">
      <formula>0</formula>
    </cfRule>
  </conditionalFormatting>
  <conditionalFormatting sqref="D11">
    <cfRule type="cellIs" dxfId="4291" priority="4833" operator="lessThan">
      <formula>0</formula>
    </cfRule>
  </conditionalFormatting>
  <conditionalFormatting sqref="D12">
    <cfRule type="cellIs" dxfId="4290" priority="4832" operator="lessThan">
      <formula>0</formula>
    </cfRule>
  </conditionalFormatting>
  <conditionalFormatting sqref="D11">
    <cfRule type="cellIs" dxfId="4289" priority="4831" operator="lessThan">
      <formula>0</formula>
    </cfRule>
  </conditionalFormatting>
  <conditionalFormatting sqref="D11">
    <cfRule type="cellIs" dxfId="4288" priority="4830" operator="lessThan">
      <formula>0</formula>
    </cfRule>
  </conditionalFormatting>
  <conditionalFormatting sqref="D11">
    <cfRule type="cellIs" dxfId="4287" priority="4829" operator="lessThan">
      <formula>0</formula>
    </cfRule>
  </conditionalFormatting>
  <conditionalFormatting sqref="D12">
    <cfRule type="cellIs" dxfId="4286" priority="4828" operator="lessThan">
      <formula>0</formula>
    </cfRule>
  </conditionalFormatting>
  <conditionalFormatting sqref="D12">
    <cfRule type="cellIs" dxfId="4285" priority="4827" operator="lessThan">
      <formula>0</formula>
    </cfRule>
  </conditionalFormatting>
  <conditionalFormatting sqref="D11">
    <cfRule type="cellIs" dxfId="4284" priority="4826" operator="lessThan">
      <formula>0</formula>
    </cfRule>
  </conditionalFormatting>
  <conditionalFormatting sqref="D12">
    <cfRule type="cellIs" dxfId="4283" priority="4825" operator="lessThan">
      <formula>0</formula>
    </cfRule>
  </conditionalFormatting>
  <conditionalFormatting sqref="D11">
    <cfRule type="cellIs" dxfId="4282" priority="4824" operator="lessThan">
      <formula>0</formula>
    </cfRule>
  </conditionalFormatting>
  <conditionalFormatting sqref="D11">
    <cfRule type="cellIs" dxfId="4281" priority="4823" operator="lessThan">
      <formula>0</formula>
    </cfRule>
  </conditionalFormatting>
  <conditionalFormatting sqref="D12">
    <cfRule type="cellIs" dxfId="4280" priority="4822" operator="lessThan">
      <formula>0</formula>
    </cfRule>
  </conditionalFormatting>
  <conditionalFormatting sqref="D11">
    <cfRule type="cellIs" dxfId="4279" priority="4821" operator="lessThan">
      <formula>0</formula>
    </cfRule>
  </conditionalFormatting>
  <conditionalFormatting sqref="D11">
    <cfRule type="cellIs" dxfId="4278" priority="4820" operator="lessThan">
      <formula>0</formula>
    </cfRule>
  </conditionalFormatting>
  <conditionalFormatting sqref="D11">
    <cfRule type="cellIs" dxfId="4277" priority="4819" operator="lessThan">
      <formula>0</formula>
    </cfRule>
  </conditionalFormatting>
  <conditionalFormatting sqref="D12">
    <cfRule type="cellIs" dxfId="4276" priority="4818" operator="lessThan">
      <formula>0</formula>
    </cfRule>
  </conditionalFormatting>
  <conditionalFormatting sqref="D11">
    <cfRule type="cellIs" dxfId="4275" priority="4817" operator="lessThan">
      <formula>0</formula>
    </cfRule>
  </conditionalFormatting>
  <conditionalFormatting sqref="D11">
    <cfRule type="cellIs" dxfId="4274" priority="4816" operator="lessThan">
      <formula>0</formula>
    </cfRule>
  </conditionalFormatting>
  <conditionalFormatting sqref="D11">
    <cfRule type="cellIs" dxfId="4273" priority="4815" operator="lessThan">
      <formula>0</formula>
    </cfRule>
  </conditionalFormatting>
  <conditionalFormatting sqref="D11">
    <cfRule type="cellIs" dxfId="4272" priority="4814" operator="lessThan">
      <formula>0</formula>
    </cfRule>
  </conditionalFormatting>
  <conditionalFormatting sqref="D12">
    <cfRule type="cellIs" dxfId="4271" priority="4813" operator="lessThan">
      <formula>0</formula>
    </cfRule>
  </conditionalFormatting>
  <conditionalFormatting sqref="D12">
    <cfRule type="cellIs" dxfId="4270" priority="4812" operator="lessThan">
      <formula>0</formula>
    </cfRule>
  </conditionalFormatting>
  <conditionalFormatting sqref="D11">
    <cfRule type="cellIs" dxfId="4269" priority="4811" operator="lessThan">
      <formula>0</formula>
    </cfRule>
  </conditionalFormatting>
  <conditionalFormatting sqref="D12">
    <cfRule type="cellIs" dxfId="4268" priority="4810" operator="lessThan">
      <formula>0</formula>
    </cfRule>
  </conditionalFormatting>
  <conditionalFormatting sqref="D11">
    <cfRule type="cellIs" dxfId="4267" priority="4809" operator="lessThan">
      <formula>0</formula>
    </cfRule>
  </conditionalFormatting>
  <conditionalFormatting sqref="D11">
    <cfRule type="cellIs" dxfId="4266" priority="4808" operator="lessThan">
      <formula>0</formula>
    </cfRule>
  </conditionalFormatting>
  <conditionalFormatting sqref="D12">
    <cfRule type="cellIs" dxfId="4265" priority="4807" operator="lessThan">
      <formula>0</formula>
    </cfRule>
  </conditionalFormatting>
  <conditionalFormatting sqref="D11">
    <cfRule type="cellIs" dxfId="4264" priority="4806" operator="lessThan">
      <formula>0</formula>
    </cfRule>
  </conditionalFormatting>
  <conditionalFormatting sqref="D11">
    <cfRule type="cellIs" dxfId="4263" priority="4805" operator="lessThan">
      <formula>0</formula>
    </cfRule>
  </conditionalFormatting>
  <conditionalFormatting sqref="D11">
    <cfRule type="cellIs" dxfId="4262" priority="4804" operator="lessThan">
      <formula>0</formula>
    </cfRule>
  </conditionalFormatting>
  <conditionalFormatting sqref="D12">
    <cfRule type="cellIs" dxfId="4261" priority="4803" operator="lessThan">
      <formula>0</formula>
    </cfRule>
  </conditionalFormatting>
  <conditionalFormatting sqref="D11">
    <cfRule type="cellIs" dxfId="4260" priority="4802" operator="lessThan">
      <formula>0</formula>
    </cfRule>
  </conditionalFormatting>
  <conditionalFormatting sqref="D11">
    <cfRule type="cellIs" dxfId="4259" priority="4801" operator="lessThan">
      <formula>0</formula>
    </cfRule>
  </conditionalFormatting>
  <conditionalFormatting sqref="D11">
    <cfRule type="cellIs" dxfId="4258" priority="4800" operator="lessThan">
      <formula>0</formula>
    </cfRule>
  </conditionalFormatting>
  <conditionalFormatting sqref="D11">
    <cfRule type="cellIs" dxfId="4257" priority="4799" operator="lessThan">
      <formula>0</formula>
    </cfRule>
  </conditionalFormatting>
  <conditionalFormatting sqref="D12">
    <cfRule type="cellIs" dxfId="4256" priority="4798" operator="lessThan">
      <formula>0</formula>
    </cfRule>
  </conditionalFormatting>
  <conditionalFormatting sqref="D11">
    <cfRule type="cellIs" dxfId="4255" priority="4797" operator="lessThan">
      <formula>0</formula>
    </cfRule>
  </conditionalFormatting>
  <conditionalFormatting sqref="D11">
    <cfRule type="cellIs" dxfId="4254" priority="4796" operator="lessThan">
      <formula>0</formula>
    </cfRule>
  </conditionalFormatting>
  <conditionalFormatting sqref="D11">
    <cfRule type="cellIs" dxfId="4253" priority="4795" operator="lessThan">
      <formula>0</formula>
    </cfRule>
  </conditionalFormatting>
  <conditionalFormatting sqref="D11">
    <cfRule type="cellIs" dxfId="4252" priority="4794" operator="lessThan">
      <formula>0</formula>
    </cfRule>
  </conditionalFormatting>
  <conditionalFormatting sqref="D11">
    <cfRule type="cellIs" dxfId="4251" priority="4793" operator="lessThan">
      <formula>0</formula>
    </cfRule>
  </conditionalFormatting>
  <conditionalFormatting sqref="D12">
    <cfRule type="cellIs" dxfId="4250" priority="4792" operator="lessThan">
      <formula>0</formula>
    </cfRule>
  </conditionalFormatting>
  <conditionalFormatting sqref="D12">
    <cfRule type="cellIs" dxfId="4249" priority="4791" operator="lessThan">
      <formula>0</formula>
    </cfRule>
  </conditionalFormatting>
  <conditionalFormatting sqref="D12">
    <cfRule type="cellIs" dxfId="4248" priority="4790" operator="lessThan">
      <formula>0</formula>
    </cfRule>
  </conditionalFormatting>
  <conditionalFormatting sqref="D11">
    <cfRule type="cellIs" dxfId="4247" priority="4789" operator="lessThan">
      <formula>0</formula>
    </cfRule>
  </conditionalFormatting>
  <conditionalFormatting sqref="D12">
    <cfRule type="cellIs" dxfId="4246" priority="4788" operator="lessThan">
      <formula>0</formula>
    </cfRule>
  </conditionalFormatting>
  <conditionalFormatting sqref="D12">
    <cfRule type="cellIs" dxfId="4245" priority="4787" operator="lessThan">
      <formula>0</formula>
    </cfRule>
  </conditionalFormatting>
  <conditionalFormatting sqref="D11">
    <cfRule type="cellIs" dxfId="4244" priority="4786" operator="lessThan">
      <formula>0</formula>
    </cfRule>
  </conditionalFormatting>
  <conditionalFormatting sqref="D12">
    <cfRule type="cellIs" dxfId="4243" priority="4785" operator="lessThan">
      <formula>0</formula>
    </cfRule>
  </conditionalFormatting>
  <conditionalFormatting sqref="D11">
    <cfRule type="cellIs" dxfId="4242" priority="4784" operator="lessThan">
      <formula>0</formula>
    </cfRule>
  </conditionalFormatting>
  <conditionalFormatting sqref="D11">
    <cfRule type="cellIs" dxfId="4241" priority="4783" operator="lessThan">
      <formula>0</formula>
    </cfRule>
  </conditionalFormatting>
  <conditionalFormatting sqref="D12">
    <cfRule type="cellIs" dxfId="4240" priority="4782" operator="lessThan">
      <formula>0</formula>
    </cfRule>
  </conditionalFormatting>
  <conditionalFormatting sqref="D12">
    <cfRule type="cellIs" dxfId="4239" priority="4781" operator="lessThan">
      <formula>0</formula>
    </cfRule>
  </conditionalFormatting>
  <conditionalFormatting sqref="D11">
    <cfRule type="cellIs" dxfId="4238" priority="4780" operator="lessThan">
      <formula>0</formula>
    </cfRule>
  </conditionalFormatting>
  <conditionalFormatting sqref="D12">
    <cfRule type="cellIs" dxfId="4237" priority="4779" operator="lessThan">
      <formula>0</formula>
    </cfRule>
  </conditionalFormatting>
  <conditionalFormatting sqref="D11">
    <cfRule type="cellIs" dxfId="4236" priority="4778" operator="lessThan">
      <formula>0</formula>
    </cfRule>
  </conditionalFormatting>
  <conditionalFormatting sqref="D11">
    <cfRule type="cellIs" dxfId="4235" priority="4777" operator="lessThan">
      <formula>0</formula>
    </cfRule>
  </conditionalFormatting>
  <conditionalFormatting sqref="D12">
    <cfRule type="cellIs" dxfId="4234" priority="4776" operator="lessThan">
      <formula>0</formula>
    </cfRule>
  </conditionalFormatting>
  <conditionalFormatting sqref="D11">
    <cfRule type="cellIs" dxfId="4233" priority="4775" operator="lessThan">
      <formula>0</formula>
    </cfRule>
  </conditionalFormatting>
  <conditionalFormatting sqref="D11">
    <cfRule type="cellIs" dxfId="4232" priority="4774" operator="lessThan">
      <formula>0</formula>
    </cfRule>
  </conditionalFormatting>
  <conditionalFormatting sqref="D11">
    <cfRule type="cellIs" dxfId="4231" priority="4773" operator="lessThan">
      <formula>0</formula>
    </cfRule>
  </conditionalFormatting>
  <conditionalFormatting sqref="D12">
    <cfRule type="cellIs" dxfId="4230" priority="4772" operator="lessThan">
      <formula>0</formula>
    </cfRule>
  </conditionalFormatting>
  <conditionalFormatting sqref="D12">
    <cfRule type="cellIs" dxfId="4229" priority="4771" operator="lessThan">
      <formula>0</formula>
    </cfRule>
  </conditionalFormatting>
  <conditionalFormatting sqref="D11">
    <cfRule type="cellIs" dxfId="4228" priority="4770" operator="lessThan">
      <formula>0</formula>
    </cfRule>
  </conditionalFormatting>
  <conditionalFormatting sqref="D12">
    <cfRule type="cellIs" dxfId="4227" priority="4769" operator="lessThan">
      <formula>0</formula>
    </cfRule>
  </conditionalFormatting>
  <conditionalFormatting sqref="D11">
    <cfRule type="cellIs" dxfId="4226" priority="4768" operator="lessThan">
      <formula>0</formula>
    </cfRule>
  </conditionalFormatting>
  <conditionalFormatting sqref="D11">
    <cfRule type="cellIs" dxfId="4225" priority="4767" operator="lessThan">
      <formula>0</formula>
    </cfRule>
  </conditionalFormatting>
  <conditionalFormatting sqref="D12">
    <cfRule type="cellIs" dxfId="4224" priority="4766" operator="lessThan">
      <formula>0</formula>
    </cfRule>
  </conditionalFormatting>
  <conditionalFormatting sqref="D11">
    <cfRule type="cellIs" dxfId="4223" priority="4765" operator="lessThan">
      <formula>0</formula>
    </cfRule>
  </conditionalFormatting>
  <conditionalFormatting sqref="D11">
    <cfRule type="cellIs" dxfId="4222" priority="4764" operator="lessThan">
      <formula>0</formula>
    </cfRule>
  </conditionalFormatting>
  <conditionalFormatting sqref="D11">
    <cfRule type="cellIs" dxfId="4221" priority="4763" operator="lessThan">
      <formula>0</formula>
    </cfRule>
  </conditionalFormatting>
  <conditionalFormatting sqref="D12">
    <cfRule type="cellIs" dxfId="4220" priority="4762" operator="lessThan">
      <formula>0</formula>
    </cfRule>
  </conditionalFormatting>
  <conditionalFormatting sqref="D11">
    <cfRule type="cellIs" dxfId="4219" priority="4761" operator="lessThan">
      <formula>0</formula>
    </cfRule>
  </conditionalFormatting>
  <conditionalFormatting sqref="D11">
    <cfRule type="cellIs" dxfId="4218" priority="4760" operator="lessThan">
      <formula>0</formula>
    </cfRule>
  </conditionalFormatting>
  <conditionalFormatting sqref="D11">
    <cfRule type="cellIs" dxfId="4217" priority="4759" operator="lessThan">
      <formula>0</formula>
    </cfRule>
  </conditionalFormatting>
  <conditionalFormatting sqref="D11">
    <cfRule type="cellIs" dxfId="4216" priority="4758" operator="lessThan">
      <formula>0</formula>
    </cfRule>
  </conditionalFormatting>
  <conditionalFormatting sqref="D12">
    <cfRule type="cellIs" dxfId="4215" priority="4757" operator="lessThan">
      <formula>0</formula>
    </cfRule>
  </conditionalFormatting>
  <conditionalFormatting sqref="D12">
    <cfRule type="cellIs" dxfId="4214" priority="4756" operator="lessThan">
      <formula>0</formula>
    </cfRule>
  </conditionalFormatting>
  <conditionalFormatting sqref="D11">
    <cfRule type="cellIs" dxfId="4213" priority="4755" operator="lessThan">
      <formula>0</formula>
    </cfRule>
  </conditionalFormatting>
  <conditionalFormatting sqref="D12">
    <cfRule type="cellIs" dxfId="4212" priority="4754" operator="lessThan">
      <formula>0</formula>
    </cfRule>
  </conditionalFormatting>
  <conditionalFormatting sqref="D11">
    <cfRule type="cellIs" dxfId="4211" priority="4753" operator="lessThan">
      <formula>0</formula>
    </cfRule>
  </conditionalFormatting>
  <conditionalFormatting sqref="D11">
    <cfRule type="cellIs" dxfId="4210" priority="4752" operator="lessThan">
      <formula>0</formula>
    </cfRule>
  </conditionalFormatting>
  <conditionalFormatting sqref="D12">
    <cfRule type="cellIs" dxfId="4209" priority="4751" operator="lessThan">
      <formula>0</formula>
    </cfRule>
  </conditionalFormatting>
  <conditionalFormatting sqref="D11">
    <cfRule type="cellIs" dxfId="4208" priority="4750" operator="lessThan">
      <formula>0</formula>
    </cfRule>
  </conditionalFormatting>
  <conditionalFormatting sqref="D11">
    <cfRule type="cellIs" dxfId="4207" priority="4749" operator="lessThan">
      <formula>0</formula>
    </cfRule>
  </conditionalFormatting>
  <conditionalFormatting sqref="D11">
    <cfRule type="cellIs" dxfId="4206" priority="4748" operator="lessThan">
      <formula>0</formula>
    </cfRule>
  </conditionalFormatting>
  <conditionalFormatting sqref="D12">
    <cfRule type="cellIs" dxfId="4205" priority="4747" operator="lessThan">
      <formula>0</formula>
    </cfRule>
  </conditionalFormatting>
  <conditionalFormatting sqref="D11">
    <cfRule type="cellIs" dxfId="4204" priority="4746" operator="lessThan">
      <formula>0</formula>
    </cfRule>
  </conditionalFormatting>
  <conditionalFormatting sqref="D11">
    <cfRule type="cellIs" dxfId="4203" priority="4745" operator="lessThan">
      <formula>0</formula>
    </cfRule>
  </conditionalFormatting>
  <conditionalFormatting sqref="D11">
    <cfRule type="cellIs" dxfId="4202" priority="4744" operator="lessThan">
      <formula>0</formula>
    </cfRule>
  </conditionalFormatting>
  <conditionalFormatting sqref="D11">
    <cfRule type="cellIs" dxfId="4201" priority="4743" operator="lessThan">
      <formula>0</formula>
    </cfRule>
  </conditionalFormatting>
  <conditionalFormatting sqref="D12">
    <cfRule type="cellIs" dxfId="4200" priority="4742" operator="lessThan">
      <formula>0</formula>
    </cfRule>
  </conditionalFormatting>
  <conditionalFormatting sqref="D11">
    <cfRule type="cellIs" dxfId="4199" priority="4741" operator="lessThan">
      <formula>0</formula>
    </cfRule>
  </conditionalFormatting>
  <conditionalFormatting sqref="D11">
    <cfRule type="cellIs" dxfId="4198" priority="4740" operator="lessThan">
      <formula>0</formula>
    </cfRule>
  </conditionalFormatting>
  <conditionalFormatting sqref="D11">
    <cfRule type="cellIs" dxfId="4197" priority="4739" operator="lessThan">
      <formula>0</formula>
    </cfRule>
  </conditionalFormatting>
  <conditionalFormatting sqref="D11">
    <cfRule type="cellIs" dxfId="4196" priority="4738" operator="lessThan">
      <formula>0</formula>
    </cfRule>
  </conditionalFormatting>
  <conditionalFormatting sqref="D11">
    <cfRule type="cellIs" dxfId="4195" priority="4737" operator="lessThan">
      <formula>0</formula>
    </cfRule>
  </conditionalFormatting>
  <conditionalFormatting sqref="D12">
    <cfRule type="cellIs" dxfId="4194" priority="4736" operator="lessThan">
      <formula>0</formula>
    </cfRule>
  </conditionalFormatting>
  <conditionalFormatting sqref="D12">
    <cfRule type="cellIs" dxfId="4193" priority="4735" operator="lessThan">
      <formula>0</formula>
    </cfRule>
  </conditionalFormatting>
  <conditionalFormatting sqref="D11">
    <cfRule type="cellIs" dxfId="4192" priority="4734" operator="lessThan">
      <formula>0</formula>
    </cfRule>
  </conditionalFormatting>
  <conditionalFormatting sqref="D12">
    <cfRule type="cellIs" dxfId="4191" priority="4733" operator="lessThan">
      <formula>0</formula>
    </cfRule>
  </conditionalFormatting>
  <conditionalFormatting sqref="D11">
    <cfRule type="cellIs" dxfId="4190" priority="4732" operator="lessThan">
      <formula>0</formula>
    </cfRule>
  </conditionalFormatting>
  <conditionalFormatting sqref="D11">
    <cfRule type="cellIs" dxfId="4189" priority="4731" operator="lessThan">
      <formula>0</formula>
    </cfRule>
  </conditionalFormatting>
  <conditionalFormatting sqref="D12">
    <cfRule type="cellIs" dxfId="4188" priority="4730" operator="lessThan">
      <formula>0</formula>
    </cfRule>
  </conditionalFormatting>
  <conditionalFormatting sqref="D11">
    <cfRule type="cellIs" dxfId="4187" priority="4729" operator="lessThan">
      <formula>0</formula>
    </cfRule>
  </conditionalFormatting>
  <conditionalFormatting sqref="D11">
    <cfRule type="cellIs" dxfId="4186" priority="4728" operator="lessThan">
      <formula>0</formula>
    </cfRule>
  </conditionalFormatting>
  <conditionalFormatting sqref="D11">
    <cfRule type="cellIs" dxfId="4185" priority="4727" operator="lessThan">
      <formula>0</formula>
    </cfRule>
  </conditionalFormatting>
  <conditionalFormatting sqref="D12">
    <cfRule type="cellIs" dxfId="4184" priority="4726" operator="lessThan">
      <formula>0</formula>
    </cfRule>
  </conditionalFormatting>
  <conditionalFormatting sqref="D11">
    <cfRule type="cellIs" dxfId="4183" priority="4725" operator="lessThan">
      <formula>0</formula>
    </cfRule>
  </conditionalFormatting>
  <conditionalFormatting sqref="D11">
    <cfRule type="cellIs" dxfId="4182" priority="4724" operator="lessThan">
      <formula>0</formula>
    </cfRule>
  </conditionalFormatting>
  <conditionalFormatting sqref="D11">
    <cfRule type="cellIs" dxfId="4181" priority="4723" operator="lessThan">
      <formula>0</formula>
    </cfRule>
  </conditionalFormatting>
  <conditionalFormatting sqref="D11">
    <cfRule type="cellIs" dxfId="4180" priority="4722" operator="lessThan">
      <formula>0</formula>
    </cfRule>
  </conditionalFormatting>
  <conditionalFormatting sqref="D12">
    <cfRule type="cellIs" dxfId="4179" priority="4721" operator="lessThan">
      <formula>0</formula>
    </cfRule>
  </conditionalFormatting>
  <conditionalFormatting sqref="D11">
    <cfRule type="cellIs" dxfId="4178" priority="4720" operator="lessThan">
      <formula>0</formula>
    </cfRule>
  </conditionalFormatting>
  <conditionalFormatting sqref="D11">
    <cfRule type="cellIs" dxfId="4177" priority="4719" operator="lessThan">
      <formula>0</formula>
    </cfRule>
  </conditionalFormatting>
  <conditionalFormatting sqref="D11">
    <cfRule type="cellIs" dxfId="4176" priority="4718" operator="lessThan">
      <formula>0</formula>
    </cfRule>
  </conditionalFormatting>
  <conditionalFormatting sqref="D11">
    <cfRule type="cellIs" dxfId="4175" priority="4717" operator="lessThan">
      <formula>0</formula>
    </cfRule>
  </conditionalFormatting>
  <conditionalFormatting sqref="D11">
    <cfRule type="cellIs" dxfId="4174" priority="4716" operator="lessThan">
      <formula>0</formula>
    </cfRule>
  </conditionalFormatting>
  <conditionalFormatting sqref="D12">
    <cfRule type="cellIs" dxfId="4173" priority="4715" operator="lessThan">
      <formula>0</formula>
    </cfRule>
  </conditionalFormatting>
  <conditionalFormatting sqref="D11">
    <cfRule type="cellIs" dxfId="4172" priority="4714" operator="lessThan">
      <formula>0</formula>
    </cfRule>
  </conditionalFormatting>
  <conditionalFormatting sqref="D11">
    <cfRule type="cellIs" dxfId="4171" priority="4713" operator="lessThan">
      <formula>0</formula>
    </cfRule>
  </conditionalFormatting>
  <conditionalFormatting sqref="D11">
    <cfRule type="cellIs" dxfId="4170" priority="4712" operator="lessThan">
      <formula>0</formula>
    </cfRule>
  </conditionalFormatting>
  <conditionalFormatting sqref="D11">
    <cfRule type="cellIs" dxfId="4169" priority="4711" operator="lessThan">
      <formula>0</formula>
    </cfRule>
  </conditionalFormatting>
  <conditionalFormatting sqref="D11">
    <cfRule type="cellIs" dxfId="4168" priority="4710" operator="lessThan">
      <formula>0</formula>
    </cfRule>
  </conditionalFormatting>
  <conditionalFormatting sqref="D11">
    <cfRule type="cellIs" dxfId="4167" priority="4709" operator="lessThan">
      <formula>0</formula>
    </cfRule>
  </conditionalFormatting>
  <conditionalFormatting sqref="D12">
    <cfRule type="cellIs" dxfId="4166" priority="4708" operator="lessThan">
      <formula>0</formula>
    </cfRule>
  </conditionalFormatting>
  <conditionalFormatting sqref="D12">
    <cfRule type="cellIs" dxfId="4165" priority="4707" operator="lessThan">
      <formula>0</formula>
    </cfRule>
  </conditionalFormatting>
  <conditionalFormatting sqref="D12">
    <cfRule type="cellIs" dxfId="4164" priority="4706" operator="lessThan">
      <formula>0</formula>
    </cfRule>
  </conditionalFormatting>
  <conditionalFormatting sqref="D11">
    <cfRule type="cellIs" dxfId="4163" priority="4705" operator="lessThan">
      <formula>0</formula>
    </cfRule>
  </conditionalFormatting>
  <conditionalFormatting sqref="D12">
    <cfRule type="cellIs" dxfId="4162" priority="4704" operator="lessThan">
      <formula>0</formula>
    </cfRule>
  </conditionalFormatting>
  <conditionalFormatting sqref="D12">
    <cfRule type="cellIs" dxfId="4161" priority="4703" operator="lessThan">
      <formula>0</formula>
    </cfRule>
  </conditionalFormatting>
  <conditionalFormatting sqref="D11">
    <cfRule type="cellIs" dxfId="4160" priority="4702" operator="lessThan">
      <formula>0</formula>
    </cfRule>
  </conditionalFormatting>
  <conditionalFormatting sqref="D12">
    <cfRule type="cellIs" dxfId="4159" priority="4701" operator="lessThan">
      <formula>0</formula>
    </cfRule>
  </conditionalFormatting>
  <conditionalFormatting sqref="D11">
    <cfRule type="cellIs" dxfId="4158" priority="4700" operator="lessThan">
      <formula>0</formula>
    </cfRule>
  </conditionalFormatting>
  <conditionalFormatting sqref="D11">
    <cfRule type="cellIs" dxfId="4157" priority="4699" operator="lessThan">
      <formula>0</formula>
    </cfRule>
  </conditionalFormatting>
  <conditionalFormatting sqref="D12">
    <cfRule type="cellIs" dxfId="4156" priority="4698" operator="lessThan">
      <formula>0</formula>
    </cfRule>
  </conditionalFormatting>
  <conditionalFormatting sqref="D12">
    <cfRule type="cellIs" dxfId="4155" priority="4697" operator="lessThan">
      <formula>0</formula>
    </cfRule>
  </conditionalFormatting>
  <conditionalFormatting sqref="D11">
    <cfRule type="cellIs" dxfId="4154" priority="4696" operator="lessThan">
      <formula>0</formula>
    </cfRule>
  </conditionalFormatting>
  <conditionalFormatting sqref="D12">
    <cfRule type="cellIs" dxfId="4153" priority="4695" operator="lessThan">
      <formula>0</formula>
    </cfRule>
  </conditionalFormatting>
  <conditionalFormatting sqref="D11">
    <cfRule type="cellIs" dxfId="4152" priority="4694" operator="lessThan">
      <formula>0</formula>
    </cfRule>
  </conditionalFormatting>
  <conditionalFormatting sqref="D11">
    <cfRule type="cellIs" dxfId="4151" priority="4693" operator="lessThan">
      <formula>0</formula>
    </cfRule>
  </conditionalFormatting>
  <conditionalFormatting sqref="D12">
    <cfRule type="cellIs" dxfId="4150" priority="4692" operator="lessThan">
      <formula>0</formula>
    </cfRule>
  </conditionalFormatting>
  <conditionalFormatting sqref="D11">
    <cfRule type="cellIs" dxfId="4149" priority="4691" operator="lessThan">
      <formula>0</formula>
    </cfRule>
  </conditionalFormatting>
  <conditionalFormatting sqref="D11">
    <cfRule type="cellIs" dxfId="4148" priority="4690" operator="lessThan">
      <formula>0</formula>
    </cfRule>
  </conditionalFormatting>
  <conditionalFormatting sqref="D11">
    <cfRule type="cellIs" dxfId="4147" priority="4689" operator="lessThan">
      <formula>0</formula>
    </cfRule>
  </conditionalFormatting>
  <conditionalFormatting sqref="D12">
    <cfRule type="cellIs" dxfId="4146" priority="4688" operator="lessThan">
      <formula>0</formula>
    </cfRule>
  </conditionalFormatting>
  <conditionalFormatting sqref="D12">
    <cfRule type="cellIs" dxfId="4145" priority="4687" operator="lessThan">
      <formula>0</formula>
    </cfRule>
  </conditionalFormatting>
  <conditionalFormatting sqref="D11">
    <cfRule type="cellIs" dxfId="4144" priority="4686" operator="lessThan">
      <formula>0</formula>
    </cfRule>
  </conditionalFormatting>
  <conditionalFormatting sqref="D12">
    <cfRule type="cellIs" dxfId="4143" priority="4685" operator="lessThan">
      <formula>0</formula>
    </cfRule>
  </conditionalFormatting>
  <conditionalFormatting sqref="D11">
    <cfRule type="cellIs" dxfId="4142" priority="4684" operator="lessThan">
      <formula>0</formula>
    </cfRule>
  </conditionalFormatting>
  <conditionalFormatting sqref="D11">
    <cfRule type="cellIs" dxfId="4141" priority="4683" operator="lessThan">
      <formula>0</formula>
    </cfRule>
  </conditionalFormatting>
  <conditionalFormatting sqref="D12">
    <cfRule type="cellIs" dxfId="4140" priority="4682" operator="lessThan">
      <formula>0</formula>
    </cfRule>
  </conditionalFormatting>
  <conditionalFormatting sqref="D11">
    <cfRule type="cellIs" dxfId="4139" priority="4681" operator="lessThan">
      <formula>0</formula>
    </cfRule>
  </conditionalFormatting>
  <conditionalFormatting sqref="D11">
    <cfRule type="cellIs" dxfId="4138" priority="4680" operator="lessThan">
      <formula>0</formula>
    </cfRule>
  </conditionalFormatting>
  <conditionalFormatting sqref="D11">
    <cfRule type="cellIs" dxfId="4137" priority="4679" operator="lessThan">
      <formula>0</formula>
    </cfRule>
  </conditionalFormatting>
  <conditionalFormatting sqref="D12">
    <cfRule type="cellIs" dxfId="4136" priority="4678" operator="lessThan">
      <formula>0</formula>
    </cfRule>
  </conditionalFormatting>
  <conditionalFormatting sqref="D11">
    <cfRule type="cellIs" dxfId="4135" priority="4677" operator="lessThan">
      <formula>0</formula>
    </cfRule>
  </conditionalFormatting>
  <conditionalFormatting sqref="D11">
    <cfRule type="cellIs" dxfId="4134" priority="4676" operator="lessThan">
      <formula>0</formula>
    </cfRule>
  </conditionalFormatting>
  <conditionalFormatting sqref="D11">
    <cfRule type="cellIs" dxfId="4133" priority="4675" operator="lessThan">
      <formula>0</formula>
    </cfRule>
  </conditionalFormatting>
  <conditionalFormatting sqref="D11">
    <cfRule type="cellIs" dxfId="4132" priority="4674" operator="lessThan">
      <formula>0</formula>
    </cfRule>
  </conditionalFormatting>
  <conditionalFormatting sqref="D12">
    <cfRule type="cellIs" dxfId="4131" priority="4673" operator="lessThan">
      <formula>0</formula>
    </cfRule>
  </conditionalFormatting>
  <conditionalFormatting sqref="D12">
    <cfRule type="cellIs" dxfId="4130" priority="4672" operator="lessThan">
      <formula>0</formula>
    </cfRule>
  </conditionalFormatting>
  <conditionalFormatting sqref="D11">
    <cfRule type="cellIs" dxfId="4129" priority="4671" operator="lessThan">
      <formula>0</formula>
    </cfRule>
  </conditionalFormatting>
  <conditionalFormatting sqref="D12">
    <cfRule type="cellIs" dxfId="4128" priority="4670" operator="lessThan">
      <formula>0</formula>
    </cfRule>
  </conditionalFormatting>
  <conditionalFormatting sqref="D11">
    <cfRule type="cellIs" dxfId="4127" priority="4669" operator="lessThan">
      <formula>0</formula>
    </cfRule>
  </conditionalFormatting>
  <conditionalFormatting sqref="D11">
    <cfRule type="cellIs" dxfId="4126" priority="4668" operator="lessThan">
      <formula>0</formula>
    </cfRule>
  </conditionalFormatting>
  <conditionalFormatting sqref="D12">
    <cfRule type="cellIs" dxfId="4125" priority="4667" operator="lessThan">
      <formula>0</formula>
    </cfRule>
  </conditionalFormatting>
  <conditionalFormatting sqref="D11">
    <cfRule type="cellIs" dxfId="4124" priority="4666" operator="lessThan">
      <formula>0</formula>
    </cfRule>
  </conditionalFormatting>
  <conditionalFormatting sqref="D11">
    <cfRule type="cellIs" dxfId="4123" priority="4665" operator="lessThan">
      <formula>0</formula>
    </cfRule>
  </conditionalFormatting>
  <conditionalFormatting sqref="D11">
    <cfRule type="cellIs" dxfId="4122" priority="4664" operator="lessThan">
      <formula>0</formula>
    </cfRule>
  </conditionalFormatting>
  <conditionalFormatting sqref="D12">
    <cfRule type="cellIs" dxfId="4121" priority="4663" operator="lessThan">
      <formula>0</formula>
    </cfRule>
  </conditionalFormatting>
  <conditionalFormatting sqref="D11">
    <cfRule type="cellIs" dxfId="4120" priority="4662" operator="lessThan">
      <formula>0</formula>
    </cfRule>
  </conditionalFormatting>
  <conditionalFormatting sqref="D11">
    <cfRule type="cellIs" dxfId="4119" priority="4661" operator="lessThan">
      <formula>0</formula>
    </cfRule>
  </conditionalFormatting>
  <conditionalFormatting sqref="D11">
    <cfRule type="cellIs" dxfId="4118" priority="4660" operator="lessThan">
      <formula>0</formula>
    </cfRule>
  </conditionalFormatting>
  <conditionalFormatting sqref="D11">
    <cfRule type="cellIs" dxfId="4117" priority="4659" operator="lessThan">
      <formula>0</formula>
    </cfRule>
  </conditionalFormatting>
  <conditionalFormatting sqref="D12">
    <cfRule type="cellIs" dxfId="4116" priority="4658" operator="lessThan">
      <formula>0</formula>
    </cfRule>
  </conditionalFormatting>
  <conditionalFormatting sqref="D11">
    <cfRule type="cellIs" dxfId="4115" priority="4657" operator="lessThan">
      <formula>0</formula>
    </cfRule>
  </conditionalFormatting>
  <conditionalFormatting sqref="D11">
    <cfRule type="cellIs" dxfId="4114" priority="4656" operator="lessThan">
      <formula>0</formula>
    </cfRule>
  </conditionalFormatting>
  <conditionalFormatting sqref="D11">
    <cfRule type="cellIs" dxfId="4113" priority="4655" operator="lessThan">
      <formula>0</formula>
    </cfRule>
  </conditionalFormatting>
  <conditionalFormatting sqref="D11">
    <cfRule type="cellIs" dxfId="4112" priority="4654" operator="lessThan">
      <formula>0</formula>
    </cfRule>
  </conditionalFormatting>
  <conditionalFormatting sqref="D11">
    <cfRule type="cellIs" dxfId="4111" priority="4653" operator="lessThan">
      <formula>0</formula>
    </cfRule>
  </conditionalFormatting>
  <conditionalFormatting sqref="D12">
    <cfRule type="cellIs" dxfId="4110" priority="4652" operator="lessThan">
      <formula>0</formula>
    </cfRule>
  </conditionalFormatting>
  <conditionalFormatting sqref="D12">
    <cfRule type="cellIs" dxfId="4109" priority="4651" operator="lessThan">
      <formula>0</formula>
    </cfRule>
  </conditionalFormatting>
  <conditionalFormatting sqref="D11">
    <cfRule type="cellIs" dxfId="4108" priority="4650" operator="lessThan">
      <formula>0</formula>
    </cfRule>
  </conditionalFormatting>
  <conditionalFormatting sqref="D12">
    <cfRule type="cellIs" dxfId="4107" priority="4649" operator="lessThan">
      <formula>0</formula>
    </cfRule>
  </conditionalFormatting>
  <conditionalFormatting sqref="D11">
    <cfRule type="cellIs" dxfId="4106" priority="4648" operator="lessThan">
      <formula>0</formula>
    </cfRule>
  </conditionalFormatting>
  <conditionalFormatting sqref="D11">
    <cfRule type="cellIs" dxfId="4105" priority="4647" operator="lessThan">
      <formula>0</formula>
    </cfRule>
  </conditionalFormatting>
  <conditionalFormatting sqref="D12">
    <cfRule type="cellIs" dxfId="4104" priority="4646" operator="lessThan">
      <formula>0</formula>
    </cfRule>
  </conditionalFormatting>
  <conditionalFormatting sqref="D11">
    <cfRule type="cellIs" dxfId="4103" priority="4645" operator="lessThan">
      <formula>0</formula>
    </cfRule>
  </conditionalFormatting>
  <conditionalFormatting sqref="D11">
    <cfRule type="cellIs" dxfId="4102" priority="4644" operator="lessThan">
      <formula>0</formula>
    </cfRule>
  </conditionalFormatting>
  <conditionalFormatting sqref="D11">
    <cfRule type="cellIs" dxfId="4101" priority="4643" operator="lessThan">
      <formula>0</formula>
    </cfRule>
  </conditionalFormatting>
  <conditionalFormatting sqref="D12">
    <cfRule type="cellIs" dxfId="4100" priority="4642" operator="lessThan">
      <formula>0</formula>
    </cfRule>
  </conditionalFormatting>
  <conditionalFormatting sqref="D11">
    <cfRule type="cellIs" dxfId="4099" priority="4641" operator="lessThan">
      <formula>0</formula>
    </cfRule>
  </conditionalFormatting>
  <conditionalFormatting sqref="D11">
    <cfRule type="cellIs" dxfId="4098" priority="4640" operator="lessThan">
      <formula>0</formula>
    </cfRule>
  </conditionalFormatting>
  <conditionalFormatting sqref="D11">
    <cfRule type="cellIs" dxfId="4097" priority="4639" operator="lessThan">
      <formula>0</formula>
    </cfRule>
  </conditionalFormatting>
  <conditionalFormatting sqref="D11">
    <cfRule type="cellIs" dxfId="4096" priority="4638" operator="lessThan">
      <formula>0</formula>
    </cfRule>
  </conditionalFormatting>
  <conditionalFormatting sqref="D12">
    <cfRule type="cellIs" dxfId="4095" priority="4637" operator="lessThan">
      <formula>0</formula>
    </cfRule>
  </conditionalFormatting>
  <conditionalFormatting sqref="D11">
    <cfRule type="cellIs" dxfId="4094" priority="4636" operator="lessThan">
      <formula>0</formula>
    </cfRule>
  </conditionalFormatting>
  <conditionalFormatting sqref="D11">
    <cfRule type="cellIs" dxfId="4093" priority="4635" operator="lessThan">
      <formula>0</formula>
    </cfRule>
  </conditionalFormatting>
  <conditionalFormatting sqref="D11">
    <cfRule type="cellIs" dxfId="4092" priority="4634" operator="lessThan">
      <formula>0</formula>
    </cfRule>
  </conditionalFormatting>
  <conditionalFormatting sqref="D11">
    <cfRule type="cellIs" dxfId="4091" priority="4633" operator="lessThan">
      <formula>0</formula>
    </cfRule>
  </conditionalFormatting>
  <conditionalFormatting sqref="D11">
    <cfRule type="cellIs" dxfId="4090" priority="4632" operator="lessThan">
      <formula>0</formula>
    </cfRule>
  </conditionalFormatting>
  <conditionalFormatting sqref="D12">
    <cfRule type="cellIs" dxfId="4089" priority="4631" operator="lessThan">
      <formula>0</formula>
    </cfRule>
  </conditionalFormatting>
  <conditionalFormatting sqref="D11">
    <cfRule type="cellIs" dxfId="4088" priority="4630" operator="lessThan">
      <formula>0</formula>
    </cfRule>
  </conditionalFormatting>
  <conditionalFormatting sqref="D11">
    <cfRule type="cellIs" dxfId="4087" priority="4629" operator="lessThan">
      <formula>0</formula>
    </cfRule>
  </conditionalFormatting>
  <conditionalFormatting sqref="D11">
    <cfRule type="cellIs" dxfId="4086" priority="4628" operator="lessThan">
      <formula>0</formula>
    </cfRule>
  </conditionalFormatting>
  <conditionalFormatting sqref="D11">
    <cfRule type="cellIs" dxfId="4085" priority="4627" operator="lessThan">
      <formula>0</formula>
    </cfRule>
  </conditionalFormatting>
  <conditionalFormatting sqref="D11">
    <cfRule type="cellIs" dxfId="4084" priority="4626" operator="lessThan">
      <formula>0</formula>
    </cfRule>
  </conditionalFormatting>
  <conditionalFormatting sqref="D11">
    <cfRule type="cellIs" dxfId="4083" priority="4625" operator="lessThan">
      <formula>0</formula>
    </cfRule>
  </conditionalFormatting>
  <conditionalFormatting sqref="D12">
    <cfRule type="cellIs" dxfId="4082" priority="4624" operator="lessThan">
      <formula>0</formula>
    </cfRule>
  </conditionalFormatting>
  <conditionalFormatting sqref="D12">
    <cfRule type="cellIs" dxfId="4081" priority="4623" operator="lessThan">
      <formula>0</formula>
    </cfRule>
  </conditionalFormatting>
  <conditionalFormatting sqref="D11">
    <cfRule type="cellIs" dxfId="4080" priority="4622" operator="lessThan">
      <formula>0</formula>
    </cfRule>
  </conditionalFormatting>
  <conditionalFormatting sqref="D12">
    <cfRule type="cellIs" dxfId="4079" priority="4621" operator="lessThan">
      <formula>0</formula>
    </cfRule>
  </conditionalFormatting>
  <conditionalFormatting sqref="D11">
    <cfRule type="cellIs" dxfId="4078" priority="4620" operator="lessThan">
      <formula>0</formula>
    </cfRule>
  </conditionalFormatting>
  <conditionalFormatting sqref="D11">
    <cfRule type="cellIs" dxfId="4077" priority="4619" operator="lessThan">
      <formula>0</formula>
    </cfRule>
  </conditionalFormatting>
  <conditionalFormatting sqref="D12">
    <cfRule type="cellIs" dxfId="4076" priority="4618" operator="lessThan">
      <formula>0</formula>
    </cfRule>
  </conditionalFormatting>
  <conditionalFormatting sqref="D11">
    <cfRule type="cellIs" dxfId="4075" priority="4617" operator="lessThan">
      <formula>0</formula>
    </cfRule>
  </conditionalFormatting>
  <conditionalFormatting sqref="D11">
    <cfRule type="cellIs" dxfId="4074" priority="4616" operator="lessThan">
      <formula>0</formula>
    </cfRule>
  </conditionalFormatting>
  <conditionalFormatting sqref="D11">
    <cfRule type="cellIs" dxfId="4073" priority="4615" operator="lessThan">
      <formula>0</formula>
    </cfRule>
  </conditionalFormatting>
  <conditionalFormatting sqref="D12">
    <cfRule type="cellIs" dxfId="4072" priority="4614" operator="lessThan">
      <formula>0</formula>
    </cfRule>
  </conditionalFormatting>
  <conditionalFormatting sqref="D11">
    <cfRule type="cellIs" dxfId="4071" priority="4613" operator="lessThan">
      <formula>0</formula>
    </cfRule>
  </conditionalFormatting>
  <conditionalFormatting sqref="D11">
    <cfRule type="cellIs" dxfId="4070" priority="4612" operator="lessThan">
      <formula>0</formula>
    </cfRule>
  </conditionalFormatting>
  <conditionalFormatting sqref="D11">
    <cfRule type="cellIs" dxfId="4069" priority="4611" operator="lessThan">
      <formula>0</formula>
    </cfRule>
  </conditionalFormatting>
  <conditionalFormatting sqref="D11">
    <cfRule type="cellIs" dxfId="4068" priority="4610" operator="lessThan">
      <formula>0</formula>
    </cfRule>
  </conditionalFormatting>
  <conditionalFormatting sqref="D12">
    <cfRule type="cellIs" dxfId="4067" priority="4609" operator="lessThan">
      <formula>0</formula>
    </cfRule>
  </conditionalFormatting>
  <conditionalFormatting sqref="D11">
    <cfRule type="cellIs" dxfId="4066" priority="4608" operator="lessThan">
      <formula>0</formula>
    </cfRule>
  </conditionalFormatting>
  <conditionalFormatting sqref="D11">
    <cfRule type="cellIs" dxfId="4065" priority="4607" operator="lessThan">
      <formula>0</formula>
    </cfRule>
  </conditionalFormatting>
  <conditionalFormatting sqref="D11">
    <cfRule type="cellIs" dxfId="4064" priority="4606" operator="lessThan">
      <formula>0</formula>
    </cfRule>
  </conditionalFormatting>
  <conditionalFormatting sqref="D11">
    <cfRule type="cellIs" dxfId="4063" priority="4605" operator="lessThan">
      <formula>0</formula>
    </cfRule>
  </conditionalFormatting>
  <conditionalFormatting sqref="D11">
    <cfRule type="cellIs" dxfId="4062" priority="4604" operator="lessThan">
      <formula>0</formula>
    </cfRule>
  </conditionalFormatting>
  <conditionalFormatting sqref="D12">
    <cfRule type="cellIs" dxfId="4061" priority="4603" operator="lessThan">
      <formula>0</formula>
    </cfRule>
  </conditionalFormatting>
  <conditionalFormatting sqref="D11">
    <cfRule type="cellIs" dxfId="4060" priority="4602" operator="lessThan">
      <formula>0</formula>
    </cfRule>
  </conditionalFormatting>
  <conditionalFormatting sqref="D11">
    <cfRule type="cellIs" dxfId="4059" priority="4601" operator="lessThan">
      <formula>0</formula>
    </cfRule>
  </conditionalFormatting>
  <conditionalFormatting sqref="D11">
    <cfRule type="cellIs" dxfId="4058" priority="4600" operator="lessThan">
      <formula>0</formula>
    </cfRule>
  </conditionalFormatting>
  <conditionalFormatting sqref="D11">
    <cfRule type="cellIs" dxfId="4057" priority="4599" operator="lessThan">
      <formula>0</formula>
    </cfRule>
  </conditionalFormatting>
  <conditionalFormatting sqref="D11">
    <cfRule type="cellIs" dxfId="4056" priority="4598" operator="lessThan">
      <formula>0</formula>
    </cfRule>
  </conditionalFormatting>
  <conditionalFormatting sqref="D11">
    <cfRule type="cellIs" dxfId="4055" priority="4597" operator="lessThan">
      <formula>0</formula>
    </cfRule>
  </conditionalFormatting>
  <conditionalFormatting sqref="D12">
    <cfRule type="cellIs" dxfId="4054" priority="4596" operator="lessThan">
      <formula>0</formula>
    </cfRule>
  </conditionalFormatting>
  <conditionalFormatting sqref="D11">
    <cfRule type="cellIs" dxfId="4053" priority="4595" operator="lessThan">
      <formula>0</formula>
    </cfRule>
  </conditionalFormatting>
  <conditionalFormatting sqref="D11">
    <cfRule type="cellIs" dxfId="4052" priority="4594" operator="lessThan">
      <formula>0</formula>
    </cfRule>
  </conditionalFormatting>
  <conditionalFormatting sqref="D11">
    <cfRule type="cellIs" dxfId="4051" priority="4593" operator="lessThan">
      <formula>0</formula>
    </cfRule>
  </conditionalFormatting>
  <conditionalFormatting sqref="D11">
    <cfRule type="cellIs" dxfId="4050" priority="4592" operator="lessThan">
      <formula>0</formula>
    </cfRule>
  </conditionalFormatting>
  <conditionalFormatting sqref="D11">
    <cfRule type="cellIs" dxfId="4049" priority="4591" operator="lessThan">
      <formula>0</formula>
    </cfRule>
  </conditionalFormatting>
  <conditionalFormatting sqref="D11">
    <cfRule type="cellIs" dxfId="4048" priority="4590" operator="lessThan">
      <formula>0</formula>
    </cfRule>
  </conditionalFormatting>
  <conditionalFormatting sqref="D11">
    <cfRule type="cellIs" dxfId="4047" priority="4589" operator="lessThan">
      <formula>0</formula>
    </cfRule>
  </conditionalFormatting>
  <conditionalFormatting sqref="D12">
    <cfRule type="cellIs" dxfId="4046" priority="4588" operator="lessThan">
      <formula>0</formula>
    </cfRule>
  </conditionalFormatting>
  <conditionalFormatting sqref="D12">
    <cfRule type="cellIs" dxfId="4045" priority="4587" operator="lessThan">
      <formula>0</formula>
    </cfRule>
  </conditionalFormatting>
  <conditionalFormatting sqref="D12">
    <cfRule type="cellIs" dxfId="4044" priority="4586" operator="lessThan">
      <formula>0</formula>
    </cfRule>
  </conditionalFormatting>
  <conditionalFormatting sqref="D11">
    <cfRule type="cellIs" dxfId="4043" priority="4585" operator="lessThan">
      <formula>0</formula>
    </cfRule>
  </conditionalFormatting>
  <conditionalFormatting sqref="D12">
    <cfRule type="cellIs" dxfId="4042" priority="4584" operator="lessThan">
      <formula>0</formula>
    </cfRule>
  </conditionalFormatting>
  <conditionalFormatting sqref="D12">
    <cfRule type="cellIs" dxfId="4041" priority="4583" operator="lessThan">
      <formula>0</formula>
    </cfRule>
  </conditionalFormatting>
  <conditionalFormatting sqref="D11">
    <cfRule type="cellIs" dxfId="4040" priority="4582" operator="lessThan">
      <formula>0</formula>
    </cfRule>
  </conditionalFormatting>
  <conditionalFormatting sqref="D12">
    <cfRule type="cellIs" dxfId="4039" priority="4581" operator="lessThan">
      <formula>0</formula>
    </cfRule>
  </conditionalFormatting>
  <conditionalFormatting sqref="D11">
    <cfRule type="cellIs" dxfId="4038" priority="4580" operator="lessThan">
      <formula>0</formula>
    </cfRule>
  </conditionalFormatting>
  <conditionalFormatting sqref="D11">
    <cfRule type="cellIs" dxfId="4037" priority="4579" operator="lessThan">
      <formula>0</formula>
    </cfRule>
  </conditionalFormatting>
  <conditionalFormatting sqref="D12">
    <cfRule type="cellIs" dxfId="4036" priority="4578" operator="lessThan">
      <formula>0</formula>
    </cfRule>
  </conditionalFormatting>
  <conditionalFormatting sqref="D12">
    <cfRule type="cellIs" dxfId="4035" priority="4577" operator="lessThan">
      <formula>0</formula>
    </cfRule>
  </conditionalFormatting>
  <conditionalFormatting sqref="D11">
    <cfRule type="cellIs" dxfId="4034" priority="4576" operator="lessThan">
      <formula>0</formula>
    </cfRule>
  </conditionalFormatting>
  <conditionalFormatting sqref="D12">
    <cfRule type="cellIs" dxfId="4033" priority="4575" operator="lessThan">
      <formula>0</formula>
    </cfRule>
  </conditionalFormatting>
  <conditionalFormatting sqref="D11">
    <cfRule type="cellIs" dxfId="4032" priority="4574" operator="lessThan">
      <formula>0</formula>
    </cfRule>
  </conditionalFormatting>
  <conditionalFormatting sqref="D11">
    <cfRule type="cellIs" dxfId="4031" priority="4573" operator="lessThan">
      <formula>0</formula>
    </cfRule>
  </conditionalFormatting>
  <conditionalFormatting sqref="D12">
    <cfRule type="cellIs" dxfId="4030" priority="4572" operator="lessThan">
      <formula>0</formula>
    </cfRule>
  </conditionalFormatting>
  <conditionalFormatting sqref="D11">
    <cfRule type="cellIs" dxfId="4029" priority="4571" operator="lessThan">
      <formula>0</formula>
    </cfRule>
  </conditionalFormatting>
  <conditionalFormatting sqref="D11">
    <cfRule type="cellIs" dxfId="4028" priority="4570" operator="lessThan">
      <formula>0</formula>
    </cfRule>
  </conditionalFormatting>
  <conditionalFormatting sqref="D11">
    <cfRule type="cellIs" dxfId="4027" priority="4569" operator="lessThan">
      <formula>0</formula>
    </cfRule>
  </conditionalFormatting>
  <conditionalFormatting sqref="D12">
    <cfRule type="cellIs" dxfId="4026" priority="4568" operator="lessThan">
      <formula>0</formula>
    </cfRule>
  </conditionalFormatting>
  <conditionalFormatting sqref="D12">
    <cfRule type="cellIs" dxfId="4025" priority="4567" operator="lessThan">
      <formula>0</formula>
    </cfRule>
  </conditionalFormatting>
  <conditionalFormatting sqref="D11">
    <cfRule type="cellIs" dxfId="4024" priority="4566" operator="lessThan">
      <formula>0</formula>
    </cfRule>
  </conditionalFormatting>
  <conditionalFormatting sqref="D12">
    <cfRule type="cellIs" dxfId="4023" priority="4565" operator="lessThan">
      <formula>0</formula>
    </cfRule>
  </conditionalFormatting>
  <conditionalFormatting sqref="D11">
    <cfRule type="cellIs" dxfId="4022" priority="4564" operator="lessThan">
      <formula>0</formula>
    </cfRule>
  </conditionalFormatting>
  <conditionalFormatting sqref="D11">
    <cfRule type="cellIs" dxfId="4021" priority="4563" operator="lessThan">
      <formula>0</formula>
    </cfRule>
  </conditionalFormatting>
  <conditionalFormatting sqref="D12">
    <cfRule type="cellIs" dxfId="4020" priority="4562" operator="lessThan">
      <formula>0</formula>
    </cfRule>
  </conditionalFormatting>
  <conditionalFormatting sqref="D11">
    <cfRule type="cellIs" dxfId="4019" priority="4561" operator="lessThan">
      <formula>0</formula>
    </cfRule>
  </conditionalFormatting>
  <conditionalFormatting sqref="D11">
    <cfRule type="cellIs" dxfId="4018" priority="4560" operator="lessThan">
      <formula>0</formula>
    </cfRule>
  </conditionalFormatting>
  <conditionalFormatting sqref="D11">
    <cfRule type="cellIs" dxfId="4017" priority="4559" operator="lessThan">
      <formula>0</formula>
    </cfRule>
  </conditionalFormatting>
  <conditionalFormatting sqref="D12">
    <cfRule type="cellIs" dxfId="4016" priority="4558" operator="lessThan">
      <formula>0</formula>
    </cfRule>
  </conditionalFormatting>
  <conditionalFormatting sqref="D11">
    <cfRule type="cellIs" dxfId="4015" priority="4557" operator="lessThan">
      <formula>0</formula>
    </cfRule>
  </conditionalFormatting>
  <conditionalFormatting sqref="D11">
    <cfRule type="cellIs" dxfId="4014" priority="4556" operator="lessThan">
      <formula>0</formula>
    </cfRule>
  </conditionalFormatting>
  <conditionalFormatting sqref="D11">
    <cfRule type="cellIs" dxfId="4013" priority="4555" operator="lessThan">
      <formula>0</formula>
    </cfRule>
  </conditionalFormatting>
  <conditionalFormatting sqref="D11">
    <cfRule type="cellIs" dxfId="4012" priority="4554" operator="lessThan">
      <formula>0</formula>
    </cfRule>
  </conditionalFormatting>
  <conditionalFormatting sqref="D12">
    <cfRule type="cellIs" dxfId="4011" priority="4553" operator="lessThan">
      <formula>0</formula>
    </cfRule>
  </conditionalFormatting>
  <conditionalFormatting sqref="D12">
    <cfRule type="cellIs" dxfId="4010" priority="4552" operator="lessThan">
      <formula>0</formula>
    </cfRule>
  </conditionalFormatting>
  <conditionalFormatting sqref="D11">
    <cfRule type="cellIs" dxfId="4009" priority="4551" operator="lessThan">
      <formula>0</formula>
    </cfRule>
  </conditionalFormatting>
  <conditionalFormatting sqref="D12">
    <cfRule type="cellIs" dxfId="4008" priority="4550" operator="lessThan">
      <formula>0</formula>
    </cfRule>
  </conditionalFormatting>
  <conditionalFormatting sqref="D11">
    <cfRule type="cellIs" dxfId="4007" priority="4549" operator="lessThan">
      <formula>0</formula>
    </cfRule>
  </conditionalFormatting>
  <conditionalFormatting sqref="D11">
    <cfRule type="cellIs" dxfId="4006" priority="4548" operator="lessThan">
      <formula>0</formula>
    </cfRule>
  </conditionalFormatting>
  <conditionalFormatting sqref="D12">
    <cfRule type="cellIs" dxfId="4005" priority="4547" operator="lessThan">
      <formula>0</formula>
    </cfRule>
  </conditionalFormatting>
  <conditionalFormatting sqref="D11">
    <cfRule type="cellIs" dxfId="4004" priority="4546" operator="lessThan">
      <formula>0</formula>
    </cfRule>
  </conditionalFormatting>
  <conditionalFormatting sqref="D11">
    <cfRule type="cellIs" dxfId="4003" priority="4545" operator="lessThan">
      <formula>0</formula>
    </cfRule>
  </conditionalFormatting>
  <conditionalFormatting sqref="D11">
    <cfRule type="cellIs" dxfId="4002" priority="4544" operator="lessThan">
      <formula>0</formula>
    </cfRule>
  </conditionalFormatting>
  <conditionalFormatting sqref="D12">
    <cfRule type="cellIs" dxfId="4001" priority="4543" operator="lessThan">
      <formula>0</formula>
    </cfRule>
  </conditionalFormatting>
  <conditionalFormatting sqref="D11">
    <cfRule type="cellIs" dxfId="4000" priority="4542" operator="lessThan">
      <formula>0</formula>
    </cfRule>
  </conditionalFormatting>
  <conditionalFormatting sqref="D11">
    <cfRule type="cellIs" dxfId="3999" priority="4541" operator="lessThan">
      <formula>0</formula>
    </cfRule>
  </conditionalFormatting>
  <conditionalFormatting sqref="D11">
    <cfRule type="cellIs" dxfId="3998" priority="4540" operator="lessThan">
      <formula>0</formula>
    </cfRule>
  </conditionalFormatting>
  <conditionalFormatting sqref="D11">
    <cfRule type="cellIs" dxfId="3997" priority="4539" operator="lessThan">
      <formula>0</formula>
    </cfRule>
  </conditionalFormatting>
  <conditionalFormatting sqref="D12">
    <cfRule type="cellIs" dxfId="3996" priority="4538" operator="lessThan">
      <formula>0</formula>
    </cfRule>
  </conditionalFormatting>
  <conditionalFormatting sqref="D11">
    <cfRule type="cellIs" dxfId="3995" priority="4537" operator="lessThan">
      <formula>0</formula>
    </cfRule>
  </conditionalFormatting>
  <conditionalFormatting sqref="D11">
    <cfRule type="cellIs" dxfId="3994" priority="4536" operator="lessThan">
      <formula>0</formula>
    </cfRule>
  </conditionalFormatting>
  <conditionalFormatting sqref="D11">
    <cfRule type="cellIs" dxfId="3993" priority="4535" operator="lessThan">
      <formula>0</formula>
    </cfRule>
  </conditionalFormatting>
  <conditionalFormatting sqref="D11">
    <cfRule type="cellIs" dxfId="3992" priority="4534" operator="lessThan">
      <formula>0</formula>
    </cfRule>
  </conditionalFormatting>
  <conditionalFormatting sqref="D11">
    <cfRule type="cellIs" dxfId="3991" priority="4533" operator="lessThan">
      <formula>0</formula>
    </cfRule>
  </conditionalFormatting>
  <conditionalFormatting sqref="D12">
    <cfRule type="cellIs" dxfId="3990" priority="4532" operator="lessThan">
      <formula>0</formula>
    </cfRule>
  </conditionalFormatting>
  <conditionalFormatting sqref="D12">
    <cfRule type="cellIs" dxfId="3989" priority="4531" operator="lessThan">
      <formula>0</formula>
    </cfRule>
  </conditionalFormatting>
  <conditionalFormatting sqref="D11">
    <cfRule type="cellIs" dxfId="3988" priority="4530" operator="lessThan">
      <formula>0</formula>
    </cfRule>
  </conditionalFormatting>
  <conditionalFormatting sqref="D12">
    <cfRule type="cellIs" dxfId="3987" priority="4529" operator="lessThan">
      <formula>0</formula>
    </cfRule>
  </conditionalFormatting>
  <conditionalFormatting sqref="D11">
    <cfRule type="cellIs" dxfId="3986" priority="4528" operator="lessThan">
      <formula>0</formula>
    </cfRule>
  </conditionalFormatting>
  <conditionalFormatting sqref="D11">
    <cfRule type="cellIs" dxfId="3985" priority="4527" operator="lessThan">
      <formula>0</formula>
    </cfRule>
  </conditionalFormatting>
  <conditionalFormatting sqref="D12">
    <cfRule type="cellIs" dxfId="3984" priority="4526" operator="lessThan">
      <formula>0</formula>
    </cfRule>
  </conditionalFormatting>
  <conditionalFormatting sqref="D11">
    <cfRule type="cellIs" dxfId="3983" priority="4525" operator="lessThan">
      <formula>0</formula>
    </cfRule>
  </conditionalFormatting>
  <conditionalFormatting sqref="D11">
    <cfRule type="cellIs" dxfId="3982" priority="4524" operator="lessThan">
      <formula>0</formula>
    </cfRule>
  </conditionalFormatting>
  <conditionalFormatting sqref="D11">
    <cfRule type="cellIs" dxfId="3981" priority="4523" operator="lessThan">
      <formula>0</formula>
    </cfRule>
  </conditionalFormatting>
  <conditionalFormatting sqref="D12">
    <cfRule type="cellIs" dxfId="3980" priority="4522" operator="lessThan">
      <formula>0</formula>
    </cfRule>
  </conditionalFormatting>
  <conditionalFormatting sqref="D11">
    <cfRule type="cellIs" dxfId="3979" priority="4521" operator="lessThan">
      <formula>0</formula>
    </cfRule>
  </conditionalFormatting>
  <conditionalFormatting sqref="D11">
    <cfRule type="cellIs" dxfId="3978" priority="4520" operator="lessThan">
      <formula>0</formula>
    </cfRule>
  </conditionalFormatting>
  <conditionalFormatting sqref="D11">
    <cfRule type="cellIs" dxfId="3977" priority="4519" operator="lessThan">
      <formula>0</formula>
    </cfRule>
  </conditionalFormatting>
  <conditionalFormatting sqref="D11">
    <cfRule type="cellIs" dxfId="3976" priority="4518" operator="lessThan">
      <formula>0</formula>
    </cfRule>
  </conditionalFormatting>
  <conditionalFormatting sqref="D12">
    <cfRule type="cellIs" dxfId="3975" priority="4517" operator="lessThan">
      <formula>0</formula>
    </cfRule>
  </conditionalFormatting>
  <conditionalFormatting sqref="D11">
    <cfRule type="cellIs" dxfId="3974" priority="4516" operator="lessThan">
      <formula>0</formula>
    </cfRule>
  </conditionalFormatting>
  <conditionalFormatting sqref="D11">
    <cfRule type="cellIs" dxfId="3973" priority="4515" operator="lessThan">
      <formula>0</formula>
    </cfRule>
  </conditionalFormatting>
  <conditionalFormatting sqref="D11">
    <cfRule type="cellIs" dxfId="3972" priority="4514" operator="lessThan">
      <formula>0</formula>
    </cfRule>
  </conditionalFormatting>
  <conditionalFormatting sqref="D11">
    <cfRule type="cellIs" dxfId="3971" priority="4513" operator="lessThan">
      <formula>0</formula>
    </cfRule>
  </conditionalFormatting>
  <conditionalFormatting sqref="D11">
    <cfRule type="cellIs" dxfId="3970" priority="4512" operator="lessThan">
      <formula>0</formula>
    </cfRule>
  </conditionalFormatting>
  <conditionalFormatting sqref="D12">
    <cfRule type="cellIs" dxfId="3969" priority="4511" operator="lessThan">
      <formula>0</formula>
    </cfRule>
  </conditionalFormatting>
  <conditionalFormatting sqref="D11">
    <cfRule type="cellIs" dxfId="3968" priority="4510" operator="lessThan">
      <formula>0</formula>
    </cfRule>
  </conditionalFormatting>
  <conditionalFormatting sqref="D11">
    <cfRule type="cellIs" dxfId="3967" priority="4509" operator="lessThan">
      <formula>0</formula>
    </cfRule>
  </conditionalFormatting>
  <conditionalFormatting sqref="D11">
    <cfRule type="cellIs" dxfId="3966" priority="4508" operator="lessThan">
      <formula>0</formula>
    </cfRule>
  </conditionalFormatting>
  <conditionalFormatting sqref="D11">
    <cfRule type="cellIs" dxfId="3965" priority="4507" operator="lessThan">
      <formula>0</formula>
    </cfRule>
  </conditionalFormatting>
  <conditionalFormatting sqref="D11">
    <cfRule type="cellIs" dxfId="3964" priority="4506" operator="lessThan">
      <formula>0</formula>
    </cfRule>
  </conditionalFormatting>
  <conditionalFormatting sqref="D11">
    <cfRule type="cellIs" dxfId="3963" priority="4505" operator="lessThan">
      <formula>0</formula>
    </cfRule>
  </conditionalFormatting>
  <conditionalFormatting sqref="D12">
    <cfRule type="cellIs" dxfId="3962" priority="4504" operator="lessThan">
      <formula>0</formula>
    </cfRule>
  </conditionalFormatting>
  <conditionalFormatting sqref="D12">
    <cfRule type="cellIs" dxfId="3961" priority="4503" operator="lessThan">
      <formula>0</formula>
    </cfRule>
  </conditionalFormatting>
  <conditionalFormatting sqref="D11">
    <cfRule type="cellIs" dxfId="3960" priority="4502" operator="lessThan">
      <formula>0</formula>
    </cfRule>
  </conditionalFormatting>
  <conditionalFormatting sqref="D12">
    <cfRule type="cellIs" dxfId="3959" priority="4501" operator="lessThan">
      <formula>0</formula>
    </cfRule>
  </conditionalFormatting>
  <conditionalFormatting sqref="D11">
    <cfRule type="cellIs" dxfId="3958" priority="4500" operator="lessThan">
      <formula>0</formula>
    </cfRule>
  </conditionalFormatting>
  <conditionalFormatting sqref="D11">
    <cfRule type="cellIs" dxfId="3957" priority="4499" operator="lessThan">
      <formula>0</formula>
    </cfRule>
  </conditionalFormatting>
  <conditionalFormatting sqref="D12">
    <cfRule type="cellIs" dxfId="3956" priority="4498" operator="lessThan">
      <formula>0</formula>
    </cfRule>
  </conditionalFormatting>
  <conditionalFormatting sqref="D11">
    <cfRule type="cellIs" dxfId="3955" priority="4497" operator="lessThan">
      <formula>0</formula>
    </cfRule>
  </conditionalFormatting>
  <conditionalFormatting sqref="D11">
    <cfRule type="cellIs" dxfId="3954" priority="4496" operator="lessThan">
      <formula>0</formula>
    </cfRule>
  </conditionalFormatting>
  <conditionalFormatting sqref="D11">
    <cfRule type="cellIs" dxfId="3953" priority="4495" operator="lessThan">
      <formula>0</formula>
    </cfRule>
  </conditionalFormatting>
  <conditionalFormatting sqref="D12">
    <cfRule type="cellIs" dxfId="3952" priority="4494" operator="lessThan">
      <formula>0</formula>
    </cfRule>
  </conditionalFormatting>
  <conditionalFormatting sqref="D11">
    <cfRule type="cellIs" dxfId="3951" priority="4493" operator="lessThan">
      <formula>0</formula>
    </cfRule>
  </conditionalFormatting>
  <conditionalFormatting sqref="D11">
    <cfRule type="cellIs" dxfId="3950" priority="4492" operator="lessThan">
      <formula>0</formula>
    </cfRule>
  </conditionalFormatting>
  <conditionalFormatting sqref="D11">
    <cfRule type="cellIs" dxfId="3949" priority="4491" operator="lessThan">
      <formula>0</formula>
    </cfRule>
  </conditionalFormatting>
  <conditionalFormatting sqref="D11">
    <cfRule type="cellIs" dxfId="3948" priority="4490" operator="lessThan">
      <formula>0</formula>
    </cfRule>
  </conditionalFormatting>
  <conditionalFormatting sqref="D12">
    <cfRule type="cellIs" dxfId="3947" priority="4489" operator="lessThan">
      <formula>0</formula>
    </cfRule>
  </conditionalFormatting>
  <conditionalFormatting sqref="D11">
    <cfRule type="cellIs" dxfId="3946" priority="4488" operator="lessThan">
      <formula>0</formula>
    </cfRule>
  </conditionalFormatting>
  <conditionalFormatting sqref="D11">
    <cfRule type="cellIs" dxfId="3945" priority="4487" operator="lessThan">
      <formula>0</formula>
    </cfRule>
  </conditionalFormatting>
  <conditionalFormatting sqref="D11">
    <cfRule type="cellIs" dxfId="3944" priority="4486" operator="lessThan">
      <formula>0</formula>
    </cfRule>
  </conditionalFormatting>
  <conditionalFormatting sqref="D11">
    <cfRule type="cellIs" dxfId="3943" priority="4485" operator="lessThan">
      <formula>0</formula>
    </cfRule>
  </conditionalFormatting>
  <conditionalFormatting sqref="D11">
    <cfRule type="cellIs" dxfId="3942" priority="4484" operator="lessThan">
      <formula>0</formula>
    </cfRule>
  </conditionalFormatting>
  <conditionalFormatting sqref="D12">
    <cfRule type="cellIs" dxfId="3941" priority="4483" operator="lessThan">
      <formula>0</formula>
    </cfRule>
  </conditionalFormatting>
  <conditionalFormatting sqref="D11">
    <cfRule type="cellIs" dxfId="3940" priority="4482" operator="lessThan">
      <formula>0</formula>
    </cfRule>
  </conditionalFormatting>
  <conditionalFormatting sqref="D11">
    <cfRule type="cellIs" dxfId="3939" priority="4481" operator="lessThan">
      <formula>0</formula>
    </cfRule>
  </conditionalFormatting>
  <conditionalFormatting sqref="D11">
    <cfRule type="cellIs" dxfId="3938" priority="4480" operator="lessThan">
      <formula>0</formula>
    </cfRule>
  </conditionalFormatting>
  <conditionalFormatting sqref="D11">
    <cfRule type="cellIs" dxfId="3937" priority="4479" operator="lessThan">
      <formula>0</formula>
    </cfRule>
  </conditionalFormatting>
  <conditionalFormatting sqref="D11">
    <cfRule type="cellIs" dxfId="3936" priority="4478" operator="lessThan">
      <formula>0</formula>
    </cfRule>
  </conditionalFormatting>
  <conditionalFormatting sqref="D11">
    <cfRule type="cellIs" dxfId="3935" priority="4477" operator="lessThan">
      <formula>0</formula>
    </cfRule>
  </conditionalFormatting>
  <conditionalFormatting sqref="D12">
    <cfRule type="cellIs" dxfId="3934" priority="4476" operator="lessThan">
      <formula>0</formula>
    </cfRule>
  </conditionalFormatting>
  <conditionalFormatting sqref="D11">
    <cfRule type="cellIs" dxfId="3933" priority="4475" operator="lessThan">
      <formula>0</formula>
    </cfRule>
  </conditionalFormatting>
  <conditionalFormatting sqref="D11">
    <cfRule type="cellIs" dxfId="3932" priority="4474" operator="lessThan">
      <formula>0</formula>
    </cfRule>
  </conditionalFormatting>
  <conditionalFormatting sqref="D11">
    <cfRule type="cellIs" dxfId="3931" priority="4473" operator="lessThan">
      <formula>0</formula>
    </cfRule>
  </conditionalFormatting>
  <conditionalFormatting sqref="D11">
    <cfRule type="cellIs" dxfId="3930" priority="4472" operator="lessThan">
      <formula>0</formula>
    </cfRule>
  </conditionalFormatting>
  <conditionalFormatting sqref="D11">
    <cfRule type="cellIs" dxfId="3929" priority="4471" operator="lessThan">
      <formula>0</formula>
    </cfRule>
  </conditionalFormatting>
  <conditionalFormatting sqref="D11">
    <cfRule type="cellIs" dxfId="3928" priority="4470" operator="lessThan">
      <formula>0</formula>
    </cfRule>
  </conditionalFormatting>
  <conditionalFormatting sqref="D11">
    <cfRule type="cellIs" dxfId="3927" priority="4469" operator="lessThan">
      <formula>0</formula>
    </cfRule>
  </conditionalFormatting>
  <conditionalFormatting sqref="D12">
    <cfRule type="cellIs" dxfId="3926" priority="4468" operator="lessThan">
      <formula>0</formula>
    </cfRule>
  </conditionalFormatting>
  <conditionalFormatting sqref="D12">
    <cfRule type="cellIs" dxfId="3925" priority="4467" operator="lessThan">
      <formula>0</formula>
    </cfRule>
  </conditionalFormatting>
  <conditionalFormatting sqref="D11">
    <cfRule type="cellIs" dxfId="3924" priority="4466" operator="lessThan">
      <formula>0</formula>
    </cfRule>
  </conditionalFormatting>
  <conditionalFormatting sqref="D12">
    <cfRule type="cellIs" dxfId="3923" priority="4465" operator="lessThan">
      <formula>0</formula>
    </cfRule>
  </conditionalFormatting>
  <conditionalFormatting sqref="D11">
    <cfRule type="cellIs" dxfId="3922" priority="4464" operator="lessThan">
      <formula>0</formula>
    </cfRule>
  </conditionalFormatting>
  <conditionalFormatting sqref="D11">
    <cfRule type="cellIs" dxfId="3921" priority="4463" operator="lessThan">
      <formula>0</formula>
    </cfRule>
  </conditionalFormatting>
  <conditionalFormatting sqref="D12">
    <cfRule type="cellIs" dxfId="3920" priority="4462" operator="lessThan">
      <formula>0</formula>
    </cfRule>
  </conditionalFormatting>
  <conditionalFormatting sqref="D11">
    <cfRule type="cellIs" dxfId="3919" priority="4461" operator="lessThan">
      <formula>0</formula>
    </cfRule>
  </conditionalFormatting>
  <conditionalFormatting sqref="D11">
    <cfRule type="cellIs" dxfId="3918" priority="4460" operator="lessThan">
      <formula>0</formula>
    </cfRule>
  </conditionalFormatting>
  <conditionalFormatting sqref="D11">
    <cfRule type="cellIs" dxfId="3917" priority="4459" operator="lessThan">
      <formula>0</formula>
    </cfRule>
  </conditionalFormatting>
  <conditionalFormatting sqref="D12">
    <cfRule type="cellIs" dxfId="3916" priority="4458" operator="lessThan">
      <formula>0</formula>
    </cfRule>
  </conditionalFormatting>
  <conditionalFormatting sqref="D11">
    <cfRule type="cellIs" dxfId="3915" priority="4457" operator="lessThan">
      <formula>0</formula>
    </cfRule>
  </conditionalFormatting>
  <conditionalFormatting sqref="D11">
    <cfRule type="cellIs" dxfId="3914" priority="4456" operator="lessThan">
      <formula>0</formula>
    </cfRule>
  </conditionalFormatting>
  <conditionalFormatting sqref="D11">
    <cfRule type="cellIs" dxfId="3913" priority="4455" operator="lessThan">
      <formula>0</formula>
    </cfRule>
  </conditionalFormatting>
  <conditionalFormatting sqref="D11">
    <cfRule type="cellIs" dxfId="3912" priority="4454" operator="lessThan">
      <formula>0</formula>
    </cfRule>
  </conditionalFormatting>
  <conditionalFormatting sqref="D12">
    <cfRule type="cellIs" dxfId="3911" priority="4453" operator="lessThan">
      <formula>0</formula>
    </cfRule>
  </conditionalFormatting>
  <conditionalFormatting sqref="D11">
    <cfRule type="cellIs" dxfId="3910" priority="4452" operator="lessThan">
      <formula>0</formula>
    </cfRule>
  </conditionalFormatting>
  <conditionalFormatting sqref="D11">
    <cfRule type="cellIs" dxfId="3909" priority="4451" operator="lessThan">
      <formula>0</formula>
    </cfRule>
  </conditionalFormatting>
  <conditionalFormatting sqref="D11">
    <cfRule type="cellIs" dxfId="3908" priority="4450" operator="lessThan">
      <formula>0</formula>
    </cfRule>
  </conditionalFormatting>
  <conditionalFormatting sqref="D11">
    <cfRule type="cellIs" dxfId="3907" priority="4449" operator="lessThan">
      <formula>0</formula>
    </cfRule>
  </conditionalFormatting>
  <conditionalFormatting sqref="D11">
    <cfRule type="cellIs" dxfId="3906" priority="4448" operator="lessThan">
      <formula>0</formula>
    </cfRule>
  </conditionalFormatting>
  <conditionalFormatting sqref="D12">
    <cfRule type="cellIs" dxfId="3905" priority="4447" operator="lessThan">
      <formula>0</formula>
    </cfRule>
  </conditionalFormatting>
  <conditionalFormatting sqref="D11">
    <cfRule type="cellIs" dxfId="3904" priority="4446" operator="lessThan">
      <formula>0</formula>
    </cfRule>
  </conditionalFormatting>
  <conditionalFormatting sqref="D11">
    <cfRule type="cellIs" dxfId="3903" priority="4445" operator="lessThan">
      <formula>0</formula>
    </cfRule>
  </conditionalFormatting>
  <conditionalFormatting sqref="D11">
    <cfRule type="cellIs" dxfId="3902" priority="4444" operator="lessThan">
      <formula>0</formula>
    </cfRule>
  </conditionalFormatting>
  <conditionalFormatting sqref="D11">
    <cfRule type="cellIs" dxfId="3901" priority="4443" operator="lessThan">
      <formula>0</formula>
    </cfRule>
  </conditionalFormatting>
  <conditionalFormatting sqref="D11">
    <cfRule type="cellIs" dxfId="3900" priority="4442" operator="lessThan">
      <formula>0</formula>
    </cfRule>
  </conditionalFormatting>
  <conditionalFormatting sqref="D11">
    <cfRule type="cellIs" dxfId="3899" priority="4441" operator="lessThan">
      <formula>0</formula>
    </cfRule>
  </conditionalFormatting>
  <conditionalFormatting sqref="D12">
    <cfRule type="cellIs" dxfId="3898" priority="4440" operator="lessThan">
      <formula>0</formula>
    </cfRule>
  </conditionalFormatting>
  <conditionalFormatting sqref="D11">
    <cfRule type="cellIs" dxfId="3897" priority="4439" operator="lessThan">
      <formula>0</formula>
    </cfRule>
  </conditionalFormatting>
  <conditionalFormatting sqref="D11">
    <cfRule type="cellIs" dxfId="3896" priority="4438" operator="lessThan">
      <formula>0</formula>
    </cfRule>
  </conditionalFormatting>
  <conditionalFormatting sqref="D11">
    <cfRule type="cellIs" dxfId="3895" priority="4437" operator="lessThan">
      <formula>0</formula>
    </cfRule>
  </conditionalFormatting>
  <conditionalFormatting sqref="D11">
    <cfRule type="cellIs" dxfId="3894" priority="4436" operator="lessThan">
      <formula>0</formula>
    </cfRule>
  </conditionalFormatting>
  <conditionalFormatting sqref="D11">
    <cfRule type="cellIs" dxfId="3893" priority="4435" operator="lessThan">
      <formula>0</formula>
    </cfRule>
  </conditionalFormatting>
  <conditionalFormatting sqref="D11">
    <cfRule type="cellIs" dxfId="3892" priority="4434" operator="lessThan">
      <formula>0</formula>
    </cfRule>
  </conditionalFormatting>
  <conditionalFormatting sqref="D11">
    <cfRule type="cellIs" dxfId="3891" priority="4433" operator="lessThan">
      <formula>0</formula>
    </cfRule>
  </conditionalFormatting>
  <conditionalFormatting sqref="D12">
    <cfRule type="cellIs" dxfId="3890" priority="4432" operator="lessThan">
      <formula>0</formula>
    </cfRule>
  </conditionalFormatting>
  <conditionalFormatting sqref="D11">
    <cfRule type="cellIs" dxfId="3889" priority="4431" operator="lessThan">
      <formula>0</formula>
    </cfRule>
  </conditionalFormatting>
  <conditionalFormatting sqref="D11">
    <cfRule type="cellIs" dxfId="3888" priority="4430" operator="lessThan">
      <formula>0</formula>
    </cfRule>
  </conditionalFormatting>
  <conditionalFormatting sqref="D11">
    <cfRule type="cellIs" dxfId="3887" priority="4429" operator="lessThan">
      <formula>0</formula>
    </cfRule>
  </conditionalFormatting>
  <conditionalFormatting sqref="D11">
    <cfRule type="cellIs" dxfId="3886" priority="4428" operator="lessThan">
      <formula>0</formula>
    </cfRule>
  </conditionalFormatting>
  <conditionalFormatting sqref="D11">
    <cfRule type="cellIs" dxfId="3885" priority="4427" operator="lessThan">
      <formula>0</formula>
    </cfRule>
  </conditionalFormatting>
  <conditionalFormatting sqref="D11">
    <cfRule type="cellIs" dxfId="3884" priority="4426" operator="lessThan">
      <formula>0</formula>
    </cfRule>
  </conditionalFormatting>
  <conditionalFormatting sqref="D11">
    <cfRule type="cellIs" dxfId="3883" priority="4425" operator="lessThan">
      <formula>0</formula>
    </cfRule>
  </conditionalFormatting>
  <conditionalFormatting sqref="D11">
    <cfRule type="cellIs" dxfId="3882" priority="4424" operator="lessThan">
      <formula>0</formula>
    </cfRule>
  </conditionalFormatting>
  <conditionalFormatting sqref="D12">
    <cfRule type="cellIs" dxfId="3881" priority="4423" operator="lessThan">
      <formula>0</formula>
    </cfRule>
  </conditionalFormatting>
  <conditionalFormatting sqref="D12">
    <cfRule type="cellIs" dxfId="3880" priority="4422" operator="lessThan">
      <formula>0</formula>
    </cfRule>
  </conditionalFormatting>
  <conditionalFormatting sqref="D11">
    <cfRule type="cellIs" dxfId="3879" priority="4421" operator="lessThan">
      <formula>0</formula>
    </cfRule>
  </conditionalFormatting>
  <conditionalFormatting sqref="D12">
    <cfRule type="cellIs" dxfId="3878" priority="4420" operator="lessThan">
      <formula>0</formula>
    </cfRule>
  </conditionalFormatting>
  <conditionalFormatting sqref="D11">
    <cfRule type="cellIs" dxfId="3877" priority="4419" operator="lessThan">
      <formula>0</formula>
    </cfRule>
  </conditionalFormatting>
  <conditionalFormatting sqref="D11">
    <cfRule type="cellIs" dxfId="3876" priority="4418" operator="lessThan">
      <formula>0</formula>
    </cfRule>
  </conditionalFormatting>
  <conditionalFormatting sqref="D12">
    <cfRule type="cellIs" dxfId="3875" priority="4417" operator="lessThan">
      <formula>0</formula>
    </cfRule>
  </conditionalFormatting>
  <conditionalFormatting sqref="D11">
    <cfRule type="cellIs" dxfId="3874" priority="4416" operator="lessThan">
      <formula>0</formula>
    </cfRule>
  </conditionalFormatting>
  <conditionalFormatting sqref="D11">
    <cfRule type="cellIs" dxfId="3873" priority="4415" operator="lessThan">
      <formula>0</formula>
    </cfRule>
  </conditionalFormatting>
  <conditionalFormatting sqref="D11">
    <cfRule type="cellIs" dxfId="3872" priority="4414" operator="lessThan">
      <formula>0</formula>
    </cfRule>
  </conditionalFormatting>
  <conditionalFormatting sqref="D12">
    <cfRule type="cellIs" dxfId="3871" priority="4413" operator="lessThan">
      <formula>0</formula>
    </cfRule>
  </conditionalFormatting>
  <conditionalFormatting sqref="D11">
    <cfRule type="cellIs" dxfId="3870" priority="4412" operator="lessThan">
      <formula>0</formula>
    </cfRule>
  </conditionalFormatting>
  <conditionalFormatting sqref="D11">
    <cfRule type="cellIs" dxfId="3869" priority="4411" operator="lessThan">
      <formula>0</formula>
    </cfRule>
  </conditionalFormatting>
  <conditionalFormatting sqref="D11">
    <cfRule type="cellIs" dxfId="3868" priority="4410" operator="lessThan">
      <formula>0</formula>
    </cfRule>
  </conditionalFormatting>
  <conditionalFormatting sqref="D11">
    <cfRule type="cellIs" dxfId="3867" priority="4409" operator="lessThan">
      <formula>0</formula>
    </cfRule>
  </conditionalFormatting>
  <conditionalFormatting sqref="D12">
    <cfRule type="cellIs" dxfId="3866" priority="4408" operator="lessThan">
      <formula>0</formula>
    </cfRule>
  </conditionalFormatting>
  <conditionalFormatting sqref="D11">
    <cfRule type="cellIs" dxfId="3865" priority="4407" operator="lessThan">
      <formula>0</formula>
    </cfRule>
  </conditionalFormatting>
  <conditionalFormatting sqref="D11">
    <cfRule type="cellIs" dxfId="3864" priority="4406" operator="lessThan">
      <formula>0</formula>
    </cfRule>
  </conditionalFormatting>
  <conditionalFormatting sqref="D11">
    <cfRule type="cellIs" dxfId="3863" priority="4405" operator="lessThan">
      <formula>0</formula>
    </cfRule>
  </conditionalFormatting>
  <conditionalFormatting sqref="D11">
    <cfRule type="cellIs" dxfId="3862" priority="4404" operator="lessThan">
      <formula>0</formula>
    </cfRule>
  </conditionalFormatting>
  <conditionalFormatting sqref="D11">
    <cfRule type="cellIs" dxfId="3861" priority="4403" operator="lessThan">
      <formula>0</formula>
    </cfRule>
  </conditionalFormatting>
  <conditionalFormatting sqref="D12">
    <cfRule type="cellIs" dxfId="3860" priority="4402" operator="lessThan">
      <formula>0</formula>
    </cfRule>
  </conditionalFormatting>
  <conditionalFormatting sqref="D11">
    <cfRule type="cellIs" dxfId="3859" priority="4401" operator="lessThan">
      <formula>0</formula>
    </cfRule>
  </conditionalFormatting>
  <conditionalFormatting sqref="D11">
    <cfRule type="cellIs" dxfId="3858" priority="4400" operator="lessThan">
      <formula>0</formula>
    </cfRule>
  </conditionalFormatting>
  <conditionalFormatting sqref="D11">
    <cfRule type="cellIs" dxfId="3857" priority="4399" operator="lessThan">
      <formula>0</formula>
    </cfRule>
  </conditionalFormatting>
  <conditionalFormatting sqref="D11">
    <cfRule type="cellIs" dxfId="3856" priority="4398" operator="lessThan">
      <formula>0</formula>
    </cfRule>
  </conditionalFormatting>
  <conditionalFormatting sqref="D11">
    <cfRule type="cellIs" dxfId="3855" priority="4397" operator="lessThan">
      <formula>0</formula>
    </cfRule>
  </conditionalFormatting>
  <conditionalFormatting sqref="D11">
    <cfRule type="cellIs" dxfId="3854" priority="4396" operator="lessThan">
      <formula>0</formula>
    </cfRule>
  </conditionalFormatting>
  <conditionalFormatting sqref="D12">
    <cfRule type="cellIs" dxfId="3853" priority="4395" operator="lessThan">
      <formula>0</formula>
    </cfRule>
  </conditionalFormatting>
  <conditionalFormatting sqref="D11">
    <cfRule type="cellIs" dxfId="3852" priority="4394" operator="lessThan">
      <formula>0</formula>
    </cfRule>
  </conditionalFormatting>
  <conditionalFormatting sqref="D11">
    <cfRule type="cellIs" dxfId="3851" priority="4393" operator="lessThan">
      <formula>0</formula>
    </cfRule>
  </conditionalFormatting>
  <conditionalFormatting sqref="D11">
    <cfRule type="cellIs" dxfId="3850" priority="4392" operator="lessThan">
      <formula>0</formula>
    </cfRule>
  </conditionalFormatting>
  <conditionalFormatting sqref="D11">
    <cfRule type="cellIs" dxfId="3849" priority="4391" operator="lessThan">
      <formula>0</formula>
    </cfRule>
  </conditionalFormatting>
  <conditionalFormatting sqref="D11">
    <cfRule type="cellIs" dxfId="3848" priority="4390" operator="lessThan">
      <formula>0</formula>
    </cfRule>
  </conditionalFormatting>
  <conditionalFormatting sqref="D11">
    <cfRule type="cellIs" dxfId="3847" priority="4389" operator="lessThan">
      <formula>0</formula>
    </cfRule>
  </conditionalFormatting>
  <conditionalFormatting sqref="D11">
    <cfRule type="cellIs" dxfId="3846" priority="4388" operator="lessThan">
      <formula>0</formula>
    </cfRule>
  </conditionalFormatting>
  <conditionalFormatting sqref="D12">
    <cfRule type="cellIs" dxfId="3845" priority="4387" operator="lessThan">
      <formula>0</formula>
    </cfRule>
  </conditionalFormatting>
  <conditionalFormatting sqref="D11">
    <cfRule type="cellIs" dxfId="3844" priority="4386" operator="lessThan">
      <formula>0</formula>
    </cfRule>
  </conditionalFormatting>
  <conditionalFormatting sqref="D11">
    <cfRule type="cellIs" dxfId="3843" priority="4385" operator="lessThan">
      <formula>0</formula>
    </cfRule>
  </conditionalFormatting>
  <conditionalFormatting sqref="D11">
    <cfRule type="cellIs" dxfId="3842" priority="4384" operator="lessThan">
      <formula>0</formula>
    </cfRule>
  </conditionalFormatting>
  <conditionalFormatting sqref="D11">
    <cfRule type="cellIs" dxfId="3841" priority="4383" operator="lessThan">
      <formula>0</formula>
    </cfRule>
  </conditionalFormatting>
  <conditionalFormatting sqref="D11">
    <cfRule type="cellIs" dxfId="3840" priority="4382" operator="lessThan">
      <formula>0</formula>
    </cfRule>
  </conditionalFormatting>
  <conditionalFormatting sqref="D11">
    <cfRule type="cellIs" dxfId="3839" priority="4381" operator="lessThan">
      <formula>0</formula>
    </cfRule>
  </conditionalFormatting>
  <conditionalFormatting sqref="D11">
    <cfRule type="cellIs" dxfId="3838" priority="4380" operator="lessThan">
      <formula>0</formula>
    </cfRule>
  </conditionalFormatting>
  <conditionalFormatting sqref="D11">
    <cfRule type="cellIs" dxfId="3837" priority="4379" operator="lessThan">
      <formula>0</formula>
    </cfRule>
  </conditionalFormatting>
  <conditionalFormatting sqref="D12">
    <cfRule type="cellIs" dxfId="3836" priority="4378" operator="lessThan">
      <formula>0</formula>
    </cfRule>
  </conditionalFormatting>
  <conditionalFormatting sqref="D11">
    <cfRule type="cellIs" dxfId="3835" priority="4377" operator="lessThan">
      <formula>0</formula>
    </cfRule>
  </conditionalFormatting>
  <conditionalFormatting sqref="D11">
    <cfRule type="cellIs" dxfId="3834" priority="4376" operator="lessThan">
      <formula>0</formula>
    </cfRule>
  </conditionalFormatting>
  <conditionalFormatting sqref="D11">
    <cfRule type="cellIs" dxfId="3833" priority="4375" operator="lessThan">
      <formula>0</formula>
    </cfRule>
  </conditionalFormatting>
  <conditionalFormatting sqref="D11">
    <cfRule type="cellIs" dxfId="3832" priority="4374" operator="lessThan">
      <formula>0</formula>
    </cfRule>
  </conditionalFormatting>
  <conditionalFormatting sqref="D11">
    <cfRule type="cellIs" dxfId="3831" priority="4373" operator="lessThan">
      <formula>0</formula>
    </cfRule>
  </conditionalFormatting>
  <conditionalFormatting sqref="D11">
    <cfRule type="cellIs" dxfId="3830" priority="4372" operator="lessThan">
      <formula>0</formula>
    </cfRule>
  </conditionalFormatting>
  <conditionalFormatting sqref="D11">
    <cfRule type="cellIs" dxfId="3829" priority="4371" operator="lessThan">
      <formula>0</formula>
    </cfRule>
  </conditionalFormatting>
  <conditionalFormatting sqref="D11">
    <cfRule type="cellIs" dxfId="3828" priority="4370" operator="lessThan">
      <formula>0</formula>
    </cfRule>
  </conditionalFormatting>
  <conditionalFormatting sqref="D11">
    <cfRule type="cellIs" dxfId="3827" priority="4369" operator="lessThan">
      <formula>0</formula>
    </cfRule>
  </conditionalFormatting>
  <conditionalFormatting sqref="D13">
    <cfRule type="cellIs" dxfId="3826" priority="4368" operator="lessThan">
      <formula>0</formula>
    </cfRule>
  </conditionalFormatting>
  <conditionalFormatting sqref="E13">
    <cfRule type="cellIs" dxfId="3825" priority="4367" operator="lessThan">
      <formula>0</formula>
    </cfRule>
  </conditionalFormatting>
  <conditionalFormatting sqref="D13">
    <cfRule type="cellIs" dxfId="3824" priority="4366" operator="lessThan">
      <formula>0</formula>
    </cfRule>
  </conditionalFormatting>
  <conditionalFormatting sqref="D13">
    <cfRule type="cellIs" dxfId="3823" priority="4365" operator="lessThan">
      <formula>0</formula>
    </cfRule>
  </conditionalFormatting>
  <conditionalFormatting sqref="D13">
    <cfRule type="cellIs" dxfId="3822" priority="4364" operator="lessThan">
      <formula>0</formula>
    </cfRule>
  </conditionalFormatting>
  <conditionalFormatting sqref="D13">
    <cfRule type="cellIs" dxfId="3821" priority="4363" operator="lessThan">
      <formula>0</formula>
    </cfRule>
  </conditionalFormatting>
  <conditionalFormatting sqref="D13">
    <cfRule type="cellIs" dxfId="3820" priority="4362" operator="lessThan">
      <formula>0</formula>
    </cfRule>
  </conditionalFormatting>
  <conditionalFormatting sqref="D13">
    <cfRule type="cellIs" dxfId="3819" priority="4361" operator="lessThan">
      <formula>0</formula>
    </cfRule>
  </conditionalFormatting>
  <conditionalFormatting sqref="D13">
    <cfRule type="cellIs" dxfId="3818" priority="4360" operator="lessThan">
      <formula>0</formula>
    </cfRule>
  </conditionalFormatting>
  <conditionalFormatting sqref="D13">
    <cfRule type="cellIs" dxfId="3817" priority="4359" operator="lessThan">
      <formula>0</formula>
    </cfRule>
  </conditionalFormatting>
  <conditionalFormatting sqref="D13">
    <cfRule type="cellIs" dxfId="3816" priority="4358" operator="lessThan">
      <formula>0</formula>
    </cfRule>
  </conditionalFormatting>
  <conditionalFormatting sqref="D13">
    <cfRule type="cellIs" dxfId="3815" priority="4357" operator="lessThan">
      <formula>0</formula>
    </cfRule>
  </conditionalFormatting>
  <conditionalFormatting sqref="D13">
    <cfRule type="cellIs" dxfId="3814" priority="4356" operator="lessThan">
      <formula>0</formula>
    </cfRule>
  </conditionalFormatting>
  <conditionalFormatting sqref="D13">
    <cfRule type="cellIs" dxfId="3813" priority="4355" operator="lessThan">
      <formula>0</formula>
    </cfRule>
  </conditionalFormatting>
  <conditionalFormatting sqref="D13">
    <cfRule type="cellIs" dxfId="3812" priority="4354" operator="lessThan">
      <formula>0</formula>
    </cfRule>
  </conditionalFormatting>
  <conditionalFormatting sqref="D13">
    <cfRule type="cellIs" dxfId="3811" priority="4353" operator="lessThan">
      <formula>0</formula>
    </cfRule>
  </conditionalFormatting>
  <conditionalFormatting sqref="D13">
    <cfRule type="cellIs" dxfId="3810" priority="4352" operator="lessThan">
      <formula>0</formula>
    </cfRule>
  </conditionalFormatting>
  <conditionalFormatting sqref="D13">
    <cfRule type="cellIs" dxfId="3809" priority="4351" operator="lessThan">
      <formula>0</formula>
    </cfRule>
  </conditionalFormatting>
  <conditionalFormatting sqref="D13">
    <cfRule type="cellIs" dxfId="3808" priority="4350" operator="lessThan">
      <formula>0</formula>
    </cfRule>
  </conditionalFormatting>
  <conditionalFormatting sqref="D13">
    <cfRule type="cellIs" dxfId="3807" priority="4349" operator="lessThan">
      <formula>0</formula>
    </cfRule>
  </conditionalFormatting>
  <conditionalFormatting sqref="D13">
    <cfRule type="cellIs" dxfId="3806" priority="4348" operator="lessThan">
      <formula>0</formula>
    </cfRule>
  </conditionalFormatting>
  <conditionalFormatting sqref="D13">
    <cfRule type="cellIs" dxfId="3805" priority="4347" operator="lessThan">
      <formula>0</formula>
    </cfRule>
  </conditionalFormatting>
  <conditionalFormatting sqref="D13">
    <cfRule type="cellIs" dxfId="3804" priority="4346" operator="lessThan">
      <formula>0</formula>
    </cfRule>
  </conditionalFormatting>
  <conditionalFormatting sqref="D13">
    <cfRule type="cellIs" dxfId="3803" priority="4345" operator="lessThan">
      <formula>0</formula>
    </cfRule>
  </conditionalFormatting>
  <conditionalFormatting sqref="D13">
    <cfRule type="cellIs" dxfId="3802" priority="4344" operator="lessThan">
      <formula>0</formula>
    </cfRule>
  </conditionalFormatting>
  <conditionalFormatting sqref="D13">
    <cfRule type="cellIs" dxfId="3801" priority="4343" operator="lessThan">
      <formula>0</formula>
    </cfRule>
  </conditionalFormatting>
  <conditionalFormatting sqref="D13">
    <cfRule type="cellIs" dxfId="3800" priority="4342" operator="lessThan">
      <formula>0</formula>
    </cfRule>
  </conditionalFormatting>
  <conditionalFormatting sqref="D13">
    <cfRule type="cellIs" dxfId="3799" priority="4341" operator="lessThan">
      <formula>0</formula>
    </cfRule>
  </conditionalFormatting>
  <conditionalFormatting sqref="D13">
    <cfRule type="cellIs" dxfId="3798" priority="4340" operator="lessThan">
      <formula>0</formula>
    </cfRule>
  </conditionalFormatting>
  <conditionalFormatting sqref="D13">
    <cfRule type="cellIs" dxfId="3797" priority="4339" operator="lessThan">
      <formula>0</formula>
    </cfRule>
  </conditionalFormatting>
  <conditionalFormatting sqref="D13">
    <cfRule type="cellIs" dxfId="3796" priority="4338" operator="lessThan">
      <formula>0</formula>
    </cfRule>
  </conditionalFormatting>
  <conditionalFormatting sqref="D13">
    <cfRule type="cellIs" dxfId="3795" priority="4337" operator="lessThan">
      <formula>0</formula>
    </cfRule>
  </conditionalFormatting>
  <conditionalFormatting sqref="D13">
    <cfRule type="cellIs" dxfId="3794" priority="4336" operator="lessThan">
      <formula>0</formula>
    </cfRule>
  </conditionalFormatting>
  <conditionalFormatting sqref="D13">
    <cfRule type="cellIs" dxfId="3793" priority="4335" operator="lessThan">
      <formula>0</formula>
    </cfRule>
  </conditionalFormatting>
  <conditionalFormatting sqref="D13">
    <cfRule type="cellIs" dxfId="3792" priority="4334" operator="lessThan">
      <formula>0</formula>
    </cfRule>
  </conditionalFormatting>
  <conditionalFormatting sqref="D13">
    <cfRule type="cellIs" dxfId="3791" priority="4333" operator="lessThan">
      <formula>0</formula>
    </cfRule>
  </conditionalFormatting>
  <conditionalFormatting sqref="D13">
    <cfRule type="cellIs" dxfId="3790" priority="4332" operator="lessThan">
      <formula>0</formula>
    </cfRule>
  </conditionalFormatting>
  <conditionalFormatting sqref="D13">
    <cfRule type="cellIs" dxfId="3789" priority="4331" operator="lessThan">
      <formula>0</formula>
    </cfRule>
  </conditionalFormatting>
  <conditionalFormatting sqref="D13">
    <cfRule type="cellIs" dxfId="3788" priority="4330" operator="lessThan">
      <formula>0</formula>
    </cfRule>
  </conditionalFormatting>
  <conditionalFormatting sqref="D13">
    <cfRule type="cellIs" dxfId="3787" priority="4329" operator="lessThan">
      <formula>0</formula>
    </cfRule>
  </conditionalFormatting>
  <conditionalFormatting sqref="D13">
    <cfRule type="cellIs" dxfId="3786" priority="4328" operator="lessThan">
      <formula>0</formula>
    </cfRule>
  </conditionalFormatting>
  <conditionalFormatting sqref="D13">
    <cfRule type="cellIs" dxfId="3785" priority="4327" operator="lessThan">
      <formula>0</formula>
    </cfRule>
  </conditionalFormatting>
  <conditionalFormatting sqref="D13">
    <cfRule type="cellIs" dxfId="3784" priority="4326" operator="lessThan">
      <formula>0</formula>
    </cfRule>
  </conditionalFormatting>
  <conditionalFormatting sqref="D13">
    <cfRule type="cellIs" dxfId="3783" priority="4325" operator="lessThan">
      <formula>0</formula>
    </cfRule>
  </conditionalFormatting>
  <conditionalFormatting sqref="D13">
    <cfRule type="cellIs" dxfId="3782" priority="4324" operator="lessThan">
      <formula>0</formula>
    </cfRule>
  </conditionalFormatting>
  <conditionalFormatting sqref="D13">
    <cfRule type="cellIs" dxfId="3781" priority="4323" operator="lessThan">
      <formula>0</formula>
    </cfRule>
  </conditionalFormatting>
  <conditionalFormatting sqref="D13">
    <cfRule type="cellIs" dxfId="3780" priority="4322" operator="lessThan">
      <formula>0</formula>
    </cfRule>
  </conditionalFormatting>
  <conditionalFormatting sqref="D13">
    <cfRule type="cellIs" dxfId="3779" priority="4321" operator="lessThan">
      <formula>0</formula>
    </cfRule>
  </conditionalFormatting>
  <conditionalFormatting sqref="D13">
    <cfRule type="cellIs" dxfId="3778" priority="4320" operator="lessThan">
      <formula>0</formula>
    </cfRule>
  </conditionalFormatting>
  <conditionalFormatting sqref="D13">
    <cfRule type="cellIs" dxfId="3777" priority="4319" operator="lessThan">
      <formula>0</formula>
    </cfRule>
  </conditionalFormatting>
  <conditionalFormatting sqref="D13">
    <cfRule type="cellIs" dxfId="3776" priority="4318" operator="lessThan">
      <formula>0</formula>
    </cfRule>
  </conditionalFormatting>
  <conditionalFormatting sqref="D13">
    <cfRule type="cellIs" dxfId="3775" priority="4317" operator="lessThan">
      <formula>0</formula>
    </cfRule>
  </conditionalFormatting>
  <conditionalFormatting sqref="D13">
    <cfRule type="cellIs" dxfId="3774" priority="4316" operator="lessThan">
      <formula>0</formula>
    </cfRule>
  </conditionalFormatting>
  <conditionalFormatting sqref="D13">
    <cfRule type="cellIs" dxfId="3773" priority="4315" operator="lessThan">
      <formula>0</formula>
    </cfRule>
  </conditionalFormatting>
  <conditionalFormatting sqref="D13">
    <cfRule type="cellIs" dxfId="3772" priority="4314" operator="lessThan">
      <formula>0</formula>
    </cfRule>
  </conditionalFormatting>
  <conditionalFormatting sqref="D13">
    <cfRule type="cellIs" dxfId="3771" priority="4313" operator="lessThan">
      <formula>0</formula>
    </cfRule>
  </conditionalFormatting>
  <conditionalFormatting sqref="D13">
    <cfRule type="cellIs" dxfId="3770" priority="4312" operator="lessThan">
      <formula>0</formula>
    </cfRule>
  </conditionalFormatting>
  <conditionalFormatting sqref="D13">
    <cfRule type="cellIs" dxfId="3769" priority="4311" operator="lessThan">
      <formula>0</formula>
    </cfRule>
  </conditionalFormatting>
  <conditionalFormatting sqref="D13">
    <cfRule type="cellIs" dxfId="3768" priority="4310" operator="lessThan">
      <formula>0</formula>
    </cfRule>
  </conditionalFormatting>
  <conditionalFormatting sqref="D13">
    <cfRule type="cellIs" dxfId="3767" priority="4309" operator="lessThan">
      <formula>0</formula>
    </cfRule>
  </conditionalFormatting>
  <conditionalFormatting sqref="D13">
    <cfRule type="cellIs" dxfId="3766" priority="4308" operator="lessThan">
      <formula>0</formula>
    </cfRule>
  </conditionalFormatting>
  <conditionalFormatting sqref="D13">
    <cfRule type="cellIs" dxfId="3765" priority="4307" operator="lessThan">
      <formula>0</formula>
    </cfRule>
  </conditionalFormatting>
  <conditionalFormatting sqref="D13">
    <cfRule type="cellIs" dxfId="3764" priority="4306" operator="lessThan">
      <formula>0</formula>
    </cfRule>
  </conditionalFormatting>
  <conditionalFormatting sqref="D13">
    <cfRule type="cellIs" dxfId="3763" priority="4305" operator="lessThan">
      <formula>0</formula>
    </cfRule>
  </conditionalFormatting>
  <conditionalFormatting sqref="D13">
    <cfRule type="cellIs" dxfId="3762" priority="4304" operator="lessThan">
      <formula>0</formula>
    </cfRule>
  </conditionalFormatting>
  <conditionalFormatting sqref="D13">
    <cfRule type="cellIs" dxfId="3761" priority="4303" operator="lessThan">
      <formula>0</formula>
    </cfRule>
  </conditionalFormatting>
  <conditionalFormatting sqref="D13">
    <cfRule type="cellIs" dxfId="3760" priority="4302" operator="lessThan">
      <formula>0</formula>
    </cfRule>
  </conditionalFormatting>
  <conditionalFormatting sqref="D13">
    <cfRule type="cellIs" dxfId="3759" priority="4301" operator="lessThan">
      <formula>0</formula>
    </cfRule>
  </conditionalFormatting>
  <conditionalFormatting sqref="D13">
    <cfRule type="cellIs" dxfId="3758" priority="4300" operator="lessThan">
      <formula>0</formula>
    </cfRule>
  </conditionalFormatting>
  <conditionalFormatting sqref="D13">
    <cfRule type="cellIs" dxfId="3757" priority="4299" operator="lessThan">
      <formula>0</formula>
    </cfRule>
  </conditionalFormatting>
  <conditionalFormatting sqref="D13">
    <cfRule type="cellIs" dxfId="3756" priority="4298" operator="lessThan">
      <formula>0</formula>
    </cfRule>
  </conditionalFormatting>
  <conditionalFormatting sqref="D13">
    <cfRule type="cellIs" dxfId="3755" priority="4297" operator="lessThan">
      <formula>0</formula>
    </cfRule>
  </conditionalFormatting>
  <conditionalFormatting sqref="D13">
    <cfRule type="cellIs" dxfId="3754" priority="4296" operator="lessThan">
      <formula>0</formula>
    </cfRule>
  </conditionalFormatting>
  <conditionalFormatting sqref="D13">
    <cfRule type="cellIs" dxfId="3753" priority="4295" operator="lessThan">
      <formula>0</formula>
    </cfRule>
  </conditionalFormatting>
  <conditionalFormatting sqref="D13">
    <cfRule type="cellIs" dxfId="3752" priority="4294" operator="lessThan">
      <formula>0</formula>
    </cfRule>
  </conditionalFormatting>
  <conditionalFormatting sqref="D13">
    <cfRule type="cellIs" dxfId="3751" priority="4293" operator="lessThan">
      <formula>0</formula>
    </cfRule>
  </conditionalFormatting>
  <conditionalFormatting sqref="D13">
    <cfRule type="cellIs" dxfId="3750" priority="4292" operator="lessThan">
      <formula>0</formula>
    </cfRule>
  </conditionalFormatting>
  <conditionalFormatting sqref="D13">
    <cfRule type="cellIs" dxfId="3749" priority="4291" operator="lessThan">
      <formula>0</formula>
    </cfRule>
  </conditionalFormatting>
  <conditionalFormatting sqref="D13">
    <cfRule type="cellIs" dxfId="3748" priority="4290" operator="lessThan">
      <formula>0</formula>
    </cfRule>
  </conditionalFormatting>
  <conditionalFormatting sqref="D13">
    <cfRule type="cellIs" dxfId="3747" priority="4289" operator="lessThan">
      <formula>0</formula>
    </cfRule>
  </conditionalFormatting>
  <conditionalFormatting sqref="D13">
    <cfRule type="cellIs" dxfId="3746" priority="4288" operator="lessThan">
      <formula>0</formula>
    </cfRule>
  </conditionalFormatting>
  <conditionalFormatting sqref="D13">
    <cfRule type="cellIs" dxfId="3745" priority="4287" operator="lessThan">
      <formula>0</formula>
    </cfRule>
  </conditionalFormatting>
  <conditionalFormatting sqref="D13">
    <cfRule type="cellIs" dxfId="3744" priority="4286" operator="lessThan">
      <formula>0</formula>
    </cfRule>
  </conditionalFormatting>
  <conditionalFormatting sqref="D13">
    <cfRule type="cellIs" dxfId="3743" priority="4285" operator="lessThan">
      <formula>0</formula>
    </cfRule>
  </conditionalFormatting>
  <conditionalFormatting sqref="D13">
    <cfRule type="cellIs" dxfId="3742" priority="4284" operator="lessThan">
      <formula>0</formula>
    </cfRule>
  </conditionalFormatting>
  <conditionalFormatting sqref="D13">
    <cfRule type="cellIs" dxfId="3741" priority="4283" operator="lessThan">
      <formula>0</formula>
    </cfRule>
  </conditionalFormatting>
  <conditionalFormatting sqref="D13">
    <cfRule type="cellIs" dxfId="3740" priority="4282" operator="lessThan">
      <formula>0</formula>
    </cfRule>
  </conditionalFormatting>
  <conditionalFormatting sqref="D13">
    <cfRule type="cellIs" dxfId="3739" priority="4281" operator="lessThan">
      <formula>0</formula>
    </cfRule>
  </conditionalFormatting>
  <conditionalFormatting sqref="D13">
    <cfRule type="cellIs" dxfId="3738" priority="4280" operator="lessThan">
      <formula>0</formula>
    </cfRule>
  </conditionalFormatting>
  <conditionalFormatting sqref="D13">
    <cfRule type="cellIs" dxfId="3737" priority="4279" operator="lessThan">
      <formula>0</formula>
    </cfRule>
  </conditionalFormatting>
  <conditionalFormatting sqref="D13">
    <cfRule type="cellIs" dxfId="3736" priority="4278" operator="lessThan">
      <formula>0</formula>
    </cfRule>
  </conditionalFormatting>
  <conditionalFormatting sqref="D13">
    <cfRule type="cellIs" dxfId="3735" priority="4277" operator="lessThan">
      <formula>0</formula>
    </cfRule>
  </conditionalFormatting>
  <conditionalFormatting sqref="D13">
    <cfRule type="cellIs" dxfId="3734" priority="4276" operator="lessThan">
      <formula>0</formula>
    </cfRule>
  </conditionalFormatting>
  <conditionalFormatting sqref="D13">
    <cfRule type="cellIs" dxfId="3733" priority="4275" operator="lessThan">
      <formula>0</formula>
    </cfRule>
  </conditionalFormatting>
  <conditionalFormatting sqref="D13">
    <cfRule type="cellIs" dxfId="3732" priority="4274" operator="lessThan">
      <formula>0</formula>
    </cfRule>
  </conditionalFormatting>
  <conditionalFormatting sqref="D13">
    <cfRule type="cellIs" dxfId="3731" priority="4273" operator="lessThan">
      <formula>0</formula>
    </cfRule>
  </conditionalFormatting>
  <conditionalFormatting sqref="D13">
    <cfRule type="cellIs" dxfId="3730" priority="4272" operator="lessThan">
      <formula>0</formula>
    </cfRule>
  </conditionalFormatting>
  <conditionalFormatting sqref="D13">
    <cfRule type="cellIs" dxfId="3729" priority="4271" operator="lessThan">
      <formula>0</formula>
    </cfRule>
  </conditionalFormatting>
  <conditionalFormatting sqref="D13">
    <cfRule type="cellIs" dxfId="3728" priority="4270" operator="lessThan">
      <formula>0</formula>
    </cfRule>
  </conditionalFormatting>
  <conditionalFormatting sqref="D13">
    <cfRule type="cellIs" dxfId="3727" priority="4269" operator="lessThan">
      <formula>0</formula>
    </cfRule>
  </conditionalFormatting>
  <conditionalFormatting sqref="D13">
    <cfRule type="cellIs" dxfId="3726" priority="4268" operator="lessThan">
      <formula>0</formula>
    </cfRule>
  </conditionalFormatting>
  <conditionalFormatting sqref="D13">
    <cfRule type="cellIs" dxfId="3725" priority="4267" operator="lessThan">
      <formula>0</formula>
    </cfRule>
  </conditionalFormatting>
  <conditionalFormatting sqref="D13">
    <cfRule type="cellIs" dxfId="3724" priority="4266" operator="lessThan">
      <formula>0</formula>
    </cfRule>
  </conditionalFormatting>
  <conditionalFormatting sqref="D13">
    <cfRule type="cellIs" dxfId="3723" priority="4265" operator="lessThan">
      <formula>0</formula>
    </cfRule>
  </conditionalFormatting>
  <conditionalFormatting sqref="D13">
    <cfRule type="cellIs" dxfId="3722" priority="4264" operator="lessThan">
      <formula>0</formula>
    </cfRule>
  </conditionalFormatting>
  <conditionalFormatting sqref="D13">
    <cfRule type="cellIs" dxfId="3721" priority="4263" operator="lessThan">
      <formula>0</formula>
    </cfRule>
  </conditionalFormatting>
  <conditionalFormatting sqref="D13">
    <cfRule type="cellIs" dxfId="3720" priority="4262" operator="lessThan">
      <formula>0</formula>
    </cfRule>
  </conditionalFormatting>
  <conditionalFormatting sqref="D13">
    <cfRule type="cellIs" dxfId="3719" priority="4261" operator="lessThan">
      <formula>0</formula>
    </cfRule>
  </conditionalFormatting>
  <conditionalFormatting sqref="D13">
    <cfRule type="cellIs" dxfId="3718" priority="4260" operator="lessThan">
      <formula>0</formula>
    </cfRule>
  </conditionalFormatting>
  <conditionalFormatting sqref="D13">
    <cfRule type="cellIs" dxfId="3717" priority="4259" operator="lessThan">
      <formula>0</formula>
    </cfRule>
  </conditionalFormatting>
  <conditionalFormatting sqref="D13">
    <cfRule type="cellIs" dxfId="3716" priority="4258" operator="lessThan">
      <formula>0</formula>
    </cfRule>
  </conditionalFormatting>
  <conditionalFormatting sqref="D13">
    <cfRule type="cellIs" dxfId="3715" priority="4257" operator="lessThan">
      <formula>0</formula>
    </cfRule>
  </conditionalFormatting>
  <conditionalFormatting sqref="D13">
    <cfRule type="cellIs" dxfId="3714" priority="4256" operator="lessThan">
      <formula>0</formula>
    </cfRule>
  </conditionalFormatting>
  <conditionalFormatting sqref="D13">
    <cfRule type="cellIs" dxfId="3713" priority="4255" operator="lessThan">
      <formula>0</formula>
    </cfRule>
  </conditionalFormatting>
  <conditionalFormatting sqref="D13">
    <cfRule type="cellIs" dxfId="3712" priority="4254" operator="lessThan">
      <formula>0</formula>
    </cfRule>
  </conditionalFormatting>
  <conditionalFormatting sqref="D13">
    <cfRule type="cellIs" dxfId="3711" priority="4253" operator="lessThan">
      <formula>0</formula>
    </cfRule>
  </conditionalFormatting>
  <conditionalFormatting sqref="D13">
    <cfRule type="cellIs" dxfId="3710" priority="4252" operator="lessThan">
      <formula>0</formula>
    </cfRule>
  </conditionalFormatting>
  <conditionalFormatting sqref="D13">
    <cfRule type="cellIs" dxfId="3709" priority="4251" operator="lessThan">
      <formula>0</formula>
    </cfRule>
  </conditionalFormatting>
  <conditionalFormatting sqref="D13">
    <cfRule type="cellIs" dxfId="3708" priority="4250" operator="lessThan">
      <formula>0</formula>
    </cfRule>
  </conditionalFormatting>
  <conditionalFormatting sqref="D13">
    <cfRule type="cellIs" dxfId="3707" priority="4249" operator="lessThan">
      <formula>0</formula>
    </cfRule>
  </conditionalFormatting>
  <conditionalFormatting sqref="D13">
    <cfRule type="cellIs" dxfId="3706" priority="4248" operator="lessThan">
      <formula>0</formula>
    </cfRule>
  </conditionalFormatting>
  <conditionalFormatting sqref="D13">
    <cfRule type="cellIs" dxfId="3705" priority="4247" operator="lessThan">
      <formula>0</formula>
    </cfRule>
  </conditionalFormatting>
  <conditionalFormatting sqref="D13">
    <cfRule type="cellIs" dxfId="3704" priority="4246" operator="lessThan">
      <formula>0</formula>
    </cfRule>
  </conditionalFormatting>
  <conditionalFormatting sqref="D13">
    <cfRule type="cellIs" dxfId="3703" priority="4245" operator="lessThan">
      <formula>0</formula>
    </cfRule>
  </conditionalFormatting>
  <conditionalFormatting sqref="D13">
    <cfRule type="cellIs" dxfId="3702" priority="4244" operator="lessThan">
      <formula>0</formula>
    </cfRule>
  </conditionalFormatting>
  <conditionalFormatting sqref="D13">
    <cfRule type="cellIs" dxfId="3701" priority="4243" operator="lessThan">
      <formula>0</formula>
    </cfRule>
  </conditionalFormatting>
  <conditionalFormatting sqref="D13">
    <cfRule type="cellIs" dxfId="3700" priority="4242" operator="lessThan">
      <formula>0</formula>
    </cfRule>
  </conditionalFormatting>
  <conditionalFormatting sqref="D13">
    <cfRule type="cellIs" dxfId="3699" priority="4241" operator="lessThan">
      <formula>0</formula>
    </cfRule>
  </conditionalFormatting>
  <conditionalFormatting sqref="D13">
    <cfRule type="cellIs" dxfId="3698" priority="4240" operator="lessThan">
      <formula>0</formula>
    </cfRule>
  </conditionalFormatting>
  <conditionalFormatting sqref="D13">
    <cfRule type="cellIs" dxfId="3697" priority="4239" operator="lessThan">
      <formula>0</formula>
    </cfRule>
  </conditionalFormatting>
  <conditionalFormatting sqref="D13">
    <cfRule type="cellIs" dxfId="3696" priority="4238" operator="lessThan">
      <formula>0</formula>
    </cfRule>
  </conditionalFormatting>
  <conditionalFormatting sqref="D13">
    <cfRule type="cellIs" dxfId="3695" priority="4237" operator="lessThan">
      <formula>0</formula>
    </cfRule>
  </conditionalFormatting>
  <conditionalFormatting sqref="D13">
    <cfRule type="cellIs" dxfId="3694" priority="4236" operator="lessThan">
      <formula>0</formula>
    </cfRule>
  </conditionalFormatting>
  <conditionalFormatting sqref="D13">
    <cfRule type="cellIs" dxfId="3693" priority="4235" operator="lessThan">
      <formula>0</formula>
    </cfRule>
  </conditionalFormatting>
  <conditionalFormatting sqref="D13">
    <cfRule type="cellIs" dxfId="3692" priority="4234" operator="lessThan">
      <formula>0</formula>
    </cfRule>
  </conditionalFormatting>
  <conditionalFormatting sqref="D13">
    <cfRule type="cellIs" dxfId="3691" priority="4233" operator="lessThan">
      <formula>0</formula>
    </cfRule>
  </conditionalFormatting>
  <conditionalFormatting sqref="D13">
    <cfRule type="cellIs" dxfId="3690" priority="4232" operator="lessThan">
      <formula>0</formula>
    </cfRule>
  </conditionalFormatting>
  <conditionalFormatting sqref="D13">
    <cfRule type="cellIs" dxfId="3689" priority="4231" operator="lessThan">
      <formula>0</formula>
    </cfRule>
  </conditionalFormatting>
  <conditionalFormatting sqref="D13">
    <cfRule type="cellIs" dxfId="3688" priority="4230" operator="lessThan">
      <formula>0</formula>
    </cfRule>
  </conditionalFormatting>
  <conditionalFormatting sqref="D13">
    <cfRule type="cellIs" dxfId="3687" priority="4229" operator="lessThan">
      <formula>0</formula>
    </cfRule>
  </conditionalFormatting>
  <conditionalFormatting sqref="D13">
    <cfRule type="cellIs" dxfId="3686" priority="4228" operator="lessThan">
      <formula>0</formula>
    </cfRule>
  </conditionalFormatting>
  <conditionalFormatting sqref="D13">
    <cfRule type="cellIs" dxfId="3685" priority="4227" operator="lessThan">
      <formula>0</formula>
    </cfRule>
  </conditionalFormatting>
  <conditionalFormatting sqref="D13">
    <cfRule type="cellIs" dxfId="3684" priority="4226" operator="lessThan">
      <formula>0</formula>
    </cfRule>
  </conditionalFormatting>
  <conditionalFormatting sqref="D13">
    <cfRule type="cellIs" dxfId="3683" priority="4225" operator="lessThan">
      <formula>0</formula>
    </cfRule>
  </conditionalFormatting>
  <conditionalFormatting sqref="D13">
    <cfRule type="cellIs" dxfId="3682" priority="4224" operator="lessThan">
      <formula>0</formula>
    </cfRule>
  </conditionalFormatting>
  <conditionalFormatting sqref="D13">
    <cfRule type="cellIs" dxfId="3681" priority="4223" operator="lessThan">
      <formula>0</formula>
    </cfRule>
  </conditionalFormatting>
  <conditionalFormatting sqref="D13">
    <cfRule type="cellIs" dxfId="3680" priority="4222" operator="lessThan">
      <formula>0</formula>
    </cfRule>
  </conditionalFormatting>
  <conditionalFormatting sqref="D13">
    <cfRule type="cellIs" dxfId="3679" priority="4221" operator="lessThan">
      <formula>0</formula>
    </cfRule>
  </conditionalFormatting>
  <conditionalFormatting sqref="D13">
    <cfRule type="cellIs" dxfId="3678" priority="4220" operator="lessThan">
      <formula>0</formula>
    </cfRule>
  </conditionalFormatting>
  <conditionalFormatting sqref="D13">
    <cfRule type="cellIs" dxfId="3677" priority="4219" operator="lessThan">
      <formula>0</formula>
    </cfRule>
  </conditionalFormatting>
  <conditionalFormatting sqref="D13">
    <cfRule type="cellIs" dxfId="3676" priority="4218" operator="lessThan">
      <formula>0</formula>
    </cfRule>
  </conditionalFormatting>
  <conditionalFormatting sqref="D13">
    <cfRule type="cellIs" dxfId="3675" priority="4217" operator="lessThan">
      <formula>0</formula>
    </cfRule>
  </conditionalFormatting>
  <conditionalFormatting sqref="D13">
    <cfRule type="cellIs" dxfId="3674" priority="4216" operator="lessThan">
      <formula>0</formula>
    </cfRule>
  </conditionalFormatting>
  <conditionalFormatting sqref="D13">
    <cfRule type="cellIs" dxfId="3673" priority="4215" operator="lessThan">
      <formula>0</formula>
    </cfRule>
  </conditionalFormatting>
  <conditionalFormatting sqref="D13">
    <cfRule type="cellIs" dxfId="3672" priority="4214" operator="lessThan">
      <formula>0</formula>
    </cfRule>
  </conditionalFormatting>
  <conditionalFormatting sqref="D13">
    <cfRule type="cellIs" dxfId="3671" priority="4213" operator="lessThan">
      <formula>0</formula>
    </cfRule>
  </conditionalFormatting>
  <conditionalFormatting sqref="D13">
    <cfRule type="cellIs" dxfId="3670" priority="4212" operator="lessThan">
      <formula>0</formula>
    </cfRule>
  </conditionalFormatting>
  <conditionalFormatting sqref="D13">
    <cfRule type="cellIs" dxfId="3669" priority="4211" operator="lessThan">
      <formula>0</formula>
    </cfRule>
  </conditionalFormatting>
  <conditionalFormatting sqref="D13">
    <cfRule type="cellIs" dxfId="3668" priority="4210" operator="lessThan">
      <formula>0</formula>
    </cfRule>
  </conditionalFormatting>
  <conditionalFormatting sqref="D13">
    <cfRule type="cellIs" dxfId="3667" priority="4209" operator="lessThan">
      <formula>0</formula>
    </cfRule>
  </conditionalFormatting>
  <conditionalFormatting sqref="D13">
    <cfRule type="cellIs" dxfId="3666" priority="4208" operator="lessThan">
      <formula>0</formula>
    </cfRule>
  </conditionalFormatting>
  <conditionalFormatting sqref="D13">
    <cfRule type="cellIs" dxfId="3665" priority="4207" operator="lessThan">
      <formula>0</formula>
    </cfRule>
  </conditionalFormatting>
  <conditionalFormatting sqref="D13">
    <cfRule type="cellIs" dxfId="3664" priority="4206" operator="lessThan">
      <formula>0</formula>
    </cfRule>
  </conditionalFormatting>
  <conditionalFormatting sqref="D13">
    <cfRule type="cellIs" dxfId="3663" priority="4205" operator="lessThan">
      <formula>0</formula>
    </cfRule>
  </conditionalFormatting>
  <conditionalFormatting sqref="D13">
    <cfRule type="cellIs" dxfId="3662" priority="4204" operator="lessThan">
      <formula>0</formula>
    </cfRule>
  </conditionalFormatting>
  <conditionalFormatting sqref="D13">
    <cfRule type="cellIs" dxfId="3661" priority="4203" operator="lessThan">
      <formula>0</formula>
    </cfRule>
  </conditionalFormatting>
  <conditionalFormatting sqref="D13">
    <cfRule type="cellIs" dxfId="3660" priority="4202" operator="lessThan">
      <formula>0</formula>
    </cfRule>
  </conditionalFormatting>
  <conditionalFormatting sqref="D13">
    <cfRule type="cellIs" dxfId="3659" priority="4201" operator="lessThan">
      <formula>0</formula>
    </cfRule>
  </conditionalFormatting>
  <conditionalFormatting sqref="D13">
    <cfRule type="cellIs" dxfId="3658" priority="4200" operator="lessThan">
      <formula>0</formula>
    </cfRule>
  </conditionalFormatting>
  <conditionalFormatting sqref="D13">
    <cfRule type="cellIs" dxfId="3657" priority="4199" operator="lessThan">
      <formula>0</formula>
    </cfRule>
  </conditionalFormatting>
  <conditionalFormatting sqref="D13">
    <cfRule type="cellIs" dxfId="3656" priority="4198" operator="lessThan">
      <formula>0</formula>
    </cfRule>
  </conditionalFormatting>
  <conditionalFormatting sqref="D13">
    <cfRule type="cellIs" dxfId="3655" priority="4197" operator="lessThan">
      <formula>0</formula>
    </cfRule>
  </conditionalFormatting>
  <conditionalFormatting sqref="D13">
    <cfRule type="cellIs" dxfId="3654" priority="4196" operator="lessThan">
      <formula>0</formula>
    </cfRule>
  </conditionalFormatting>
  <conditionalFormatting sqref="D13">
    <cfRule type="cellIs" dxfId="3653" priority="4195" operator="lessThan">
      <formula>0</formula>
    </cfRule>
  </conditionalFormatting>
  <conditionalFormatting sqref="D13">
    <cfRule type="cellIs" dxfId="3652" priority="4194" operator="lessThan">
      <formula>0</formula>
    </cfRule>
  </conditionalFormatting>
  <conditionalFormatting sqref="D13">
    <cfRule type="cellIs" dxfId="3651" priority="4193" operator="lessThan">
      <formula>0</formula>
    </cfRule>
  </conditionalFormatting>
  <conditionalFormatting sqref="D13">
    <cfRule type="cellIs" dxfId="3650" priority="4192" operator="lessThan">
      <formula>0</formula>
    </cfRule>
  </conditionalFormatting>
  <conditionalFormatting sqref="D13">
    <cfRule type="cellIs" dxfId="3649" priority="4191" operator="lessThan">
      <formula>0</formula>
    </cfRule>
  </conditionalFormatting>
  <conditionalFormatting sqref="D14">
    <cfRule type="cellIs" dxfId="3648" priority="4190" operator="lessThan">
      <formula>0</formula>
    </cfRule>
  </conditionalFormatting>
  <conditionalFormatting sqref="E14">
    <cfRule type="cellIs" dxfId="3647" priority="4189" operator="lessThan">
      <formula>0</formula>
    </cfRule>
  </conditionalFormatting>
  <conditionalFormatting sqref="D14">
    <cfRule type="cellIs" dxfId="3646" priority="4188" operator="lessThan">
      <formula>0</formula>
    </cfRule>
  </conditionalFormatting>
  <conditionalFormatting sqref="D14">
    <cfRule type="cellIs" dxfId="3645" priority="4187" operator="lessThan">
      <formula>0</formula>
    </cfRule>
  </conditionalFormatting>
  <conditionalFormatting sqref="D14">
    <cfRule type="cellIs" dxfId="3644" priority="4186" operator="lessThan">
      <formula>0</formula>
    </cfRule>
  </conditionalFormatting>
  <conditionalFormatting sqref="D14">
    <cfRule type="cellIs" dxfId="3643" priority="4185" operator="lessThan">
      <formula>0</formula>
    </cfRule>
  </conditionalFormatting>
  <conditionalFormatting sqref="D14">
    <cfRule type="cellIs" dxfId="3642" priority="4184" operator="lessThan">
      <formula>0</formula>
    </cfRule>
  </conditionalFormatting>
  <conditionalFormatting sqref="D14">
    <cfRule type="cellIs" dxfId="3641" priority="4183" operator="lessThan">
      <formula>0</formula>
    </cfRule>
  </conditionalFormatting>
  <conditionalFormatting sqref="D14">
    <cfRule type="cellIs" dxfId="3640" priority="4182" operator="lessThan">
      <formula>0</formula>
    </cfRule>
  </conditionalFormatting>
  <conditionalFormatting sqref="D14">
    <cfRule type="cellIs" dxfId="3639" priority="4181" operator="lessThan">
      <formula>0</formula>
    </cfRule>
  </conditionalFormatting>
  <conditionalFormatting sqref="D14">
    <cfRule type="cellIs" dxfId="3638" priority="4180" operator="lessThan">
      <formula>0</formula>
    </cfRule>
  </conditionalFormatting>
  <conditionalFormatting sqref="D14">
    <cfRule type="cellIs" dxfId="3637" priority="4179" operator="lessThan">
      <formula>0</formula>
    </cfRule>
  </conditionalFormatting>
  <conditionalFormatting sqref="D14">
    <cfRule type="cellIs" dxfId="3636" priority="4178" operator="lessThan">
      <formula>0</formula>
    </cfRule>
  </conditionalFormatting>
  <conditionalFormatting sqref="D14">
    <cfRule type="cellIs" dxfId="3635" priority="4177" operator="lessThan">
      <formula>0</formula>
    </cfRule>
  </conditionalFormatting>
  <conditionalFormatting sqref="D14">
    <cfRule type="cellIs" dxfId="3634" priority="4176" operator="lessThan">
      <formula>0</formula>
    </cfRule>
  </conditionalFormatting>
  <conditionalFormatting sqref="D14">
    <cfRule type="cellIs" dxfId="3633" priority="4175" operator="lessThan">
      <formula>0</formula>
    </cfRule>
  </conditionalFormatting>
  <conditionalFormatting sqref="D14">
    <cfRule type="cellIs" dxfId="3632" priority="4174" operator="lessThan">
      <formula>0</formula>
    </cfRule>
  </conditionalFormatting>
  <conditionalFormatting sqref="D14">
    <cfRule type="cellIs" dxfId="3631" priority="4173" operator="lessThan">
      <formula>0</formula>
    </cfRule>
  </conditionalFormatting>
  <conditionalFormatting sqref="D14">
    <cfRule type="cellIs" dxfId="3630" priority="4172" operator="lessThan">
      <formula>0</formula>
    </cfRule>
  </conditionalFormatting>
  <conditionalFormatting sqref="D14">
    <cfRule type="cellIs" dxfId="3629" priority="4171" operator="lessThan">
      <formula>0</formula>
    </cfRule>
  </conditionalFormatting>
  <conditionalFormatting sqref="D14">
    <cfRule type="cellIs" dxfId="3628" priority="4170" operator="lessThan">
      <formula>0</formula>
    </cfRule>
  </conditionalFormatting>
  <conditionalFormatting sqref="D14">
    <cfRule type="cellIs" dxfId="3627" priority="4169" operator="lessThan">
      <formula>0</formula>
    </cfRule>
  </conditionalFormatting>
  <conditionalFormatting sqref="D14">
    <cfRule type="cellIs" dxfId="3626" priority="4168" operator="lessThan">
      <formula>0</formula>
    </cfRule>
  </conditionalFormatting>
  <conditionalFormatting sqref="D14">
    <cfRule type="cellIs" dxfId="3625" priority="4167" operator="lessThan">
      <formula>0</formula>
    </cfRule>
  </conditionalFormatting>
  <conditionalFormatting sqref="D14">
    <cfRule type="cellIs" dxfId="3624" priority="4166" operator="lessThan">
      <formula>0</formula>
    </cfRule>
  </conditionalFormatting>
  <conditionalFormatting sqref="D14">
    <cfRule type="cellIs" dxfId="3623" priority="4165" operator="lessThan">
      <formula>0</formula>
    </cfRule>
  </conditionalFormatting>
  <conditionalFormatting sqref="D14">
    <cfRule type="cellIs" dxfId="3622" priority="4164" operator="lessThan">
      <formula>0</formula>
    </cfRule>
  </conditionalFormatting>
  <conditionalFormatting sqref="D14">
    <cfRule type="cellIs" dxfId="3621" priority="4163" operator="lessThan">
      <formula>0</formula>
    </cfRule>
  </conditionalFormatting>
  <conditionalFormatting sqref="D14">
    <cfRule type="cellIs" dxfId="3620" priority="4162" operator="lessThan">
      <formula>0</formula>
    </cfRule>
  </conditionalFormatting>
  <conditionalFormatting sqref="D14">
    <cfRule type="cellIs" dxfId="3619" priority="4161" operator="lessThan">
      <formula>0</formula>
    </cfRule>
  </conditionalFormatting>
  <conditionalFormatting sqref="D14">
    <cfRule type="cellIs" dxfId="3618" priority="4160" operator="lessThan">
      <formula>0</formula>
    </cfRule>
  </conditionalFormatting>
  <conditionalFormatting sqref="D14">
    <cfRule type="cellIs" dxfId="3617" priority="4159" operator="lessThan">
      <formula>0</formula>
    </cfRule>
  </conditionalFormatting>
  <conditionalFormatting sqref="D14">
    <cfRule type="cellIs" dxfId="3616" priority="4158" operator="lessThan">
      <formula>0</formula>
    </cfRule>
  </conditionalFormatting>
  <conditionalFormatting sqref="D14">
    <cfRule type="cellIs" dxfId="3615" priority="4157" operator="lessThan">
      <formula>0</formula>
    </cfRule>
  </conditionalFormatting>
  <conditionalFormatting sqref="D14">
    <cfRule type="cellIs" dxfId="3614" priority="4156" operator="lessThan">
      <formula>0</formula>
    </cfRule>
  </conditionalFormatting>
  <conditionalFormatting sqref="D14">
    <cfRule type="cellIs" dxfId="3613" priority="4155" operator="lessThan">
      <formula>0</formula>
    </cfRule>
  </conditionalFormatting>
  <conditionalFormatting sqref="D14">
    <cfRule type="cellIs" dxfId="3612" priority="4154" operator="lessThan">
      <formula>0</formula>
    </cfRule>
  </conditionalFormatting>
  <conditionalFormatting sqref="D14">
    <cfRule type="cellIs" dxfId="3611" priority="4153" operator="lessThan">
      <formula>0</formula>
    </cfRule>
  </conditionalFormatting>
  <conditionalFormatting sqref="D14">
    <cfRule type="cellIs" dxfId="3610" priority="4152" operator="lessThan">
      <formula>0</formula>
    </cfRule>
  </conditionalFormatting>
  <conditionalFormatting sqref="D14">
    <cfRule type="cellIs" dxfId="3609" priority="4151" operator="lessThan">
      <formula>0</formula>
    </cfRule>
  </conditionalFormatting>
  <conditionalFormatting sqref="D14">
    <cfRule type="cellIs" dxfId="3608" priority="4150" operator="lessThan">
      <formula>0</formula>
    </cfRule>
  </conditionalFormatting>
  <conditionalFormatting sqref="D14">
    <cfRule type="cellIs" dxfId="3607" priority="4149" operator="lessThan">
      <formula>0</formula>
    </cfRule>
  </conditionalFormatting>
  <conditionalFormatting sqref="D14">
    <cfRule type="cellIs" dxfId="3606" priority="4148" operator="lessThan">
      <formula>0</formula>
    </cfRule>
  </conditionalFormatting>
  <conditionalFormatting sqref="D14">
    <cfRule type="cellIs" dxfId="3605" priority="4147" operator="lessThan">
      <formula>0</formula>
    </cfRule>
  </conditionalFormatting>
  <conditionalFormatting sqref="D14">
    <cfRule type="cellIs" dxfId="3604" priority="4146" operator="lessThan">
      <formula>0</formula>
    </cfRule>
  </conditionalFormatting>
  <conditionalFormatting sqref="D14">
    <cfRule type="cellIs" dxfId="3603" priority="4145" operator="lessThan">
      <formula>0</formula>
    </cfRule>
  </conditionalFormatting>
  <conditionalFormatting sqref="D14">
    <cfRule type="cellIs" dxfId="3602" priority="4144" operator="lessThan">
      <formula>0</formula>
    </cfRule>
  </conditionalFormatting>
  <conditionalFormatting sqref="D14">
    <cfRule type="cellIs" dxfId="3601" priority="4143" operator="lessThan">
      <formula>0</formula>
    </cfRule>
  </conditionalFormatting>
  <conditionalFormatting sqref="D14">
    <cfRule type="cellIs" dxfId="3600" priority="4142" operator="lessThan">
      <formula>0</formula>
    </cfRule>
  </conditionalFormatting>
  <conditionalFormatting sqref="D14">
    <cfRule type="cellIs" dxfId="3599" priority="4141" operator="lessThan">
      <formula>0</formula>
    </cfRule>
  </conditionalFormatting>
  <conditionalFormatting sqref="D14">
    <cfRule type="cellIs" dxfId="3598" priority="4140" operator="lessThan">
      <formula>0</formula>
    </cfRule>
  </conditionalFormatting>
  <conditionalFormatting sqref="D14">
    <cfRule type="cellIs" dxfId="3597" priority="4139" operator="lessThan">
      <formula>0</formula>
    </cfRule>
  </conditionalFormatting>
  <conditionalFormatting sqref="D14">
    <cfRule type="cellIs" dxfId="3596" priority="4138" operator="lessThan">
      <formula>0</formula>
    </cfRule>
  </conditionalFormatting>
  <conditionalFormatting sqref="D14">
    <cfRule type="cellIs" dxfId="3595" priority="4137" operator="lessThan">
      <formula>0</formula>
    </cfRule>
  </conditionalFormatting>
  <conditionalFormatting sqref="D14">
    <cfRule type="cellIs" dxfId="3594" priority="4136" operator="lessThan">
      <formula>0</formula>
    </cfRule>
  </conditionalFormatting>
  <conditionalFormatting sqref="D14">
    <cfRule type="cellIs" dxfId="3593" priority="4135" operator="lessThan">
      <formula>0</formula>
    </cfRule>
  </conditionalFormatting>
  <conditionalFormatting sqref="D14">
    <cfRule type="cellIs" dxfId="3592" priority="4134" operator="lessThan">
      <formula>0</formula>
    </cfRule>
  </conditionalFormatting>
  <conditionalFormatting sqref="D14">
    <cfRule type="cellIs" dxfId="3591" priority="4133" operator="lessThan">
      <formula>0</formula>
    </cfRule>
  </conditionalFormatting>
  <conditionalFormatting sqref="D15">
    <cfRule type="cellIs" dxfId="3590" priority="4132" operator="lessThan">
      <formula>0</formula>
    </cfRule>
  </conditionalFormatting>
  <conditionalFormatting sqref="D15">
    <cfRule type="cellIs" dxfId="3589" priority="4131" operator="lessThan">
      <formula>0</formula>
    </cfRule>
  </conditionalFormatting>
  <conditionalFormatting sqref="E15">
    <cfRule type="cellIs" dxfId="3588" priority="4130" operator="lessThan">
      <formula>0</formula>
    </cfRule>
  </conditionalFormatting>
  <conditionalFormatting sqref="D15">
    <cfRule type="cellIs" dxfId="3587" priority="4129" operator="lessThan">
      <formula>0</formula>
    </cfRule>
  </conditionalFormatting>
  <conditionalFormatting sqref="D15">
    <cfRule type="cellIs" dxfId="3586" priority="4128" operator="lessThan">
      <formula>0</formula>
    </cfRule>
  </conditionalFormatting>
  <conditionalFormatting sqref="D15">
    <cfRule type="cellIs" dxfId="3585" priority="4127" operator="lessThan">
      <formula>0</formula>
    </cfRule>
  </conditionalFormatting>
  <conditionalFormatting sqref="D15">
    <cfRule type="cellIs" dxfId="3584" priority="4126" operator="lessThan">
      <formula>0</formula>
    </cfRule>
  </conditionalFormatting>
  <conditionalFormatting sqref="D15">
    <cfRule type="cellIs" dxfId="3583" priority="4125" operator="lessThan">
      <formula>0</formula>
    </cfRule>
  </conditionalFormatting>
  <conditionalFormatting sqref="D15">
    <cfRule type="cellIs" dxfId="3582" priority="4124" operator="lessThan">
      <formula>0</formula>
    </cfRule>
  </conditionalFormatting>
  <conditionalFormatting sqref="D15">
    <cfRule type="cellIs" dxfId="3581" priority="4123" operator="lessThan">
      <formula>0</formula>
    </cfRule>
  </conditionalFormatting>
  <conditionalFormatting sqref="D15">
    <cfRule type="cellIs" dxfId="3580" priority="4122" operator="lessThan">
      <formula>0</formula>
    </cfRule>
  </conditionalFormatting>
  <conditionalFormatting sqref="D15">
    <cfRule type="cellIs" dxfId="3579" priority="4121" operator="lessThan">
      <formula>0</formula>
    </cfRule>
  </conditionalFormatting>
  <conditionalFormatting sqref="D15">
    <cfRule type="cellIs" dxfId="3578" priority="4120" operator="lessThan">
      <formula>0</formula>
    </cfRule>
  </conditionalFormatting>
  <conditionalFormatting sqref="D16">
    <cfRule type="cellIs" dxfId="3577" priority="4119" operator="lessThan">
      <formula>0</formula>
    </cfRule>
  </conditionalFormatting>
  <conditionalFormatting sqref="E16">
    <cfRule type="cellIs" dxfId="3576" priority="4118" operator="lessThan">
      <formula>0</formula>
    </cfRule>
  </conditionalFormatting>
  <conditionalFormatting sqref="D17">
    <cfRule type="cellIs" dxfId="3575" priority="4117" operator="lessThan">
      <formula>0</formula>
    </cfRule>
  </conditionalFormatting>
  <conditionalFormatting sqref="E17">
    <cfRule type="cellIs" dxfId="3574" priority="4116" operator="lessThan">
      <formula>0</formula>
    </cfRule>
  </conditionalFormatting>
  <conditionalFormatting sqref="D17">
    <cfRule type="cellIs" dxfId="3573" priority="4115" operator="lessThan">
      <formula>0</formula>
    </cfRule>
  </conditionalFormatting>
  <conditionalFormatting sqref="E17">
    <cfRule type="cellIs" dxfId="3572" priority="4114" operator="lessThan">
      <formula>0</formula>
    </cfRule>
  </conditionalFormatting>
  <conditionalFormatting sqref="D7">
    <cfRule type="cellIs" dxfId="3571" priority="3548" operator="lessThan">
      <formula>0</formula>
    </cfRule>
  </conditionalFormatting>
  <conditionalFormatting sqref="E7">
    <cfRule type="cellIs" dxfId="3570" priority="3547" operator="lessThan">
      <formula>0</formula>
    </cfRule>
  </conditionalFormatting>
  <conditionalFormatting sqref="D7">
    <cfRule type="cellIs" dxfId="3569" priority="3546" operator="lessThan">
      <formula>0</formula>
    </cfRule>
  </conditionalFormatting>
  <conditionalFormatting sqref="D7">
    <cfRule type="cellIs" dxfId="3568" priority="3545" operator="lessThan">
      <formula>0</formula>
    </cfRule>
  </conditionalFormatting>
  <conditionalFormatting sqref="D7">
    <cfRule type="cellIs" dxfId="3567" priority="3544" operator="lessThan">
      <formula>0</formula>
    </cfRule>
  </conditionalFormatting>
  <conditionalFormatting sqref="D7">
    <cfRule type="cellIs" dxfId="3566" priority="3543" operator="lessThan">
      <formula>0</formula>
    </cfRule>
  </conditionalFormatting>
  <conditionalFormatting sqref="D7">
    <cfRule type="cellIs" dxfId="3565" priority="3542" operator="lessThan">
      <formula>0</formula>
    </cfRule>
  </conditionalFormatting>
  <conditionalFormatting sqref="D7">
    <cfRule type="cellIs" dxfId="3564" priority="3541" operator="lessThan">
      <formula>0</formula>
    </cfRule>
  </conditionalFormatting>
  <conditionalFormatting sqref="D7">
    <cfRule type="cellIs" dxfId="3563" priority="3540" operator="lessThan">
      <formula>0</formula>
    </cfRule>
  </conditionalFormatting>
  <conditionalFormatting sqref="D7">
    <cfRule type="cellIs" dxfId="3562" priority="3539" operator="lessThan">
      <formula>0</formula>
    </cfRule>
  </conditionalFormatting>
  <conditionalFormatting sqref="D7">
    <cfRule type="cellIs" dxfId="3561" priority="3538" operator="lessThan">
      <formula>0</formula>
    </cfRule>
  </conditionalFormatting>
  <conditionalFormatting sqref="D7">
    <cfRule type="cellIs" dxfId="3560" priority="3537" operator="lessThan">
      <formula>0</formula>
    </cfRule>
  </conditionalFormatting>
  <conditionalFormatting sqref="D7">
    <cfRule type="cellIs" dxfId="3559" priority="3536" operator="lessThan">
      <formula>0</formula>
    </cfRule>
  </conditionalFormatting>
  <conditionalFormatting sqref="D7">
    <cfRule type="cellIs" dxfId="3558" priority="3535" operator="lessThan">
      <formula>0</formula>
    </cfRule>
  </conditionalFormatting>
  <conditionalFormatting sqref="D7">
    <cfRule type="cellIs" dxfId="3557" priority="3534" operator="lessThan">
      <formula>0</formula>
    </cfRule>
  </conditionalFormatting>
  <conditionalFormatting sqref="D7">
    <cfRule type="cellIs" dxfId="3556" priority="3533" operator="lessThan">
      <formula>0</formula>
    </cfRule>
  </conditionalFormatting>
  <conditionalFormatting sqref="D7">
    <cfRule type="cellIs" dxfId="3555" priority="3532" operator="lessThan">
      <formula>0</formula>
    </cfRule>
  </conditionalFormatting>
  <conditionalFormatting sqref="D7">
    <cfRule type="cellIs" dxfId="3554" priority="3531" operator="lessThan">
      <formula>0</formula>
    </cfRule>
  </conditionalFormatting>
  <conditionalFormatting sqref="D7">
    <cfRule type="cellIs" dxfId="3553" priority="3530" operator="lessThan">
      <formula>0</formula>
    </cfRule>
  </conditionalFormatting>
  <conditionalFormatting sqref="D7">
    <cfRule type="cellIs" dxfId="3552" priority="3529" operator="lessThan">
      <formula>0</formula>
    </cfRule>
  </conditionalFormatting>
  <conditionalFormatting sqref="D7">
    <cfRule type="cellIs" dxfId="3551" priority="3528" operator="lessThan">
      <formula>0</formula>
    </cfRule>
  </conditionalFormatting>
  <conditionalFormatting sqref="D7">
    <cfRule type="cellIs" dxfId="3550" priority="3527" operator="lessThan">
      <formula>0</formula>
    </cfRule>
  </conditionalFormatting>
  <conditionalFormatting sqref="D7">
    <cfRule type="cellIs" dxfId="3549" priority="3526" operator="lessThan">
      <formula>0</formula>
    </cfRule>
  </conditionalFormatting>
  <conditionalFormatting sqref="D7">
    <cfRule type="cellIs" dxfId="3548" priority="3525" operator="lessThan">
      <formula>0</formula>
    </cfRule>
  </conditionalFormatting>
  <conditionalFormatting sqref="D7">
    <cfRule type="cellIs" dxfId="3547" priority="3524" operator="lessThan">
      <formula>0</formula>
    </cfRule>
  </conditionalFormatting>
  <conditionalFormatting sqref="D7">
    <cfRule type="cellIs" dxfId="3546" priority="3523" operator="lessThan">
      <formula>0</formula>
    </cfRule>
  </conditionalFormatting>
  <conditionalFormatting sqref="D7">
    <cfRule type="cellIs" dxfId="3545" priority="3522" operator="lessThan">
      <formula>0</formula>
    </cfRule>
  </conditionalFormatting>
  <conditionalFormatting sqref="D7">
    <cfRule type="cellIs" dxfId="3544" priority="3521" operator="lessThan">
      <formula>0</formula>
    </cfRule>
  </conditionalFormatting>
  <conditionalFormatting sqref="D7">
    <cfRule type="cellIs" dxfId="3543" priority="3520" operator="lessThan">
      <formula>0</formula>
    </cfRule>
  </conditionalFormatting>
  <conditionalFormatting sqref="D7">
    <cfRule type="cellIs" dxfId="3542" priority="3519" operator="lessThan">
      <formula>0</formula>
    </cfRule>
  </conditionalFormatting>
  <conditionalFormatting sqref="D7">
    <cfRule type="cellIs" dxfId="3541" priority="3518" operator="lessThan">
      <formula>0</formula>
    </cfRule>
  </conditionalFormatting>
  <conditionalFormatting sqref="D7">
    <cfRule type="cellIs" dxfId="3540" priority="3517" operator="lessThan">
      <formula>0</formula>
    </cfRule>
  </conditionalFormatting>
  <conditionalFormatting sqref="D7">
    <cfRule type="cellIs" dxfId="3539" priority="3516" operator="lessThan">
      <formula>0</formula>
    </cfRule>
  </conditionalFormatting>
  <conditionalFormatting sqref="D7">
    <cfRule type="cellIs" dxfId="3538" priority="3515" operator="lessThan">
      <formula>0</formula>
    </cfRule>
  </conditionalFormatting>
  <conditionalFormatting sqref="D7">
    <cfRule type="cellIs" dxfId="3537" priority="3514" operator="lessThan">
      <formula>0</formula>
    </cfRule>
  </conditionalFormatting>
  <conditionalFormatting sqref="D7">
    <cfRule type="cellIs" dxfId="3536" priority="3513" operator="lessThan">
      <formula>0</formula>
    </cfRule>
  </conditionalFormatting>
  <conditionalFormatting sqref="D7">
    <cfRule type="cellIs" dxfId="3535" priority="3512" operator="lessThan">
      <formula>0</formula>
    </cfRule>
  </conditionalFormatting>
  <conditionalFormatting sqref="D7">
    <cfRule type="cellIs" dxfId="3534" priority="3511" operator="lessThan">
      <formula>0</formula>
    </cfRule>
  </conditionalFormatting>
  <conditionalFormatting sqref="D7">
    <cfRule type="cellIs" dxfId="3533" priority="3510" operator="lessThan">
      <formula>0</formula>
    </cfRule>
  </conditionalFormatting>
  <conditionalFormatting sqref="D7">
    <cfRule type="cellIs" dxfId="3532" priority="3509" operator="lessThan">
      <formula>0</formula>
    </cfRule>
  </conditionalFormatting>
  <conditionalFormatting sqref="D7">
    <cfRule type="cellIs" dxfId="3531" priority="3508" operator="lessThan">
      <formula>0</formula>
    </cfRule>
  </conditionalFormatting>
  <conditionalFormatting sqref="D7">
    <cfRule type="cellIs" dxfId="3530" priority="3507" operator="lessThan">
      <formula>0</formula>
    </cfRule>
  </conditionalFormatting>
  <conditionalFormatting sqref="D7">
    <cfRule type="cellIs" dxfId="3529" priority="3506" operator="lessThan">
      <formula>0</formula>
    </cfRule>
  </conditionalFormatting>
  <conditionalFormatting sqref="D7">
    <cfRule type="cellIs" dxfId="3528" priority="3505" operator="lessThan">
      <formula>0</formula>
    </cfRule>
  </conditionalFormatting>
  <conditionalFormatting sqref="D7">
    <cfRule type="cellIs" dxfId="3527" priority="3504" operator="lessThan">
      <formula>0</formula>
    </cfRule>
  </conditionalFormatting>
  <conditionalFormatting sqref="D7">
    <cfRule type="cellIs" dxfId="3526" priority="3503" operator="lessThan">
      <formula>0</formula>
    </cfRule>
  </conditionalFormatting>
  <conditionalFormatting sqref="D7">
    <cfRule type="cellIs" dxfId="3525" priority="3502" operator="lessThan">
      <formula>0</formula>
    </cfRule>
  </conditionalFormatting>
  <conditionalFormatting sqref="D7">
    <cfRule type="cellIs" dxfId="3524" priority="3501" operator="lessThan">
      <formula>0</formula>
    </cfRule>
  </conditionalFormatting>
  <conditionalFormatting sqref="D7">
    <cfRule type="cellIs" dxfId="3523" priority="3500" operator="lessThan">
      <formula>0</formula>
    </cfRule>
  </conditionalFormatting>
  <conditionalFormatting sqref="D7">
    <cfRule type="cellIs" dxfId="3522" priority="3499" operator="lessThan">
      <formula>0</formula>
    </cfRule>
  </conditionalFormatting>
  <conditionalFormatting sqref="D7">
    <cfRule type="cellIs" dxfId="3521" priority="3498" operator="lessThan">
      <formula>0</formula>
    </cfRule>
  </conditionalFormatting>
  <conditionalFormatting sqref="D7">
    <cfRule type="cellIs" dxfId="3520" priority="3497" operator="lessThan">
      <formula>0</formula>
    </cfRule>
  </conditionalFormatting>
  <conditionalFormatting sqref="D7">
    <cfRule type="cellIs" dxfId="3519" priority="3496" operator="lessThan">
      <formula>0</formula>
    </cfRule>
  </conditionalFormatting>
  <conditionalFormatting sqref="D7">
    <cfRule type="cellIs" dxfId="3518" priority="3495" operator="lessThan">
      <formula>0</formula>
    </cfRule>
  </conditionalFormatting>
  <conditionalFormatting sqref="D7">
    <cfRule type="cellIs" dxfId="3517" priority="3494" operator="lessThan">
      <formula>0</formula>
    </cfRule>
  </conditionalFormatting>
  <conditionalFormatting sqref="D7">
    <cfRule type="cellIs" dxfId="3516" priority="3493" operator="lessThan">
      <formula>0</formula>
    </cfRule>
  </conditionalFormatting>
  <conditionalFormatting sqref="D7">
    <cfRule type="cellIs" dxfId="3515" priority="3492" operator="lessThan">
      <formula>0</formula>
    </cfRule>
  </conditionalFormatting>
  <conditionalFormatting sqref="D7">
    <cfRule type="cellIs" dxfId="3514" priority="3491" operator="lessThan">
      <formula>0</formula>
    </cfRule>
  </conditionalFormatting>
  <conditionalFormatting sqref="D7">
    <cfRule type="cellIs" dxfId="3513" priority="3490" operator="lessThan">
      <formula>0</formula>
    </cfRule>
  </conditionalFormatting>
  <conditionalFormatting sqref="D7">
    <cfRule type="cellIs" dxfId="3512" priority="3489" operator="lessThan">
      <formula>0</formula>
    </cfRule>
  </conditionalFormatting>
  <conditionalFormatting sqref="D7">
    <cfRule type="cellIs" dxfId="3511" priority="3488" operator="lessThan">
      <formula>0</formula>
    </cfRule>
  </conditionalFormatting>
  <conditionalFormatting sqref="D7">
    <cfRule type="cellIs" dxfId="3510" priority="3487" operator="lessThan">
      <formula>0</formula>
    </cfRule>
  </conditionalFormatting>
  <conditionalFormatting sqref="D7">
    <cfRule type="cellIs" dxfId="3509" priority="3486" operator="lessThan">
      <formula>0</formula>
    </cfRule>
  </conditionalFormatting>
  <conditionalFormatting sqref="D7">
    <cfRule type="cellIs" dxfId="3508" priority="3485" operator="lessThan">
      <formula>0</formula>
    </cfRule>
  </conditionalFormatting>
  <conditionalFormatting sqref="D7">
    <cfRule type="cellIs" dxfId="3507" priority="3484" operator="lessThan">
      <formula>0</formula>
    </cfRule>
  </conditionalFormatting>
  <conditionalFormatting sqref="D7">
    <cfRule type="cellIs" dxfId="3506" priority="3483" operator="lessThan">
      <formula>0</formula>
    </cfRule>
  </conditionalFormatting>
  <conditionalFormatting sqref="D7">
    <cfRule type="cellIs" dxfId="3505" priority="3482" operator="lessThan">
      <formula>0</formula>
    </cfRule>
  </conditionalFormatting>
  <conditionalFormatting sqref="D7">
    <cfRule type="cellIs" dxfId="3504" priority="3481" operator="lessThan">
      <formula>0</formula>
    </cfRule>
  </conditionalFormatting>
  <conditionalFormatting sqref="D7">
    <cfRule type="cellIs" dxfId="3503" priority="3480" operator="lessThan">
      <formula>0</formula>
    </cfRule>
  </conditionalFormatting>
  <conditionalFormatting sqref="D7">
    <cfRule type="cellIs" dxfId="3502" priority="3479" operator="lessThan">
      <formula>0</formula>
    </cfRule>
  </conditionalFormatting>
  <conditionalFormatting sqref="D7">
    <cfRule type="cellIs" dxfId="3501" priority="3478" operator="lessThan">
      <formula>0</formula>
    </cfRule>
  </conditionalFormatting>
  <conditionalFormatting sqref="D7">
    <cfRule type="cellIs" dxfId="3500" priority="3477" operator="lessThan">
      <formula>0</formula>
    </cfRule>
  </conditionalFormatting>
  <conditionalFormatting sqref="D7">
    <cfRule type="cellIs" dxfId="3499" priority="3476" operator="lessThan">
      <formula>0</formula>
    </cfRule>
  </conditionalFormatting>
  <conditionalFormatting sqref="D7">
    <cfRule type="cellIs" dxfId="3498" priority="3475" operator="lessThan">
      <formula>0</formula>
    </cfRule>
  </conditionalFormatting>
  <conditionalFormatting sqref="D7">
    <cfRule type="cellIs" dxfId="3497" priority="3474" operator="lessThan">
      <formula>0</formula>
    </cfRule>
  </conditionalFormatting>
  <conditionalFormatting sqref="D7">
    <cfRule type="cellIs" dxfId="3496" priority="3473" operator="lessThan">
      <formula>0</formula>
    </cfRule>
  </conditionalFormatting>
  <conditionalFormatting sqref="D7">
    <cfRule type="cellIs" dxfId="3495" priority="3472" operator="lessThan">
      <formula>0</formula>
    </cfRule>
  </conditionalFormatting>
  <conditionalFormatting sqref="D7">
    <cfRule type="cellIs" dxfId="3494" priority="3471" operator="lessThan">
      <formula>0</formula>
    </cfRule>
  </conditionalFormatting>
  <conditionalFormatting sqref="D7">
    <cfRule type="cellIs" dxfId="3493" priority="3470" operator="lessThan">
      <formula>0</formula>
    </cfRule>
  </conditionalFormatting>
  <conditionalFormatting sqref="D7">
    <cfRule type="cellIs" dxfId="3492" priority="3469" operator="lessThan">
      <formula>0</formula>
    </cfRule>
  </conditionalFormatting>
  <conditionalFormatting sqref="D7">
    <cfRule type="cellIs" dxfId="3491" priority="3468" operator="lessThan">
      <formula>0</formula>
    </cfRule>
  </conditionalFormatting>
  <conditionalFormatting sqref="D7">
    <cfRule type="cellIs" dxfId="3490" priority="3467" operator="lessThan">
      <formula>0</formula>
    </cfRule>
  </conditionalFormatting>
  <conditionalFormatting sqref="D7">
    <cfRule type="cellIs" dxfId="3489" priority="3466" operator="lessThan">
      <formula>0</formula>
    </cfRule>
  </conditionalFormatting>
  <conditionalFormatting sqref="D7">
    <cfRule type="cellIs" dxfId="3488" priority="3465" operator="lessThan">
      <formula>0</formula>
    </cfRule>
  </conditionalFormatting>
  <conditionalFormatting sqref="D7">
    <cfRule type="cellIs" dxfId="3487" priority="3464" operator="lessThan">
      <formula>0</formula>
    </cfRule>
  </conditionalFormatting>
  <conditionalFormatting sqref="D7">
    <cfRule type="cellIs" dxfId="3486" priority="3463" operator="lessThan">
      <formula>0</formula>
    </cfRule>
  </conditionalFormatting>
  <conditionalFormatting sqref="D7">
    <cfRule type="cellIs" dxfId="3485" priority="3462" operator="lessThan">
      <formula>0</formula>
    </cfRule>
  </conditionalFormatting>
  <conditionalFormatting sqref="D7">
    <cfRule type="cellIs" dxfId="3484" priority="3461" operator="lessThan">
      <formula>0</formula>
    </cfRule>
  </conditionalFormatting>
  <conditionalFormatting sqref="D7">
    <cfRule type="cellIs" dxfId="3483" priority="3460" operator="lessThan">
      <formula>0</formula>
    </cfRule>
  </conditionalFormatting>
  <conditionalFormatting sqref="D7">
    <cfRule type="cellIs" dxfId="3482" priority="3459" operator="lessThan">
      <formula>0</formula>
    </cfRule>
  </conditionalFormatting>
  <conditionalFormatting sqref="D7">
    <cfRule type="cellIs" dxfId="3481" priority="3458" operator="lessThan">
      <formula>0</formula>
    </cfRule>
  </conditionalFormatting>
  <conditionalFormatting sqref="D7">
    <cfRule type="cellIs" dxfId="3480" priority="3457" operator="lessThan">
      <formula>0</formula>
    </cfRule>
  </conditionalFormatting>
  <conditionalFormatting sqref="D7">
    <cfRule type="cellIs" dxfId="3479" priority="3456" operator="lessThan">
      <formula>0</formula>
    </cfRule>
  </conditionalFormatting>
  <conditionalFormatting sqref="D7">
    <cfRule type="cellIs" dxfId="3478" priority="3455" operator="lessThan">
      <formula>0</formula>
    </cfRule>
  </conditionalFormatting>
  <conditionalFormatting sqref="D7">
    <cfRule type="cellIs" dxfId="3477" priority="3454" operator="lessThan">
      <formula>0</formula>
    </cfRule>
  </conditionalFormatting>
  <conditionalFormatting sqref="D7">
    <cfRule type="cellIs" dxfId="3476" priority="3453" operator="lessThan">
      <formula>0</formula>
    </cfRule>
  </conditionalFormatting>
  <conditionalFormatting sqref="D7">
    <cfRule type="cellIs" dxfId="3475" priority="3452" operator="lessThan">
      <formula>0</formula>
    </cfRule>
  </conditionalFormatting>
  <conditionalFormatting sqref="D7">
    <cfRule type="cellIs" dxfId="3474" priority="3451" operator="lessThan">
      <formula>0</formula>
    </cfRule>
  </conditionalFormatting>
  <conditionalFormatting sqref="D7">
    <cfRule type="cellIs" dxfId="3473" priority="3450" operator="lessThan">
      <formula>0</formula>
    </cfRule>
  </conditionalFormatting>
  <conditionalFormatting sqref="D7">
    <cfRule type="cellIs" dxfId="3472" priority="3449" operator="lessThan">
      <formula>0</formula>
    </cfRule>
  </conditionalFormatting>
  <conditionalFormatting sqref="D7">
    <cfRule type="cellIs" dxfId="3471" priority="3448" operator="lessThan">
      <formula>0</formula>
    </cfRule>
  </conditionalFormatting>
  <conditionalFormatting sqref="D7">
    <cfRule type="cellIs" dxfId="3470" priority="3447" operator="lessThan">
      <formula>0</formula>
    </cfRule>
  </conditionalFormatting>
  <conditionalFormatting sqref="D7">
    <cfRule type="cellIs" dxfId="3469" priority="3446" operator="lessThan">
      <formula>0</formula>
    </cfRule>
  </conditionalFormatting>
  <conditionalFormatting sqref="D7">
    <cfRule type="cellIs" dxfId="3468" priority="3445" operator="lessThan">
      <formula>0</formula>
    </cfRule>
  </conditionalFormatting>
  <conditionalFormatting sqref="D7">
    <cfRule type="cellIs" dxfId="3467" priority="3444" operator="lessThan">
      <formula>0</formula>
    </cfRule>
  </conditionalFormatting>
  <conditionalFormatting sqref="D7">
    <cfRule type="cellIs" dxfId="3466" priority="3443" operator="lessThan">
      <formula>0</formula>
    </cfRule>
  </conditionalFormatting>
  <conditionalFormatting sqref="D7">
    <cfRule type="cellIs" dxfId="3465" priority="3442" operator="lessThan">
      <formula>0</formula>
    </cfRule>
  </conditionalFormatting>
  <conditionalFormatting sqref="D7">
    <cfRule type="cellIs" dxfId="3464" priority="3441" operator="lessThan">
      <formula>0</formula>
    </cfRule>
  </conditionalFormatting>
  <conditionalFormatting sqref="D7">
    <cfRule type="cellIs" dxfId="3463" priority="3440" operator="lessThan">
      <formula>0</formula>
    </cfRule>
  </conditionalFormatting>
  <conditionalFormatting sqref="D7">
    <cfRule type="cellIs" dxfId="3462" priority="3439" operator="lessThan">
      <formula>0</formula>
    </cfRule>
  </conditionalFormatting>
  <conditionalFormatting sqref="D7">
    <cfRule type="cellIs" dxfId="3461" priority="3438" operator="lessThan">
      <formula>0</formula>
    </cfRule>
  </conditionalFormatting>
  <conditionalFormatting sqref="D7">
    <cfRule type="cellIs" dxfId="3460" priority="3437" operator="lessThan">
      <formula>0</formula>
    </cfRule>
  </conditionalFormatting>
  <conditionalFormatting sqref="D7">
    <cfRule type="cellIs" dxfId="3459" priority="3436" operator="lessThan">
      <formula>0</formula>
    </cfRule>
  </conditionalFormatting>
  <conditionalFormatting sqref="D7">
    <cfRule type="cellIs" dxfId="3458" priority="3435" operator="lessThan">
      <formula>0</formula>
    </cfRule>
  </conditionalFormatting>
  <conditionalFormatting sqref="D7">
    <cfRule type="cellIs" dxfId="3457" priority="3434" operator="lessThan">
      <formula>0</formula>
    </cfRule>
  </conditionalFormatting>
  <conditionalFormatting sqref="D7">
    <cfRule type="cellIs" dxfId="3456" priority="3433" operator="lessThan">
      <formula>0</formula>
    </cfRule>
  </conditionalFormatting>
  <conditionalFormatting sqref="D7">
    <cfRule type="cellIs" dxfId="3455" priority="3432" operator="lessThan">
      <formula>0</formula>
    </cfRule>
  </conditionalFormatting>
  <conditionalFormatting sqref="D7">
    <cfRule type="cellIs" dxfId="3454" priority="3431" operator="lessThan">
      <formula>0</formula>
    </cfRule>
  </conditionalFormatting>
  <conditionalFormatting sqref="D7">
    <cfRule type="cellIs" dxfId="3453" priority="3430" operator="lessThan">
      <formula>0</formula>
    </cfRule>
  </conditionalFormatting>
  <conditionalFormatting sqref="D7">
    <cfRule type="cellIs" dxfId="3452" priority="3429" operator="lessThan">
      <formula>0</formula>
    </cfRule>
  </conditionalFormatting>
  <conditionalFormatting sqref="D7">
    <cfRule type="cellIs" dxfId="3451" priority="3428" operator="lessThan">
      <formula>0</formula>
    </cfRule>
  </conditionalFormatting>
  <conditionalFormatting sqref="D7">
    <cfRule type="cellIs" dxfId="3450" priority="3427" operator="lessThan">
      <formula>0</formula>
    </cfRule>
  </conditionalFormatting>
  <conditionalFormatting sqref="D7">
    <cfRule type="cellIs" dxfId="3449" priority="3426" operator="lessThan">
      <formula>0</formula>
    </cfRule>
  </conditionalFormatting>
  <conditionalFormatting sqref="D7">
    <cfRule type="cellIs" dxfId="3448" priority="3425" operator="lessThan">
      <formula>0</formula>
    </cfRule>
  </conditionalFormatting>
  <conditionalFormatting sqref="D7">
    <cfRule type="cellIs" dxfId="3447" priority="3424" operator="lessThan">
      <formula>0</formula>
    </cfRule>
  </conditionalFormatting>
  <conditionalFormatting sqref="D7">
    <cfRule type="cellIs" dxfId="3446" priority="3423" operator="lessThan">
      <formula>0</formula>
    </cfRule>
  </conditionalFormatting>
  <conditionalFormatting sqref="D7">
    <cfRule type="cellIs" dxfId="3445" priority="3422" operator="lessThan">
      <formula>0</formula>
    </cfRule>
  </conditionalFormatting>
  <conditionalFormatting sqref="D7">
    <cfRule type="cellIs" dxfId="3444" priority="3421" operator="lessThan">
      <formula>0</formula>
    </cfRule>
  </conditionalFormatting>
  <conditionalFormatting sqref="D7">
    <cfRule type="cellIs" dxfId="3443" priority="3420" operator="lessThan">
      <formula>0</formula>
    </cfRule>
  </conditionalFormatting>
  <conditionalFormatting sqref="D7">
    <cfRule type="cellIs" dxfId="3442" priority="3419" operator="lessThan">
      <formula>0</formula>
    </cfRule>
  </conditionalFormatting>
  <conditionalFormatting sqref="D7">
    <cfRule type="cellIs" dxfId="3441" priority="3418" operator="lessThan">
      <formula>0</formula>
    </cfRule>
  </conditionalFormatting>
  <conditionalFormatting sqref="D7">
    <cfRule type="cellIs" dxfId="3440" priority="3417" operator="lessThan">
      <formula>0</formula>
    </cfRule>
  </conditionalFormatting>
  <conditionalFormatting sqref="D7">
    <cfRule type="cellIs" dxfId="3439" priority="3416" operator="lessThan">
      <formula>0</formula>
    </cfRule>
  </conditionalFormatting>
  <conditionalFormatting sqref="D7">
    <cfRule type="cellIs" dxfId="3438" priority="3415" operator="lessThan">
      <formula>0</formula>
    </cfRule>
  </conditionalFormatting>
  <conditionalFormatting sqref="D7">
    <cfRule type="cellIs" dxfId="3437" priority="3414" operator="lessThan">
      <formula>0</formula>
    </cfRule>
  </conditionalFormatting>
  <conditionalFormatting sqref="D7">
    <cfRule type="cellIs" dxfId="3436" priority="3413" operator="lessThan">
      <formula>0</formula>
    </cfRule>
  </conditionalFormatting>
  <conditionalFormatting sqref="D7">
    <cfRule type="cellIs" dxfId="3435" priority="3412" operator="lessThan">
      <formula>0</formula>
    </cfRule>
  </conditionalFormatting>
  <conditionalFormatting sqref="D7">
    <cfRule type="cellIs" dxfId="3434" priority="3411" operator="lessThan">
      <formula>0</formula>
    </cfRule>
  </conditionalFormatting>
  <conditionalFormatting sqref="D7">
    <cfRule type="cellIs" dxfId="3433" priority="3410" operator="lessThan">
      <formula>0</formula>
    </cfRule>
  </conditionalFormatting>
  <conditionalFormatting sqref="D7">
    <cfRule type="cellIs" dxfId="3432" priority="3409" operator="lessThan">
      <formula>0</formula>
    </cfRule>
  </conditionalFormatting>
  <conditionalFormatting sqref="D7">
    <cfRule type="cellIs" dxfId="3431" priority="3408" operator="lessThan">
      <formula>0</formula>
    </cfRule>
  </conditionalFormatting>
  <conditionalFormatting sqref="D7">
    <cfRule type="cellIs" dxfId="3430" priority="3407" operator="lessThan">
      <formula>0</formula>
    </cfRule>
  </conditionalFormatting>
  <conditionalFormatting sqref="D7">
    <cfRule type="cellIs" dxfId="3429" priority="3406" operator="lessThan">
      <formula>0</formula>
    </cfRule>
  </conditionalFormatting>
  <conditionalFormatting sqref="D7">
    <cfRule type="cellIs" dxfId="3428" priority="3405" operator="lessThan">
      <formula>0</formula>
    </cfRule>
  </conditionalFormatting>
  <conditionalFormatting sqref="D7">
    <cfRule type="cellIs" dxfId="3427" priority="3404" operator="lessThan">
      <formula>0</formula>
    </cfRule>
  </conditionalFormatting>
  <conditionalFormatting sqref="D7">
    <cfRule type="cellIs" dxfId="3426" priority="3403" operator="lessThan">
      <formula>0</formula>
    </cfRule>
  </conditionalFormatting>
  <conditionalFormatting sqref="D7">
    <cfRule type="cellIs" dxfId="3425" priority="3402" operator="lessThan">
      <formula>0</formula>
    </cfRule>
  </conditionalFormatting>
  <conditionalFormatting sqref="D7">
    <cfRule type="cellIs" dxfId="3424" priority="3401" operator="lessThan">
      <formula>0</formula>
    </cfRule>
  </conditionalFormatting>
  <conditionalFormatting sqref="D7">
    <cfRule type="cellIs" dxfId="3423" priority="3400" operator="lessThan">
      <formula>0</formula>
    </cfRule>
  </conditionalFormatting>
  <conditionalFormatting sqref="D7">
    <cfRule type="cellIs" dxfId="3422" priority="3399" operator="lessThan">
      <formula>0</formula>
    </cfRule>
  </conditionalFormatting>
  <conditionalFormatting sqref="D7">
    <cfRule type="cellIs" dxfId="3421" priority="3398" operator="lessThan">
      <formula>0</formula>
    </cfRule>
  </conditionalFormatting>
  <conditionalFormatting sqref="D7">
    <cfRule type="cellIs" dxfId="3420" priority="3397" operator="lessThan">
      <formula>0</formula>
    </cfRule>
  </conditionalFormatting>
  <conditionalFormatting sqref="D7">
    <cfRule type="cellIs" dxfId="3419" priority="3396" operator="lessThan">
      <formula>0</formula>
    </cfRule>
  </conditionalFormatting>
  <conditionalFormatting sqref="D7">
    <cfRule type="cellIs" dxfId="3418" priority="3395" operator="lessThan">
      <formula>0</formula>
    </cfRule>
  </conditionalFormatting>
  <conditionalFormatting sqref="D7">
    <cfRule type="cellIs" dxfId="3417" priority="3394" operator="lessThan">
      <formula>0</formula>
    </cfRule>
  </conditionalFormatting>
  <conditionalFormatting sqref="D7">
    <cfRule type="cellIs" dxfId="3416" priority="3393" operator="lessThan">
      <formula>0</formula>
    </cfRule>
  </conditionalFormatting>
  <conditionalFormatting sqref="D7">
    <cfRule type="cellIs" dxfId="3415" priority="3392" operator="lessThan">
      <formula>0</formula>
    </cfRule>
  </conditionalFormatting>
  <conditionalFormatting sqref="D7">
    <cfRule type="cellIs" dxfId="3414" priority="3391" operator="lessThan">
      <formula>0</formula>
    </cfRule>
  </conditionalFormatting>
  <conditionalFormatting sqref="D7">
    <cfRule type="cellIs" dxfId="3413" priority="3390" operator="lessThan">
      <formula>0</formula>
    </cfRule>
  </conditionalFormatting>
  <conditionalFormatting sqref="D7">
    <cfRule type="cellIs" dxfId="3412" priority="3389" operator="lessThan">
      <formula>0</formula>
    </cfRule>
  </conditionalFormatting>
  <conditionalFormatting sqref="D7">
    <cfRule type="cellIs" dxfId="3411" priority="3388" operator="lessThan">
      <formula>0</formula>
    </cfRule>
  </conditionalFormatting>
  <conditionalFormatting sqref="D7">
    <cfRule type="cellIs" dxfId="3410" priority="3387" operator="lessThan">
      <formula>0</formula>
    </cfRule>
  </conditionalFormatting>
  <conditionalFormatting sqref="D7">
    <cfRule type="cellIs" dxfId="3409" priority="3386" operator="lessThan">
      <formula>0</formula>
    </cfRule>
  </conditionalFormatting>
  <conditionalFormatting sqref="D7">
    <cfRule type="cellIs" dxfId="3408" priority="3385" operator="lessThan">
      <formula>0</formula>
    </cfRule>
  </conditionalFormatting>
  <conditionalFormatting sqref="D7">
    <cfRule type="cellIs" dxfId="3407" priority="3384" operator="lessThan">
      <formula>0</formula>
    </cfRule>
  </conditionalFormatting>
  <conditionalFormatting sqref="D7">
    <cfRule type="cellIs" dxfId="3406" priority="3383" operator="lessThan">
      <formula>0</formula>
    </cfRule>
  </conditionalFormatting>
  <conditionalFormatting sqref="D7">
    <cfRule type="cellIs" dxfId="3405" priority="3382" operator="lessThan">
      <formula>0</formula>
    </cfRule>
  </conditionalFormatting>
  <conditionalFormatting sqref="D7">
    <cfRule type="cellIs" dxfId="3404" priority="3381" operator="lessThan">
      <formula>0</formula>
    </cfRule>
  </conditionalFormatting>
  <conditionalFormatting sqref="D7">
    <cfRule type="cellIs" dxfId="3403" priority="3380" operator="lessThan">
      <formula>0</formula>
    </cfRule>
  </conditionalFormatting>
  <conditionalFormatting sqref="D7">
    <cfRule type="cellIs" dxfId="3402" priority="3379" operator="lessThan">
      <formula>0</formula>
    </cfRule>
  </conditionalFormatting>
  <conditionalFormatting sqref="D7">
    <cfRule type="cellIs" dxfId="3401" priority="3378" operator="lessThan">
      <formula>0</formula>
    </cfRule>
  </conditionalFormatting>
  <conditionalFormatting sqref="D7">
    <cfRule type="cellIs" dxfId="3400" priority="3377" operator="lessThan">
      <formula>0</formula>
    </cfRule>
  </conditionalFormatting>
  <conditionalFormatting sqref="D7">
    <cfRule type="cellIs" dxfId="3399" priority="3376" operator="lessThan">
      <formula>0</formula>
    </cfRule>
  </conditionalFormatting>
  <conditionalFormatting sqref="D7">
    <cfRule type="cellIs" dxfId="3398" priority="3375" operator="lessThan">
      <formula>0</formula>
    </cfRule>
  </conditionalFormatting>
  <conditionalFormatting sqref="D7">
    <cfRule type="cellIs" dxfId="3397" priority="3374" operator="lessThan">
      <formula>0</formula>
    </cfRule>
  </conditionalFormatting>
  <conditionalFormatting sqref="D7">
    <cfRule type="cellIs" dxfId="3396" priority="3373" operator="lessThan">
      <formula>0</formula>
    </cfRule>
  </conditionalFormatting>
  <conditionalFormatting sqref="D7">
    <cfRule type="cellIs" dxfId="3395" priority="3372" operator="lessThan">
      <formula>0</formula>
    </cfRule>
  </conditionalFormatting>
  <conditionalFormatting sqref="D7">
    <cfRule type="cellIs" dxfId="3394" priority="3371" operator="lessThan">
      <formula>0</formula>
    </cfRule>
  </conditionalFormatting>
  <conditionalFormatting sqref="D7">
    <cfRule type="cellIs" dxfId="3393" priority="3370" operator="lessThan">
      <formula>0</formula>
    </cfRule>
  </conditionalFormatting>
  <conditionalFormatting sqref="D7">
    <cfRule type="cellIs" dxfId="3392" priority="3369" operator="lessThan">
      <formula>0</formula>
    </cfRule>
  </conditionalFormatting>
  <conditionalFormatting sqref="D7">
    <cfRule type="cellIs" dxfId="3391" priority="3368" operator="lessThan">
      <formula>0</formula>
    </cfRule>
  </conditionalFormatting>
  <conditionalFormatting sqref="D7">
    <cfRule type="cellIs" dxfId="3390" priority="3367" operator="lessThan">
      <formula>0</formula>
    </cfRule>
  </conditionalFormatting>
  <conditionalFormatting sqref="D7">
    <cfRule type="cellIs" dxfId="3389" priority="3366" operator="lessThan">
      <formula>0</formula>
    </cfRule>
  </conditionalFormatting>
  <conditionalFormatting sqref="D7">
    <cfRule type="cellIs" dxfId="3388" priority="3365" operator="lessThan">
      <formula>0</formula>
    </cfRule>
  </conditionalFormatting>
  <conditionalFormatting sqref="D7">
    <cfRule type="cellIs" dxfId="3387" priority="3364" operator="lessThan">
      <formula>0</formula>
    </cfRule>
  </conditionalFormatting>
  <conditionalFormatting sqref="D7">
    <cfRule type="cellIs" dxfId="3386" priority="3363" operator="lessThan">
      <formula>0</formula>
    </cfRule>
  </conditionalFormatting>
  <conditionalFormatting sqref="D7">
    <cfRule type="cellIs" dxfId="3385" priority="3362" operator="lessThan">
      <formula>0</formula>
    </cfRule>
  </conditionalFormatting>
  <conditionalFormatting sqref="D7">
    <cfRule type="cellIs" dxfId="3384" priority="3361" operator="lessThan">
      <formula>0</formula>
    </cfRule>
  </conditionalFormatting>
  <conditionalFormatting sqref="D7">
    <cfRule type="cellIs" dxfId="3383" priority="3360" operator="lessThan">
      <formula>0</formula>
    </cfRule>
  </conditionalFormatting>
  <conditionalFormatting sqref="D7">
    <cfRule type="cellIs" dxfId="3382" priority="3359" operator="lessThan">
      <formula>0</formula>
    </cfRule>
  </conditionalFormatting>
  <conditionalFormatting sqref="D7">
    <cfRule type="cellIs" dxfId="3381" priority="3358" operator="lessThan">
      <formula>0</formula>
    </cfRule>
  </conditionalFormatting>
  <conditionalFormatting sqref="D7">
    <cfRule type="cellIs" dxfId="3380" priority="3357" operator="lessThan">
      <formula>0</formula>
    </cfRule>
  </conditionalFormatting>
  <conditionalFormatting sqref="D7">
    <cfRule type="cellIs" dxfId="3379" priority="3356" operator="lessThan">
      <formula>0</formula>
    </cfRule>
  </conditionalFormatting>
  <conditionalFormatting sqref="D7">
    <cfRule type="cellIs" dxfId="3378" priority="3355" operator="lessThan">
      <formula>0</formula>
    </cfRule>
  </conditionalFormatting>
  <conditionalFormatting sqref="D7">
    <cfRule type="cellIs" dxfId="3377" priority="3354" operator="lessThan">
      <formula>0</formula>
    </cfRule>
  </conditionalFormatting>
  <conditionalFormatting sqref="D7">
    <cfRule type="cellIs" dxfId="3376" priority="3353" operator="lessThan">
      <formula>0</formula>
    </cfRule>
  </conditionalFormatting>
  <conditionalFormatting sqref="D7">
    <cfRule type="cellIs" dxfId="3375" priority="3352" operator="lessThan">
      <formula>0</formula>
    </cfRule>
  </conditionalFormatting>
  <conditionalFormatting sqref="D7">
    <cfRule type="cellIs" dxfId="3374" priority="3351" operator="lessThan">
      <formula>0</formula>
    </cfRule>
  </conditionalFormatting>
  <conditionalFormatting sqref="D7">
    <cfRule type="cellIs" dxfId="3373" priority="3350" operator="lessThan">
      <formula>0</formula>
    </cfRule>
  </conditionalFormatting>
  <conditionalFormatting sqref="D7">
    <cfRule type="cellIs" dxfId="3372" priority="3349" operator="lessThan">
      <formula>0</formula>
    </cfRule>
  </conditionalFormatting>
  <conditionalFormatting sqref="D7">
    <cfRule type="cellIs" dxfId="3371" priority="3348" operator="lessThan">
      <formula>0</formula>
    </cfRule>
  </conditionalFormatting>
  <conditionalFormatting sqref="D7">
    <cfRule type="cellIs" dxfId="3370" priority="3347" operator="lessThan">
      <formula>0</formula>
    </cfRule>
  </conditionalFormatting>
  <conditionalFormatting sqref="D7">
    <cfRule type="cellIs" dxfId="3369" priority="3346" operator="lessThan">
      <formula>0</formula>
    </cfRule>
  </conditionalFormatting>
  <conditionalFormatting sqref="D7">
    <cfRule type="cellIs" dxfId="3368" priority="3345" operator="lessThan">
      <formula>0</formula>
    </cfRule>
  </conditionalFormatting>
  <conditionalFormatting sqref="D7">
    <cfRule type="cellIs" dxfId="3367" priority="3344" operator="lessThan">
      <formula>0</formula>
    </cfRule>
  </conditionalFormatting>
  <conditionalFormatting sqref="D7">
    <cfRule type="cellIs" dxfId="3366" priority="3343" operator="lessThan">
      <formula>0</formula>
    </cfRule>
  </conditionalFormatting>
  <conditionalFormatting sqref="D7">
    <cfRule type="cellIs" dxfId="3365" priority="3342" operator="lessThan">
      <formula>0</formula>
    </cfRule>
  </conditionalFormatting>
  <conditionalFormatting sqref="D7">
    <cfRule type="cellIs" dxfId="3364" priority="3341" operator="lessThan">
      <formula>0</formula>
    </cfRule>
  </conditionalFormatting>
  <conditionalFormatting sqref="D7">
    <cfRule type="cellIs" dxfId="3363" priority="3340" operator="lessThan">
      <formula>0</formula>
    </cfRule>
  </conditionalFormatting>
  <conditionalFormatting sqref="D7">
    <cfRule type="cellIs" dxfId="3362" priority="3339" operator="lessThan">
      <formula>0</formula>
    </cfRule>
  </conditionalFormatting>
  <conditionalFormatting sqref="D7">
    <cfRule type="cellIs" dxfId="3361" priority="3338" operator="lessThan">
      <formula>0</formula>
    </cfRule>
  </conditionalFormatting>
  <conditionalFormatting sqref="D7">
    <cfRule type="cellIs" dxfId="3360" priority="3337" operator="lessThan">
      <formula>0</formula>
    </cfRule>
  </conditionalFormatting>
  <conditionalFormatting sqref="D7">
    <cfRule type="cellIs" dxfId="3359" priority="3336" operator="lessThan">
      <formula>0</formula>
    </cfRule>
  </conditionalFormatting>
  <conditionalFormatting sqref="D7">
    <cfRule type="cellIs" dxfId="3358" priority="3335" operator="lessThan">
      <formula>0</formula>
    </cfRule>
  </conditionalFormatting>
  <conditionalFormatting sqref="D7">
    <cfRule type="cellIs" dxfId="3357" priority="3334" operator="lessThan">
      <formula>0</formula>
    </cfRule>
  </conditionalFormatting>
  <conditionalFormatting sqref="D7">
    <cfRule type="cellIs" dxfId="3356" priority="3333" operator="lessThan">
      <formula>0</formula>
    </cfRule>
  </conditionalFormatting>
  <conditionalFormatting sqref="D7">
    <cfRule type="cellIs" dxfId="3355" priority="3332" operator="lessThan">
      <formula>0</formula>
    </cfRule>
  </conditionalFormatting>
  <conditionalFormatting sqref="D7">
    <cfRule type="cellIs" dxfId="3354" priority="3331" operator="lessThan">
      <formula>0</formula>
    </cfRule>
  </conditionalFormatting>
  <conditionalFormatting sqref="D7">
    <cfRule type="cellIs" dxfId="3353" priority="3330" operator="lessThan">
      <formula>0</formula>
    </cfRule>
  </conditionalFormatting>
  <conditionalFormatting sqref="D7">
    <cfRule type="cellIs" dxfId="3352" priority="3329" operator="lessThan">
      <formula>0</formula>
    </cfRule>
  </conditionalFormatting>
  <conditionalFormatting sqref="D7">
    <cfRule type="cellIs" dxfId="3351" priority="3328" operator="lessThan">
      <formula>0</formula>
    </cfRule>
  </conditionalFormatting>
  <conditionalFormatting sqref="D7">
    <cfRule type="cellIs" dxfId="3350" priority="3327" operator="lessThan">
      <formula>0</formula>
    </cfRule>
  </conditionalFormatting>
  <conditionalFormatting sqref="D7">
    <cfRule type="cellIs" dxfId="3349" priority="3326" operator="lessThan">
      <formula>0</formula>
    </cfRule>
  </conditionalFormatting>
  <conditionalFormatting sqref="D7">
    <cfRule type="cellIs" dxfId="3348" priority="3325" operator="lessThan">
      <formula>0</formula>
    </cfRule>
  </conditionalFormatting>
  <conditionalFormatting sqref="D7">
    <cfRule type="cellIs" dxfId="3347" priority="3324" operator="lessThan">
      <formula>0</formula>
    </cfRule>
  </conditionalFormatting>
  <conditionalFormatting sqref="D7">
    <cfRule type="cellIs" dxfId="3346" priority="3323" operator="lessThan">
      <formula>0</formula>
    </cfRule>
  </conditionalFormatting>
  <conditionalFormatting sqref="D7">
    <cfRule type="cellIs" dxfId="3345" priority="3322" operator="lessThan">
      <formula>0</formula>
    </cfRule>
  </conditionalFormatting>
  <conditionalFormatting sqref="D7">
    <cfRule type="cellIs" dxfId="3344" priority="3321" operator="lessThan">
      <formula>0</formula>
    </cfRule>
  </conditionalFormatting>
  <conditionalFormatting sqref="D7">
    <cfRule type="cellIs" dxfId="3343" priority="3320" operator="lessThan">
      <formula>0</formula>
    </cfRule>
  </conditionalFormatting>
  <conditionalFormatting sqref="D7">
    <cfRule type="cellIs" dxfId="3342" priority="3319" operator="lessThan">
      <formula>0</formula>
    </cfRule>
  </conditionalFormatting>
  <conditionalFormatting sqref="D7">
    <cfRule type="cellIs" dxfId="3341" priority="3318" operator="lessThan">
      <formula>0</formula>
    </cfRule>
  </conditionalFormatting>
  <conditionalFormatting sqref="D7">
    <cfRule type="cellIs" dxfId="3340" priority="3317" operator="lessThan">
      <formula>0</formula>
    </cfRule>
  </conditionalFormatting>
  <conditionalFormatting sqref="D7">
    <cfRule type="cellIs" dxfId="3339" priority="3316" operator="lessThan">
      <formula>0</formula>
    </cfRule>
  </conditionalFormatting>
  <conditionalFormatting sqref="D7">
    <cfRule type="cellIs" dxfId="3338" priority="3315" operator="lessThan">
      <formula>0</formula>
    </cfRule>
  </conditionalFormatting>
  <conditionalFormatting sqref="D7">
    <cfRule type="cellIs" dxfId="3337" priority="3314" operator="lessThan">
      <formula>0</formula>
    </cfRule>
  </conditionalFormatting>
  <conditionalFormatting sqref="D7">
    <cfRule type="cellIs" dxfId="3336" priority="3313" operator="lessThan">
      <formula>0</formula>
    </cfRule>
  </conditionalFormatting>
  <conditionalFormatting sqref="D7">
    <cfRule type="cellIs" dxfId="3335" priority="3312" operator="lessThan">
      <formula>0</formula>
    </cfRule>
  </conditionalFormatting>
  <conditionalFormatting sqref="D7">
    <cfRule type="cellIs" dxfId="3334" priority="3311" operator="lessThan">
      <formula>0</formula>
    </cfRule>
  </conditionalFormatting>
  <conditionalFormatting sqref="D7">
    <cfRule type="cellIs" dxfId="3333" priority="3310" operator="lessThan">
      <formula>0</formula>
    </cfRule>
  </conditionalFormatting>
  <conditionalFormatting sqref="D7">
    <cfRule type="cellIs" dxfId="3332" priority="3309" operator="lessThan">
      <formula>0</formula>
    </cfRule>
  </conditionalFormatting>
  <conditionalFormatting sqref="D7">
    <cfRule type="cellIs" dxfId="3331" priority="3308" operator="lessThan">
      <formula>0</formula>
    </cfRule>
  </conditionalFormatting>
  <conditionalFormatting sqref="D7">
    <cfRule type="cellIs" dxfId="3330" priority="3307" operator="lessThan">
      <formula>0</formula>
    </cfRule>
  </conditionalFormatting>
  <conditionalFormatting sqref="D7">
    <cfRule type="cellIs" dxfId="3329" priority="3306" operator="lessThan">
      <formula>0</formula>
    </cfRule>
  </conditionalFormatting>
  <conditionalFormatting sqref="D7">
    <cfRule type="cellIs" dxfId="3328" priority="3305" operator="lessThan">
      <formula>0</formula>
    </cfRule>
  </conditionalFormatting>
  <conditionalFormatting sqref="D7">
    <cfRule type="cellIs" dxfId="3327" priority="3304" operator="lessThan">
      <formula>0</formula>
    </cfRule>
  </conditionalFormatting>
  <conditionalFormatting sqref="D7">
    <cfRule type="cellIs" dxfId="3326" priority="3303" operator="lessThan">
      <formula>0</formula>
    </cfRule>
  </conditionalFormatting>
  <conditionalFormatting sqref="D7">
    <cfRule type="cellIs" dxfId="3325" priority="3302" operator="lessThan">
      <formula>0</formula>
    </cfRule>
  </conditionalFormatting>
  <conditionalFormatting sqref="D7">
    <cfRule type="cellIs" dxfId="3324" priority="3301" operator="lessThan">
      <formula>0</formula>
    </cfRule>
  </conditionalFormatting>
  <conditionalFormatting sqref="D7">
    <cfRule type="cellIs" dxfId="3323" priority="3300" operator="lessThan">
      <formula>0</formula>
    </cfRule>
  </conditionalFormatting>
  <conditionalFormatting sqref="D7">
    <cfRule type="cellIs" dxfId="3322" priority="3299" operator="lessThan">
      <formula>0</formula>
    </cfRule>
  </conditionalFormatting>
  <conditionalFormatting sqref="D7">
    <cfRule type="cellIs" dxfId="3321" priority="3298" operator="lessThan">
      <formula>0</formula>
    </cfRule>
  </conditionalFormatting>
  <conditionalFormatting sqref="D7">
    <cfRule type="cellIs" dxfId="3320" priority="3297" operator="lessThan">
      <formula>0</formula>
    </cfRule>
  </conditionalFormatting>
  <conditionalFormatting sqref="D7">
    <cfRule type="cellIs" dxfId="3319" priority="3296" operator="lessThan">
      <formula>0</formula>
    </cfRule>
  </conditionalFormatting>
  <conditionalFormatting sqref="D7">
    <cfRule type="cellIs" dxfId="3318" priority="3295" operator="lessThan">
      <formula>0</formula>
    </cfRule>
  </conditionalFormatting>
  <conditionalFormatting sqref="D7">
    <cfRule type="cellIs" dxfId="3317" priority="3294" operator="lessThan">
      <formula>0</formula>
    </cfRule>
  </conditionalFormatting>
  <conditionalFormatting sqref="D7">
    <cfRule type="cellIs" dxfId="3316" priority="3293" operator="lessThan">
      <formula>0</formula>
    </cfRule>
  </conditionalFormatting>
  <conditionalFormatting sqref="D7">
    <cfRule type="cellIs" dxfId="3315" priority="3292" operator="lessThan">
      <formula>0</formula>
    </cfRule>
  </conditionalFormatting>
  <conditionalFormatting sqref="D7">
    <cfRule type="cellIs" dxfId="3314" priority="3291" operator="lessThan">
      <formula>0</formula>
    </cfRule>
  </conditionalFormatting>
  <conditionalFormatting sqref="D7">
    <cfRule type="cellIs" dxfId="3313" priority="3290" operator="lessThan">
      <formula>0</formula>
    </cfRule>
  </conditionalFormatting>
  <conditionalFormatting sqref="D7">
    <cfRule type="cellIs" dxfId="3312" priority="3289" operator="lessThan">
      <formula>0</formula>
    </cfRule>
  </conditionalFormatting>
  <conditionalFormatting sqref="D7">
    <cfRule type="cellIs" dxfId="3311" priority="3288" operator="lessThan">
      <formula>0</formula>
    </cfRule>
  </conditionalFormatting>
  <conditionalFormatting sqref="D7">
    <cfRule type="cellIs" dxfId="3310" priority="3287" operator="lessThan">
      <formula>0</formula>
    </cfRule>
  </conditionalFormatting>
  <conditionalFormatting sqref="D7">
    <cfRule type="cellIs" dxfId="3309" priority="3286" operator="lessThan">
      <formula>0</formula>
    </cfRule>
  </conditionalFormatting>
  <conditionalFormatting sqref="D7">
    <cfRule type="cellIs" dxfId="3308" priority="3285" operator="lessThan">
      <formula>0</formula>
    </cfRule>
  </conditionalFormatting>
  <conditionalFormatting sqref="D7">
    <cfRule type="cellIs" dxfId="3307" priority="3284" operator="lessThan">
      <formula>0</formula>
    </cfRule>
  </conditionalFormatting>
  <conditionalFormatting sqref="D7">
    <cfRule type="cellIs" dxfId="3306" priority="3283" operator="lessThan">
      <formula>0</formula>
    </cfRule>
  </conditionalFormatting>
  <conditionalFormatting sqref="D7">
    <cfRule type="cellIs" dxfId="3305" priority="3282" operator="lessThan">
      <formula>0</formula>
    </cfRule>
  </conditionalFormatting>
  <conditionalFormatting sqref="D7">
    <cfRule type="cellIs" dxfId="3304" priority="3281" operator="lessThan">
      <formula>0</formula>
    </cfRule>
  </conditionalFormatting>
  <conditionalFormatting sqref="D7">
    <cfRule type="cellIs" dxfId="3303" priority="3280" operator="lessThan">
      <formula>0</formula>
    </cfRule>
  </conditionalFormatting>
  <conditionalFormatting sqref="D7">
    <cfRule type="cellIs" dxfId="3302" priority="3279" operator="lessThan">
      <formula>0</formula>
    </cfRule>
  </conditionalFormatting>
  <conditionalFormatting sqref="D7">
    <cfRule type="cellIs" dxfId="3301" priority="3278" operator="lessThan">
      <formula>0</formula>
    </cfRule>
  </conditionalFormatting>
  <conditionalFormatting sqref="D7">
    <cfRule type="cellIs" dxfId="3300" priority="3277" operator="lessThan">
      <formula>0</formula>
    </cfRule>
  </conditionalFormatting>
  <conditionalFormatting sqref="D7">
    <cfRule type="cellIs" dxfId="3299" priority="3276" operator="lessThan">
      <formula>0</formula>
    </cfRule>
  </conditionalFormatting>
  <conditionalFormatting sqref="D7">
    <cfRule type="cellIs" dxfId="3298" priority="3275" operator="lessThan">
      <formula>0</formula>
    </cfRule>
  </conditionalFormatting>
  <conditionalFormatting sqref="D7">
    <cfRule type="cellIs" dxfId="3297" priority="3274" operator="lessThan">
      <formula>0</formula>
    </cfRule>
  </conditionalFormatting>
  <conditionalFormatting sqref="D7">
    <cfRule type="cellIs" dxfId="3296" priority="3273" operator="lessThan">
      <formula>0</formula>
    </cfRule>
  </conditionalFormatting>
  <conditionalFormatting sqref="D7">
    <cfRule type="cellIs" dxfId="3295" priority="3272" operator="lessThan">
      <formula>0</formula>
    </cfRule>
  </conditionalFormatting>
  <conditionalFormatting sqref="D7">
    <cfRule type="cellIs" dxfId="3294" priority="3271" operator="lessThan">
      <formula>0</formula>
    </cfRule>
  </conditionalFormatting>
  <conditionalFormatting sqref="D7">
    <cfRule type="cellIs" dxfId="3293" priority="3270" operator="lessThan">
      <formula>0</formula>
    </cfRule>
  </conditionalFormatting>
  <conditionalFormatting sqref="D7">
    <cfRule type="cellIs" dxfId="3292" priority="3269" operator="lessThan">
      <formula>0</formula>
    </cfRule>
  </conditionalFormatting>
  <conditionalFormatting sqref="D7">
    <cfRule type="cellIs" dxfId="3291" priority="3268" operator="lessThan">
      <formula>0</formula>
    </cfRule>
  </conditionalFormatting>
  <conditionalFormatting sqref="D7">
    <cfRule type="cellIs" dxfId="3290" priority="3267" operator="lessThan">
      <formula>0</formula>
    </cfRule>
  </conditionalFormatting>
  <conditionalFormatting sqref="D7">
    <cfRule type="cellIs" dxfId="3289" priority="3266" operator="lessThan">
      <formula>0</formula>
    </cfRule>
  </conditionalFormatting>
  <conditionalFormatting sqref="D7">
    <cfRule type="cellIs" dxfId="3288" priority="3265" operator="lessThan">
      <formula>0</formula>
    </cfRule>
  </conditionalFormatting>
  <conditionalFormatting sqref="D7">
    <cfRule type="cellIs" dxfId="3287" priority="3264" operator="lessThan">
      <formula>0</formula>
    </cfRule>
  </conditionalFormatting>
  <conditionalFormatting sqref="D7">
    <cfRule type="cellIs" dxfId="3286" priority="3263" operator="lessThan">
      <formula>0</formula>
    </cfRule>
  </conditionalFormatting>
  <conditionalFormatting sqref="D7">
    <cfRule type="cellIs" dxfId="3285" priority="3262" operator="lessThan">
      <formula>0</formula>
    </cfRule>
  </conditionalFormatting>
  <conditionalFormatting sqref="D7">
    <cfRule type="cellIs" dxfId="3284" priority="3261" operator="lessThan">
      <formula>0</formula>
    </cfRule>
  </conditionalFormatting>
  <conditionalFormatting sqref="D7">
    <cfRule type="cellIs" dxfId="3283" priority="3260" operator="lessThan">
      <formula>0</formula>
    </cfRule>
  </conditionalFormatting>
  <conditionalFormatting sqref="D7">
    <cfRule type="cellIs" dxfId="3282" priority="3259" operator="lessThan">
      <formula>0</formula>
    </cfRule>
  </conditionalFormatting>
  <conditionalFormatting sqref="D7">
    <cfRule type="cellIs" dxfId="3281" priority="3258" operator="lessThan">
      <formula>0</formula>
    </cfRule>
  </conditionalFormatting>
  <conditionalFormatting sqref="D7">
    <cfRule type="cellIs" dxfId="3280" priority="3257" operator="lessThan">
      <formula>0</formula>
    </cfRule>
  </conditionalFormatting>
  <conditionalFormatting sqref="D7">
    <cfRule type="cellIs" dxfId="3279" priority="3256" operator="lessThan">
      <formula>0</formula>
    </cfRule>
  </conditionalFormatting>
  <conditionalFormatting sqref="D7">
    <cfRule type="cellIs" dxfId="3278" priority="3255" operator="lessThan">
      <formula>0</formula>
    </cfRule>
  </conditionalFormatting>
  <conditionalFormatting sqref="D7">
    <cfRule type="cellIs" dxfId="3277" priority="3254" operator="lessThan">
      <formula>0</formula>
    </cfRule>
  </conditionalFormatting>
  <conditionalFormatting sqref="D7">
    <cfRule type="cellIs" dxfId="3276" priority="3253" operator="lessThan">
      <formula>0</formula>
    </cfRule>
  </conditionalFormatting>
  <conditionalFormatting sqref="D7">
    <cfRule type="cellIs" dxfId="3275" priority="3252" operator="lessThan">
      <formula>0</formula>
    </cfRule>
  </conditionalFormatting>
  <conditionalFormatting sqref="D7">
    <cfRule type="cellIs" dxfId="3274" priority="3251" operator="lessThan">
      <formula>0</formula>
    </cfRule>
  </conditionalFormatting>
  <conditionalFormatting sqref="D7">
    <cfRule type="cellIs" dxfId="3273" priority="3250" operator="lessThan">
      <formula>0</formula>
    </cfRule>
  </conditionalFormatting>
  <conditionalFormatting sqref="D7">
    <cfRule type="cellIs" dxfId="3272" priority="3249" operator="lessThan">
      <formula>0</formula>
    </cfRule>
  </conditionalFormatting>
  <conditionalFormatting sqref="D7">
    <cfRule type="cellIs" dxfId="3271" priority="3248" operator="lessThan">
      <formula>0</formula>
    </cfRule>
  </conditionalFormatting>
  <conditionalFormatting sqref="D7">
    <cfRule type="cellIs" dxfId="3270" priority="3247" operator="lessThan">
      <formula>0</formula>
    </cfRule>
  </conditionalFormatting>
  <conditionalFormatting sqref="D7">
    <cfRule type="cellIs" dxfId="3269" priority="3246" operator="lessThan">
      <formula>0</formula>
    </cfRule>
  </conditionalFormatting>
  <conditionalFormatting sqref="D7">
    <cfRule type="cellIs" dxfId="3268" priority="3245" operator="lessThan">
      <formula>0</formula>
    </cfRule>
  </conditionalFormatting>
  <conditionalFormatting sqref="D7">
    <cfRule type="cellIs" dxfId="3267" priority="3244" operator="lessThan">
      <formula>0</formula>
    </cfRule>
  </conditionalFormatting>
  <conditionalFormatting sqref="D7">
    <cfRule type="cellIs" dxfId="3266" priority="3243" operator="lessThan">
      <formula>0</formula>
    </cfRule>
  </conditionalFormatting>
  <conditionalFormatting sqref="D7">
    <cfRule type="cellIs" dxfId="3265" priority="3242" operator="lessThan">
      <formula>0</formula>
    </cfRule>
  </conditionalFormatting>
  <conditionalFormatting sqref="D7">
    <cfRule type="cellIs" dxfId="3264" priority="3241" operator="lessThan">
      <formula>0</formula>
    </cfRule>
  </conditionalFormatting>
  <conditionalFormatting sqref="D7">
    <cfRule type="cellIs" dxfId="3263" priority="3240" operator="lessThan">
      <formula>0</formula>
    </cfRule>
  </conditionalFormatting>
  <conditionalFormatting sqref="D7">
    <cfRule type="cellIs" dxfId="3262" priority="3239" operator="lessThan">
      <formula>0</formula>
    </cfRule>
  </conditionalFormatting>
  <conditionalFormatting sqref="D7">
    <cfRule type="cellIs" dxfId="3261" priority="3238" operator="lessThan">
      <formula>0</formula>
    </cfRule>
  </conditionalFormatting>
  <conditionalFormatting sqref="D7">
    <cfRule type="cellIs" dxfId="3260" priority="3237" operator="lessThan">
      <formula>0</formula>
    </cfRule>
  </conditionalFormatting>
  <conditionalFormatting sqref="D7">
    <cfRule type="cellIs" dxfId="3259" priority="3236" operator="lessThan">
      <formula>0</formula>
    </cfRule>
  </conditionalFormatting>
  <conditionalFormatting sqref="D7">
    <cfRule type="cellIs" dxfId="3258" priority="3235" operator="lessThan">
      <formula>0</formula>
    </cfRule>
  </conditionalFormatting>
  <conditionalFormatting sqref="D7">
    <cfRule type="cellIs" dxfId="3257" priority="3234" operator="lessThan">
      <formula>0</formula>
    </cfRule>
  </conditionalFormatting>
  <conditionalFormatting sqref="D7">
    <cfRule type="cellIs" dxfId="3256" priority="3233" operator="lessThan">
      <formula>0</formula>
    </cfRule>
  </conditionalFormatting>
  <conditionalFormatting sqref="D7">
    <cfRule type="cellIs" dxfId="3255" priority="3232" operator="lessThan">
      <formula>0</formula>
    </cfRule>
  </conditionalFormatting>
  <conditionalFormatting sqref="D7">
    <cfRule type="cellIs" dxfId="3254" priority="3231" operator="lessThan">
      <formula>0</formula>
    </cfRule>
  </conditionalFormatting>
  <conditionalFormatting sqref="D7">
    <cfRule type="cellIs" dxfId="3253" priority="3230" operator="lessThan">
      <formula>0</formula>
    </cfRule>
  </conditionalFormatting>
  <conditionalFormatting sqref="D7">
    <cfRule type="cellIs" dxfId="3252" priority="3229" operator="lessThan">
      <formula>0</formula>
    </cfRule>
  </conditionalFormatting>
  <conditionalFormatting sqref="D7">
    <cfRule type="cellIs" dxfId="3251" priority="3228" operator="lessThan">
      <formula>0</formula>
    </cfRule>
  </conditionalFormatting>
  <conditionalFormatting sqref="D7">
    <cfRule type="cellIs" dxfId="3250" priority="3227" operator="lessThan">
      <formula>0</formula>
    </cfRule>
  </conditionalFormatting>
  <conditionalFormatting sqref="D7">
    <cfRule type="cellIs" dxfId="3249" priority="3226" operator="lessThan">
      <formula>0</formula>
    </cfRule>
  </conditionalFormatting>
  <conditionalFormatting sqref="D7">
    <cfRule type="cellIs" dxfId="3248" priority="3225" operator="lessThan">
      <formula>0</formula>
    </cfRule>
  </conditionalFormatting>
  <conditionalFormatting sqref="D7">
    <cfRule type="cellIs" dxfId="3247" priority="3224" operator="lessThan">
      <formula>0</formula>
    </cfRule>
  </conditionalFormatting>
  <conditionalFormatting sqref="D7">
    <cfRule type="cellIs" dxfId="3246" priority="3223" operator="lessThan">
      <formula>0</formula>
    </cfRule>
  </conditionalFormatting>
  <conditionalFormatting sqref="D7">
    <cfRule type="cellIs" dxfId="3245" priority="3222" operator="lessThan">
      <formula>0</formula>
    </cfRule>
  </conditionalFormatting>
  <conditionalFormatting sqref="D7">
    <cfRule type="cellIs" dxfId="3244" priority="3221" operator="lessThan">
      <formula>0</formula>
    </cfRule>
  </conditionalFormatting>
  <conditionalFormatting sqref="D7">
    <cfRule type="cellIs" dxfId="3243" priority="3220" operator="lessThan">
      <formula>0</formula>
    </cfRule>
  </conditionalFormatting>
  <conditionalFormatting sqref="D7">
    <cfRule type="cellIs" dxfId="3242" priority="3219" operator="lessThan">
      <formula>0</formula>
    </cfRule>
  </conditionalFormatting>
  <conditionalFormatting sqref="D7">
    <cfRule type="cellIs" dxfId="3241" priority="3218" operator="lessThan">
      <formula>0</formula>
    </cfRule>
  </conditionalFormatting>
  <conditionalFormatting sqref="D7">
    <cfRule type="cellIs" dxfId="3240" priority="3217" operator="lessThan">
      <formula>0</formula>
    </cfRule>
  </conditionalFormatting>
  <conditionalFormatting sqref="D7">
    <cfRule type="cellIs" dxfId="3239" priority="3216" operator="lessThan">
      <formula>0</formula>
    </cfRule>
  </conditionalFormatting>
  <conditionalFormatting sqref="D7">
    <cfRule type="cellIs" dxfId="3238" priority="3215" operator="lessThan">
      <formula>0</formula>
    </cfRule>
  </conditionalFormatting>
  <conditionalFormatting sqref="D7">
    <cfRule type="cellIs" dxfId="3237" priority="3214" operator="lessThan">
      <formula>0</formula>
    </cfRule>
  </conditionalFormatting>
  <conditionalFormatting sqref="D7">
    <cfRule type="cellIs" dxfId="3236" priority="3213" operator="lessThan">
      <formula>0</formula>
    </cfRule>
  </conditionalFormatting>
  <conditionalFormatting sqref="D7">
    <cfRule type="cellIs" dxfId="3235" priority="3212" operator="lessThan">
      <formula>0</formula>
    </cfRule>
  </conditionalFormatting>
  <conditionalFormatting sqref="D7">
    <cfRule type="cellIs" dxfId="3234" priority="3211" operator="lessThan">
      <formula>0</formula>
    </cfRule>
  </conditionalFormatting>
  <conditionalFormatting sqref="D7">
    <cfRule type="cellIs" dxfId="3233" priority="3210" operator="lessThan">
      <formula>0</formula>
    </cfRule>
  </conditionalFormatting>
  <conditionalFormatting sqref="D7">
    <cfRule type="cellIs" dxfId="3232" priority="3209" operator="lessThan">
      <formula>0</formula>
    </cfRule>
  </conditionalFormatting>
  <conditionalFormatting sqref="D7">
    <cfRule type="cellIs" dxfId="3231" priority="3208" operator="lessThan">
      <formula>0</formula>
    </cfRule>
  </conditionalFormatting>
  <conditionalFormatting sqref="D7">
    <cfRule type="cellIs" dxfId="3230" priority="3207" operator="lessThan">
      <formula>0</formula>
    </cfRule>
  </conditionalFormatting>
  <conditionalFormatting sqref="D7">
    <cfRule type="cellIs" dxfId="3229" priority="3206" operator="lessThan">
      <formula>0</formula>
    </cfRule>
  </conditionalFormatting>
  <conditionalFormatting sqref="D7">
    <cfRule type="cellIs" dxfId="3228" priority="3205" operator="lessThan">
      <formula>0</formula>
    </cfRule>
  </conditionalFormatting>
  <conditionalFormatting sqref="D7">
    <cfRule type="cellIs" dxfId="3227" priority="3204" operator="lessThan">
      <formula>0</formula>
    </cfRule>
  </conditionalFormatting>
  <conditionalFormatting sqref="D7">
    <cfRule type="cellIs" dxfId="3226" priority="3203" operator="lessThan">
      <formula>0</formula>
    </cfRule>
  </conditionalFormatting>
  <conditionalFormatting sqref="D7">
    <cfRule type="cellIs" dxfId="3225" priority="3202" operator="lessThan">
      <formula>0</formula>
    </cfRule>
  </conditionalFormatting>
  <conditionalFormatting sqref="D7">
    <cfRule type="cellIs" dxfId="3224" priority="3201" operator="lessThan">
      <formula>0</formula>
    </cfRule>
  </conditionalFormatting>
  <conditionalFormatting sqref="D7">
    <cfRule type="cellIs" dxfId="3223" priority="3200" operator="lessThan">
      <formula>0</formula>
    </cfRule>
  </conditionalFormatting>
  <conditionalFormatting sqref="D7">
    <cfRule type="cellIs" dxfId="3222" priority="3199" operator="lessThan">
      <formula>0</formula>
    </cfRule>
  </conditionalFormatting>
  <conditionalFormatting sqref="D7">
    <cfRule type="cellIs" dxfId="3221" priority="3198" operator="lessThan">
      <formula>0</formula>
    </cfRule>
  </conditionalFormatting>
  <conditionalFormatting sqref="D7">
    <cfRule type="cellIs" dxfId="3220" priority="3197" operator="lessThan">
      <formula>0</formula>
    </cfRule>
  </conditionalFormatting>
  <conditionalFormatting sqref="D7">
    <cfRule type="cellIs" dxfId="3219" priority="3196" operator="lessThan">
      <formula>0</formula>
    </cfRule>
  </conditionalFormatting>
  <conditionalFormatting sqref="D7">
    <cfRule type="cellIs" dxfId="3218" priority="3195" operator="lessThan">
      <formula>0</formula>
    </cfRule>
  </conditionalFormatting>
  <conditionalFormatting sqref="D7">
    <cfRule type="cellIs" dxfId="3217" priority="3194" operator="lessThan">
      <formula>0</formula>
    </cfRule>
  </conditionalFormatting>
  <conditionalFormatting sqref="D7">
    <cfRule type="cellIs" dxfId="3216" priority="3193" operator="lessThan">
      <formula>0</formula>
    </cfRule>
  </conditionalFormatting>
  <conditionalFormatting sqref="D7">
    <cfRule type="cellIs" dxfId="3215" priority="3192" operator="lessThan">
      <formula>0</formula>
    </cfRule>
  </conditionalFormatting>
  <conditionalFormatting sqref="D7">
    <cfRule type="cellIs" dxfId="3214" priority="3191" operator="lessThan">
      <formula>0</formula>
    </cfRule>
  </conditionalFormatting>
  <conditionalFormatting sqref="D7">
    <cfRule type="cellIs" dxfId="3213" priority="3190" operator="lessThan">
      <formula>0</formula>
    </cfRule>
  </conditionalFormatting>
  <conditionalFormatting sqref="D7">
    <cfRule type="cellIs" dxfId="3212" priority="3189" operator="lessThan">
      <formula>0</formula>
    </cfRule>
  </conditionalFormatting>
  <conditionalFormatting sqref="D7">
    <cfRule type="cellIs" dxfId="3211" priority="3188" operator="lessThan">
      <formula>0</formula>
    </cfRule>
  </conditionalFormatting>
  <conditionalFormatting sqref="D7">
    <cfRule type="cellIs" dxfId="3210" priority="3187" operator="lessThan">
      <formula>0</formula>
    </cfRule>
  </conditionalFormatting>
  <conditionalFormatting sqref="D7">
    <cfRule type="cellIs" dxfId="3209" priority="3186" operator="lessThan">
      <formula>0</formula>
    </cfRule>
  </conditionalFormatting>
  <conditionalFormatting sqref="D7">
    <cfRule type="cellIs" dxfId="3208" priority="3185" operator="lessThan">
      <formula>0</formula>
    </cfRule>
  </conditionalFormatting>
  <conditionalFormatting sqref="D7">
    <cfRule type="cellIs" dxfId="3207" priority="3184" operator="lessThan">
      <formula>0</formula>
    </cfRule>
  </conditionalFormatting>
  <conditionalFormatting sqref="D7">
    <cfRule type="cellIs" dxfId="3206" priority="3183" operator="lessThan">
      <formula>0</formula>
    </cfRule>
  </conditionalFormatting>
  <conditionalFormatting sqref="D7">
    <cfRule type="cellIs" dxfId="3205" priority="3182" operator="lessThan">
      <formula>0</formula>
    </cfRule>
  </conditionalFormatting>
  <conditionalFormatting sqref="D7">
    <cfRule type="cellIs" dxfId="3204" priority="3181" operator="lessThan">
      <formula>0</formula>
    </cfRule>
  </conditionalFormatting>
  <conditionalFormatting sqref="D7">
    <cfRule type="cellIs" dxfId="3203" priority="3180" operator="lessThan">
      <formula>0</formula>
    </cfRule>
  </conditionalFormatting>
  <conditionalFormatting sqref="D7">
    <cfRule type="cellIs" dxfId="3202" priority="3179" operator="lessThan">
      <formula>0</formula>
    </cfRule>
  </conditionalFormatting>
  <conditionalFormatting sqref="D7">
    <cfRule type="cellIs" dxfId="3201" priority="3178" operator="lessThan">
      <formula>0</formula>
    </cfRule>
  </conditionalFormatting>
  <conditionalFormatting sqref="D7">
    <cfRule type="cellIs" dxfId="3200" priority="3177" operator="lessThan">
      <formula>0</formula>
    </cfRule>
  </conditionalFormatting>
  <conditionalFormatting sqref="D7">
    <cfRule type="cellIs" dxfId="3199" priority="3176" operator="lessThan">
      <formula>0</formula>
    </cfRule>
  </conditionalFormatting>
  <conditionalFormatting sqref="D7">
    <cfRule type="cellIs" dxfId="3198" priority="3175" operator="lessThan">
      <formula>0</formula>
    </cfRule>
  </conditionalFormatting>
  <conditionalFormatting sqref="D7">
    <cfRule type="cellIs" dxfId="3197" priority="3174" operator="lessThan">
      <formula>0</formula>
    </cfRule>
  </conditionalFormatting>
  <conditionalFormatting sqref="D7">
    <cfRule type="cellIs" dxfId="3196" priority="3173" operator="lessThan">
      <formula>0</formula>
    </cfRule>
  </conditionalFormatting>
  <conditionalFormatting sqref="D7">
    <cfRule type="cellIs" dxfId="3195" priority="3172" operator="lessThan">
      <formula>0</formula>
    </cfRule>
  </conditionalFormatting>
  <conditionalFormatting sqref="D7">
    <cfRule type="cellIs" dxfId="3194" priority="3171" operator="lessThan">
      <formula>0</formula>
    </cfRule>
  </conditionalFormatting>
  <conditionalFormatting sqref="D7">
    <cfRule type="cellIs" dxfId="3193" priority="3170" operator="lessThan">
      <formula>0</formula>
    </cfRule>
  </conditionalFormatting>
  <conditionalFormatting sqref="D7">
    <cfRule type="cellIs" dxfId="3192" priority="3169" operator="lessThan">
      <formula>0</formula>
    </cfRule>
  </conditionalFormatting>
  <conditionalFormatting sqref="D7">
    <cfRule type="cellIs" dxfId="3191" priority="3168" operator="lessThan">
      <formula>0</formula>
    </cfRule>
  </conditionalFormatting>
  <conditionalFormatting sqref="D7">
    <cfRule type="cellIs" dxfId="3190" priority="3167" operator="lessThan">
      <formula>0</formula>
    </cfRule>
  </conditionalFormatting>
  <conditionalFormatting sqref="D7">
    <cfRule type="cellIs" dxfId="3189" priority="3166" operator="lessThan">
      <formula>0</formula>
    </cfRule>
  </conditionalFormatting>
  <conditionalFormatting sqref="D7">
    <cfRule type="cellIs" dxfId="3188" priority="3165" operator="lessThan">
      <formula>0</formula>
    </cfRule>
  </conditionalFormatting>
  <conditionalFormatting sqref="D7">
    <cfRule type="cellIs" dxfId="3187" priority="3164" operator="lessThan">
      <formula>0</formula>
    </cfRule>
  </conditionalFormatting>
  <conditionalFormatting sqref="D7">
    <cfRule type="cellIs" dxfId="3186" priority="3163" operator="lessThan">
      <formula>0</formula>
    </cfRule>
  </conditionalFormatting>
  <conditionalFormatting sqref="D7">
    <cfRule type="cellIs" dxfId="3185" priority="3162" operator="lessThan">
      <formula>0</formula>
    </cfRule>
  </conditionalFormatting>
  <conditionalFormatting sqref="D7">
    <cfRule type="cellIs" dxfId="3184" priority="3161" operator="lessThan">
      <formula>0</formula>
    </cfRule>
  </conditionalFormatting>
  <conditionalFormatting sqref="D7">
    <cfRule type="cellIs" dxfId="3183" priority="3160" operator="lessThan">
      <formula>0</formula>
    </cfRule>
  </conditionalFormatting>
  <conditionalFormatting sqref="D7">
    <cfRule type="cellIs" dxfId="3182" priority="3159" operator="lessThan">
      <formula>0</formula>
    </cfRule>
  </conditionalFormatting>
  <conditionalFormatting sqref="D7">
    <cfRule type="cellIs" dxfId="3181" priority="3158" operator="lessThan">
      <formula>0</formula>
    </cfRule>
  </conditionalFormatting>
  <conditionalFormatting sqref="D7">
    <cfRule type="cellIs" dxfId="3180" priority="3157" operator="lessThan">
      <formula>0</formula>
    </cfRule>
  </conditionalFormatting>
  <conditionalFormatting sqref="D7">
    <cfRule type="cellIs" dxfId="3179" priority="3156" operator="lessThan">
      <formula>0</formula>
    </cfRule>
  </conditionalFormatting>
  <conditionalFormatting sqref="D7">
    <cfRule type="cellIs" dxfId="3178" priority="3155" operator="lessThan">
      <formula>0</formula>
    </cfRule>
  </conditionalFormatting>
  <conditionalFormatting sqref="D7">
    <cfRule type="cellIs" dxfId="3177" priority="3154" operator="lessThan">
      <formula>0</formula>
    </cfRule>
  </conditionalFormatting>
  <conditionalFormatting sqref="D7">
    <cfRule type="cellIs" dxfId="3176" priority="3153" operator="lessThan">
      <formula>0</formula>
    </cfRule>
  </conditionalFormatting>
  <conditionalFormatting sqref="D7">
    <cfRule type="cellIs" dxfId="3175" priority="3152" operator="lessThan">
      <formula>0</formula>
    </cfRule>
  </conditionalFormatting>
  <conditionalFormatting sqref="D7">
    <cfRule type="cellIs" dxfId="3174" priority="3151" operator="lessThan">
      <formula>0</formula>
    </cfRule>
  </conditionalFormatting>
  <conditionalFormatting sqref="D7">
    <cfRule type="cellIs" dxfId="3173" priority="3150" operator="lessThan">
      <formula>0</formula>
    </cfRule>
  </conditionalFormatting>
  <conditionalFormatting sqref="D7">
    <cfRule type="cellIs" dxfId="3172" priority="3149" operator="lessThan">
      <formula>0</formula>
    </cfRule>
  </conditionalFormatting>
  <conditionalFormatting sqref="D7">
    <cfRule type="cellIs" dxfId="3171" priority="3148" operator="lessThan">
      <formula>0</formula>
    </cfRule>
  </conditionalFormatting>
  <conditionalFormatting sqref="D7">
    <cfRule type="cellIs" dxfId="3170" priority="3147" operator="lessThan">
      <formula>0</formula>
    </cfRule>
  </conditionalFormatting>
  <conditionalFormatting sqref="D7">
    <cfRule type="cellIs" dxfId="3169" priority="3146" operator="lessThan">
      <formula>0</formula>
    </cfRule>
  </conditionalFormatting>
  <conditionalFormatting sqref="D7">
    <cfRule type="cellIs" dxfId="3168" priority="3145" operator="lessThan">
      <formula>0</formula>
    </cfRule>
  </conditionalFormatting>
  <conditionalFormatting sqref="D7">
    <cfRule type="cellIs" dxfId="3167" priority="3144" operator="lessThan">
      <formula>0</formula>
    </cfRule>
  </conditionalFormatting>
  <conditionalFormatting sqref="D7">
    <cfRule type="cellIs" dxfId="3166" priority="3143" operator="lessThan">
      <formula>0</formula>
    </cfRule>
  </conditionalFormatting>
  <conditionalFormatting sqref="D7">
    <cfRule type="cellIs" dxfId="3165" priority="3142" operator="lessThan">
      <formula>0</formula>
    </cfRule>
  </conditionalFormatting>
  <conditionalFormatting sqref="D7">
    <cfRule type="cellIs" dxfId="3164" priority="3141" operator="lessThan">
      <formula>0</formula>
    </cfRule>
  </conditionalFormatting>
  <conditionalFormatting sqref="D7">
    <cfRule type="cellIs" dxfId="3163" priority="3140" operator="lessThan">
      <formula>0</formula>
    </cfRule>
  </conditionalFormatting>
  <conditionalFormatting sqref="D7">
    <cfRule type="cellIs" dxfId="3162" priority="3139" operator="lessThan">
      <formula>0</formula>
    </cfRule>
  </conditionalFormatting>
  <conditionalFormatting sqref="D7">
    <cfRule type="cellIs" dxfId="3161" priority="3138" operator="lessThan">
      <formula>0</formula>
    </cfRule>
  </conditionalFormatting>
  <conditionalFormatting sqref="D7">
    <cfRule type="cellIs" dxfId="3160" priority="3137" operator="lessThan">
      <formula>0</formula>
    </cfRule>
  </conditionalFormatting>
  <conditionalFormatting sqref="D7">
    <cfRule type="cellIs" dxfId="3159" priority="3136" operator="lessThan">
      <formula>0</formula>
    </cfRule>
  </conditionalFormatting>
  <conditionalFormatting sqref="D7">
    <cfRule type="cellIs" dxfId="3158" priority="3135" operator="lessThan">
      <formula>0</formula>
    </cfRule>
  </conditionalFormatting>
  <conditionalFormatting sqref="D7">
    <cfRule type="cellIs" dxfId="3157" priority="3134" operator="lessThan">
      <formula>0</formula>
    </cfRule>
  </conditionalFormatting>
  <conditionalFormatting sqref="D7">
    <cfRule type="cellIs" dxfId="3156" priority="3133" operator="lessThan">
      <formula>0</formula>
    </cfRule>
  </conditionalFormatting>
  <conditionalFormatting sqref="D7">
    <cfRule type="cellIs" dxfId="3155" priority="3132" operator="lessThan">
      <formula>0</formula>
    </cfRule>
  </conditionalFormatting>
  <conditionalFormatting sqref="D7">
    <cfRule type="cellIs" dxfId="3154" priority="3131" operator="lessThan">
      <formula>0</formula>
    </cfRule>
  </conditionalFormatting>
  <conditionalFormatting sqref="D7">
    <cfRule type="cellIs" dxfId="3153" priority="3130" operator="lessThan">
      <formula>0</formula>
    </cfRule>
  </conditionalFormatting>
  <conditionalFormatting sqref="D7">
    <cfRule type="cellIs" dxfId="3152" priority="3129" operator="lessThan">
      <formula>0</formula>
    </cfRule>
  </conditionalFormatting>
  <conditionalFormatting sqref="D7">
    <cfRule type="cellIs" dxfId="3151" priority="3128" operator="lessThan">
      <formula>0</formula>
    </cfRule>
  </conditionalFormatting>
  <conditionalFormatting sqref="D7">
    <cfRule type="cellIs" dxfId="3150" priority="3127" operator="lessThan">
      <formula>0</formula>
    </cfRule>
  </conditionalFormatting>
  <conditionalFormatting sqref="D7">
    <cfRule type="cellIs" dxfId="3149" priority="3126" operator="lessThan">
      <formula>0</formula>
    </cfRule>
  </conditionalFormatting>
  <conditionalFormatting sqref="D7">
    <cfRule type="cellIs" dxfId="3148" priority="3125" operator="lessThan">
      <formula>0</formula>
    </cfRule>
  </conditionalFormatting>
  <conditionalFormatting sqref="D7">
    <cfRule type="cellIs" dxfId="3147" priority="3124" operator="lessThan">
      <formula>0</formula>
    </cfRule>
  </conditionalFormatting>
  <conditionalFormatting sqref="D7">
    <cfRule type="cellIs" dxfId="3146" priority="3123" operator="lessThan">
      <formula>0</formula>
    </cfRule>
  </conditionalFormatting>
  <conditionalFormatting sqref="D7">
    <cfRule type="cellIs" dxfId="3145" priority="3122" operator="lessThan">
      <formula>0</formula>
    </cfRule>
  </conditionalFormatting>
  <conditionalFormatting sqref="D7">
    <cfRule type="cellIs" dxfId="3144" priority="3121" operator="lessThan">
      <formula>0</formula>
    </cfRule>
  </conditionalFormatting>
  <conditionalFormatting sqref="D7">
    <cfRule type="cellIs" dxfId="3143" priority="3120" operator="lessThan">
      <formula>0</formula>
    </cfRule>
  </conditionalFormatting>
  <conditionalFormatting sqref="D7">
    <cfRule type="cellIs" dxfId="3142" priority="3119" operator="lessThan">
      <formula>0</formula>
    </cfRule>
  </conditionalFormatting>
  <conditionalFormatting sqref="D7">
    <cfRule type="cellIs" dxfId="3141" priority="3118" operator="lessThan">
      <formula>0</formula>
    </cfRule>
  </conditionalFormatting>
  <conditionalFormatting sqref="D7">
    <cfRule type="cellIs" dxfId="3140" priority="3117" operator="lessThan">
      <formula>0</formula>
    </cfRule>
  </conditionalFormatting>
  <conditionalFormatting sqref="D7">
    <cfRule type="cellIs" dxfId="3139" priority="3116" operator="lessThan">
      <formula>0</formula>
    </cfRule>
  </conditionalFormatting>
  <conditionalFormatting sqref="D7">
    <cfRule type="cellIs" dxfId="3138" priority="3115" operator="lessThan">
      <formula>0</formula>
    </cfRule>
  </conditionalFormatting>
  <conditionalFormatting sqref="D7">
    <cfRule type="cellIs" dxfId="3137" priority="3114" operator="lessThan">
      <formula>0</formula>
    </cfRule>
  </conditionalFormatting>
  <conditionalFormatting sqref="D7">
    <cfRule type="cellIs" dxfId="3136" priority="3113" operator="lessThan">
      <formula>0</formula>
    </cfRule>
  </conditionalFormatting>
  <conditionalFormatting sqref="D7">
    <cfRule type="cellIs" dxfId="3135" priority="3112" operator="lessThan">
      <formula>0</formula>
    </cfRule>
  </conditionalFormatting>
  <conditionalFormatting sqref="D7">
    <cfRule type="cellIs" dxfId="3134" priority="3111" operator="lessThan">
      <formula>0</formula>
    </cfRule>
  </conditionalFormatting>
  <conditionalFormatting sqref="D7">
    <cfRule type="cellIs" dxfId="3133" priority="3110" operator="lessThan">
      <formula>0</formula>
    </cfRule>
  </conditionalFormatting>
  <conditionalFormatting sqref="D7">
    <cfRule type="cellIs" dxfId="3132" priority="3109" operator="lessThan">
      <formula>0</formula>
    </cfRule>
  </conditionalFormatting>
  <conditionalFormatting sqref="D7">
    <cfRule type="cellIs" dxfId="3131" priority="3108" operator="lessThan">
      <formula>0</formula>
    </cfRule>
  </conditionalFormatting>
  <conditionalFormatting sqref="D7">
    <cfRule type="cellIs" dxfId="3130" priority="3107" operator="lessThan">
      <formula>0</formula>
    </cfRule>
  </conditionalFormatting>
  <conditionalFormatting sqref="D7">
    <cfRule type="cellIs" dxfId="3129" priority="3106" operator="lessThan">
      <formula>0</formula>
    </cfRule>
  </conditionalFormatting>
  <conditionalFormatting sqref="D7">
    <cfRule type="cellIs" dxfId="3128" priority="3105" operator="lessThan">
      <formula>0</formula>
    </cfRule>
  </conditionalFormatting>
  <conditionalFormatting sqref="D7">
    <cfRule type="cellIs" dxfId="3127" priority="3104" operator="lessThan">
      <formula>0</formula>
    </cfRule>
  </conditionalFormatting>
  <conditionalFormatting sqref="D7">
    <cfRule type="cellIs" dxfId="3126" priority="3103" operator="lessThan">
      <formula>0</formula>
    </cfRule>
  </conditionalFormatting>
  <conditionalFormatting sqref="D7">
    <cfRule type="cellIs" dxfId="3125" priority="3102" operator="lessThan">
      <formula>0</formula>
    </cfRule>
  </conditionalFormatting>
  <conditionalFormatting sqref="D7">
    <cfRule type="cellIs" dxfId="3124" priority="3101" operator="lessThan">
      <formula>0</formula>
    </cfRule>
  </conditionalFormatting>
  <conditionalFormatting sqref="D7">
    <cfRule type="cellIs" dxfId="3123" priority="3100" operator="lessThan">
      <formula>0</formula>
    </cfRule>
  </conditionalFormatting>
  <conditionalFormatting sqref="D7">
    <cfRule type="cellIs" dxfId="3122" priority="3099" operator="lessThan">
      <formula>0</formula>
    </cfRule>
  </conditionalFormatting>
  <conditionalFormatting sqref="D7">
    <cfRule type="cellIs" dxfId="3121" priority="3098" operator="lessThan">
      <formula>0</formula>
    </cfRule>
  </conditionalFormatting>
  <conditionalFormatting sqref="D7">
    <cfRule type="cellIs" dxfId="3120" priority="3097" operator="lessThan">
      <formula>0</formula>
    </cfRule>
  </conditionalFormatting>
  <conditionalFormatting sqref="D7">
    <cfRule type="cellIs" dxfId="3119" priority="3096" operator="lessThan">
      <formula>0</formula>
    </cfRule>
  </conditionalFormatting>
  <conditionalFormatting sqref="D7">
    <cfRule type="cellIs" dxfId="3118" priority="3095" operator="lessThan">
      <formula>0</formula>
    </cfRule>
  </conditionalFormatting>
  <conditionalFormatting sqref="D7">
    <cfRule type="cellIs" dxfId="3117" priority="3094" operator="lessThan">
      <formula>0</formula>
    </cfRule>
  </conditionalFormatting>
  <conditionalFormatting sqref="D7">
    <cfRule type="cellIs" dxfId="3116" priority="3093" operator="lessThan">
      <formula>0</formula>
    </cfRule>
  </conditionalFormatting>
  <conditionalFormatting sqref="D7">
    <cfRule type="cellIs" dxfId="3115" priority="3092" operator="lessThan">
      <formula>0</formula>
    </cfRule>
  </conditionalFormatting>
  <conditionalFormatting sqref="D7">
    <cfRule type="cellIs" dxfId="3114" priority="3091" operator="lessThan">
      <formula>0</formula>
    </cfRule>
  </conditionalFormatting>
  <conditionalFormatting sqref="D7">
    <cfRule type="cellIs" dxfId="3113" priority="3090" operator="lessThan">
      <formula>0</formula>
    </cfRule>
  </conditionalFormatting>
  <conditionalFormatting sqref="D7">
    <cfRule type="cellIs" dxfId="3112" priority="3089" operator="lessThan">
      <formula>0</formula>
    </cfRule>
  </conditionalFormatting>
  <conditionalFormatting sqref="D7">
    <cfRule type="cellIs" dxfId="3111" priority="3088" operator="lessThan">
      <formula>0</formula>
    </cfRule>
  </conditionalFormatting>
  <conditionalFormatting sqref="D7">
    <cfRule type="cellIs" dxfId="3110" priority="3087" operator="lessThan">
      <formula>0</formula>
    </cfRule>
  </conditionalFormatting>
  <conditionalFormatting sqref="D7">
    <cfRule type="cellIs" dxfId="3109" priority="3086" operator="lessThan">
      <formula>0</formula>
    </cfRule>
  </conditionalFormatting>
  <conditionalFormatting sqref="D7">
    <cfRule type="cellIs" dxfId="3108" priority="3085" operator="lessThan">
      <formula>0</formula>
    </cfRule>
  </conditionalFormatting>
  <conditionalFormatting sqref="D7">
    <cfRule type="cellIs" dxfId="3107" priority="3084" operator="lessThan">
      <formula>0</formula>
    </cfRule>
  </conditionalFormatting>
  <conditionalFormatting sqref="D7">
    <cfRule type="cellIs" dxfId="3106" priority="3083" operator="lessThan">
      <formula>0</formula>
    </cfRule>
  </conditionalFormatting>
  <conditionalFormatting sqref="D7">
    <cfRule type="cellIs" dxfId="3105" priority="3082" operator="lessThan">
      <formula>0</formula>
    </cfRule>
  </conditionalFormatting>
  <conditionalFormatting sqref="D7">
    <cfRule type="cellIs" dxfId="3104" priority="3081" operator="lessThan">
      <formula>0</formula>
    </cfRule>
  </conditionalFormatting>
  <conditionalFormatting sqref="D7">
    <cfRule type="cellIs" dxfId="3103" priority="3080" operator="lessThan">
      <formula>0</formula>
    </cfRule>
  </conditionalFormatting>
  <conditionalFormatting sqref="D7">
    <cfRule type="cellIs" dxfId="3102" priority="3079" operator="lessThan">
      <formula>0</formula>
    </cfRule>
  </conditionalFormatting>
  <conditionalFormatting sqref="D7">
    <cfRule type="cellIs" dxfId="3101" priority="3078" operator="lessThan">
      <formula>0</formula>
    </cfRule>
  </conditionalFormatting>
  <conditionalFormatting sqref="D7">
    <cfRule type="cellIs" dxfId="3100" priority="3077" operator="lessThan">
      <formula>0</formula>
    </cfRule>
  </conditionalFormatting>
  <conditionalFormatting sqref="D7">
    <cfRule type="cellIs" dxfId="3099" priority="3076" operator="lessThan">
      <formula>0</formula>
    </cfRule>
  </conditionalFormatting>
  <conditionalFormatting sqref="D7">
    <cfRule type="cellIs" dxfId="3098" priority="3075" operator="lessThan">
      <formula>0</formula>
    </cfRule>
  </conditionalFormatting>
  <conditionalFormatting sqref="D7">
    <cfRule type="cellIs" dxfId="3097" priority="3074" operator="lessThan">
      <formula>0</formula>
    </cfRule>
  </conditionalFormatting>
  <conditionalFormatting sqref="D7">
    <cfRule type="cellIs" dxfId="3096" priority="3073" operator="lessThan">
      <formula>0</formula>
    </cfRule>
  </conditionalFormatting>
  <conditionalFormatting sqref="D7">
    <cfRule type="cellIs" dxfId="3095" priority="3072" operator="lessThan">
      <formula>0</formula>
    </cfRule>
  </conditionalFormatting>
  <conditionalFormatting sqref="D7">
    <cfRule type="cellIs" dxfId="3094" priority="3071" operator="lessThan">
      <formula>0</formula>
    </cfRule>
  </conditionalFormatting>
  <conditionalFormatting sqref="D7">
    <cfRule type="cellIs" dxfId="3093" priority="3070" operator="lessThan">
      <formula>0</formula>
    </cfRule>
  </conditionalFormatting>
  <conditionalFormatting sqref="D7">
    <cfRule type="cellIs" dxfId="3092" priority="3069" operator="lessThan">
      <formula>0</formula>
    </cfRule>
  </conditionalFormatting>
  <conditionalFormatting sqref="D7">
    <cfRule type="cellIs" dxfId="3091" priority="3068" operator="lessThan">
      <formula>0</formula>
    </cfRule>
  </conditionalFormatting>
  <conditionalFormatting sqref="D7">
    <cfRule type="cellIs" dxfId="3090" priority="3067" operator="lessThan">
      <formula>0</formula>
    </cfRule>
  </conditionalFormatting>
  <conditionalFormatting sqref="D7">
    <cfRule type="cellIs" dxfId="3089" priority="3066" operator="lessThan">
      <formula>0</formula>
    </cfRule>
  </conditionalFormatting>
  <conditionalFormatting sqref="D7">
    <cfRule type="cellIs" dxfId="3088" priority="3065" operator="lessThan">
      <formula>0</formula>
    </cfRule>
  </conditionalFormatting>
  <conditionalFormatting sqref="D7">
    <cfRule type="cellIs" dxfId="3087" priority="3064" operator="lessThan">
      <formula>0</formula>
    </cfRule>
  </conditionalFormatting>
  <conditionalFormatting sqref="D7">
    <cfRule type="cellIs" dxfId="3086" priority="3063" operator="lessThan">
      <formula>0</formula>
    </cfRule>
  </conditionalFormatting>
  <conditionalFormatting sqref="D7">
    <cfRule type="cellIs" dxfId="3085" priority="3062" operator="lessThan">
      <formula>0</formula>
    </cfRule>
  </conditionalFormatting>
  <conditionalFormatting sqref="D7">
    <cfRule type="cellIs" dxfId="3084" priority="3061" operator="lessThan">
      <formula>0</formula>
    </cfRule>
  </conditionalFormatting>
  <conditionalFormatting sqref="D7">
    <cfRule type="cellIs" dxfId="3083" priority="3060" operator="lessThan">
      <formula>0</formula>
    </cfRule>
  </conditionalFormatting>
  <conditionalFormatting sqref="D7">
    <cfRule type="cellIs" dxfId="3082" priority="3059" operator="lessThan">
      <formula>0</formula>
    </cfRule>
  </conditionalFormatting>
  <conditionalFormatting sqref="D7">
    <cfRule type="cellIs" dxfId="3081" priority="3058" operator="lessThan">
      <formula>0</formula>
    </cfRule>
  </conditionalFormatting>
  <conditionalFormatting sqref="D7">
    <cfRule type="cellIs" dxfId="3080" priority="3057" operator="lessThan">
      <formula>0</formula>
    </cfRule>
  </conditionalFormatting>
  <conditionalFormatting sqref="D7">
    <cfRule type="cellIs" dxfId="3079" priority="3056" operator="lessThan">
      <formula>0</formula>
    </cfRule>
  </conditionalFormatting>
  <conditionalFormatting sqref="D7">
    <cfRule type="cellIs" dxfId="3078" priority="3055" operator="lessThan">
      <formula>0</formula>
    </cfRule>
  </conditionalFormatting>
  <conditionalFormatting sqref="D7">
    <cfRule type="cellIs" dxfId="3077" priority="3054" operator="lessThan">
      <formula>0</formula>
    </cfRule>
  </conditionalFormatting>
  <conditionalFormatting sqref="D7">
    <cfRule type="cellIs" dxfId="3076" priority="3053" operator="lessThan">
      <formula>0</formula>
    </cfRule>
  </conditionalFormatting>
  <conditionalFormatting sqref="D7">
    <cfRule type="cellIs" dxfId="3075" priority="3052" operator="lessThan">
      <formula>0</formula>
    </cfRule>
  </conditionalFormatting>
  <conditionalFormatting sqref="D7">
    <cfRule type="cellIs" dxfId="3074" priority="3051" operator="lessThan">
      <formula>0</formula>
    </cfRule>
  </conditionalFormatting>
  <conditionalFormatting sqref="D7">
    <cfRule type="cellIs" dxfId="3073" priority="3050" operator="lessThan">
      <formula>0</formula>
    </cfRule>
  </conditionalFormatting>
  <conditionalFormatting sqref="D7">
    <cfRule type="cellIs" dxfId="3072" priority="3049" operator="lessThan">
      <formula>0</formula>
    </cfRule>
  </conditionalFormatting>
  <conditionalFormatting sqref="D7">
    <cfRule type="cellIs" dxfId="3071" priority="3048" operator="lessThan">
      <formula>0</formula>
    </cfRule>
  </conditionalFormatting>
  <conditionalFormatting sqref="D7">
    <cfRule type="cellIs" dxfId="3070" priority="3047" operator="lessThan">
      <formula>0</formula>
    </cfRule>
  </conditionalFormatting>
  <conditionalFormatting sqref="D7">
    <cfRule type="cellIs" dxfId="3069" priority="3046" operator="lessThan">
      <formula>0</formula>
    </cfRule>
  </conditionalFormatting>
  <conditionalFormatting sqref="D7">
    <cfRule type="cellIs" dxfId="3068" priority="3045" operator="lessThan">
      <formula>0</formula>
    </cfRule>
  </conditionalFormatting>
  <conditionalFormatting sqref="D7">
    <cfRule type="cellIs" dxfId="3067" priority="3044" operator="lessThan">
      <formula>0</formula>
    </cfRule>
  </conditionalFormatting>
  <conditionalFormatting sqref="D7">
    <cfRule type="cellIs" dxfId="3066" priority="3043" operator="lessThan">
      <formula>0</formula>
    </cfRule>
  </conditionalFormatting>
  <conditionalFormatting sqref="D7">
    <cfRule type="cellIs" dxfId="3065" priority="3042" operator="lessThan">
      <formula>0</formula>
    </cfRule>
  </conditionalFormatting>
  <conditionalFormatting sqref="D7">
    <cfRule type="cellIs" dxfId="3064" priority="3041" operator="lessThan">
      <formula>0</formula>
    </cfRule>
  </conditionalFormatting>
  <conditionalFormatting sqref="D7">
    <cfRule type="cellIs" dxfId="3063" priority="3040" operator="lessThan">
      <formula>0</formula>
    </cfRule>
  </conditionalFormatting>
  <conditionalFormatting sqref="D7">
    <cfRule type="cellIs" dxfId="3062" priority="3039" operator="lessThan">
      <formula>0</formula>
    </cfRule>
  </conditionalFormatting>
  <conditionalFormatting sqref="D7">
    <cfRule type="cellIs" dxfId="3061" priority="3038" operator="lessThan">
      <formula>0</formula>
    </cfRule>
  </conditionalFormatting>
  <conditionalFormatting sqref="D7">
    <cfRule type="cellIs" dxfId="3060" priority="3037" operator="lessThan">
      <formula>0</formula>
    </cfRule>
  </conditionalFormatting>
  <conditionalFormatting sqref="D7">
    <cfRule type="cellIs" dxfId="3059" priority="3036" operator="lessThan">
      <formula>0</formula>
    </cfRule>
  </conditionalFormatting>
  <conditionalFormatting sqref="D7">
    <cfRule type="cellIs" dxfId="3058" priority="3035" operator="lessThan">
      <formula>0</formula>
    </cfRule>
  </conditionalFormatting>
  <conditionalFormatting sqref="D7">
    <cfRule type="cellIs" dxfId="3057" priority="3034" operator="lessThan">
      <formula>0</formula>
    </cfRule>
  </conditionalFormatting>
  <conditionalFormatting sqref="D7">
    <cfRule type="cellIs" dxfId="3056" priority="3033" operator="lessThan">
      <formula>0</formula>
    </cfRule>
  </conditionalFormatting>
  <conditionalFormatting sqref="D7">
    <cfRule type="cellIs" dxfId="3055" priority="3032" operator="lessThan">
      <formula>0</formula>
    </cfRule>
  </conditionalFormatting>
  <conditionalFormatting sqref="D7">
    <cfRule type="cellIs" dxfId="3054" priority="3031" operator="lessThan">
      <formula>0</formula>
    </cfRule>
  </conditionalFormatting>
  <conditionalFormatting sqref="D7">
    <cfRule type="cellIs" dxfId="3053" priority="3030" operator="lessThan">
      <formula>0</formula>
    </cfRule>
  </conditionalFormatting>
  <conditionalFormatting sqref="D7">
    <cfRule type="cellIs" dxfId="3052" priority="3029" operator="lessThan">
      <formula>0</formula>
    </cfRule>
  </conditionalFormatting>
  <conditionalFormatting sqref="D7">
    <cfRule type="cellIs" dxfId="3051" priority="3028" operator="lessThan">
      <formula>0</formula>
    </cfRule>
  </conditionalFormatting>
  <conditionalFormatting sqref="D7">
    <cfRule type="cellIs" dxfId="3050" priority="3027" operator="lessThan">
      <formula>0</formula>
    </cfRule>
  </conditionalFormatting>
  <conditionalFormatting sqref="D7">
    <cfRule type="cellIs" dxfId="3049" priority="3026" operator="lessThan">
      <formula>0</formula>
    </cfRule>
  </conditionalFormatting>
  <conditionalFormatting sqref="D7">
    <cfRule type="cellIs" dxfId="3048" priority="3025" operator="lessThan">
      <formula>0</formula>
    </cfRule>
  </conditionalFormatting>
  <conditionalFormatting sqref="D7">
    <cfRule type="cellIs" dxfId="3047" priority="3024" operator="lessThan">
      <formula>0</formula>
    </cfRule>
  </conditionalFormatting>
  <conditionalFormatting sqref="D7">
    <cfRule type="cellIs" dxfId="3046" priority="3023" operator="lessThan">
      <formula>0</formula>
    </cfRule>
  </conditionalFormatting>
  <conditionalFormatting sqref="D7">
    <cfRule type="cellIs" dxfId="3045" priority="3022" operator="lessThan">
      <formula>0</formula>
    </cfRule>
  </conditionalFormatting>
  <conditionalFormatting sqref="D7">
    <cfRule type="cellIs" dxfId="3044" priority="3021" operator="lessThan">
      <formula>0</formula>
    </cfRule>
  </conditionalFormatting>
  <conditionalFormatting sqref="D7">
    <cfRule type="cellIs" dxfId="3043" priority="3020" operator="lessThan">
      <formula>0</formula>
    </cfRule>
  </conditionalFormatting>
  <conditionalFormatting sqref="D7">
    <cfRule type="cellIs" dxfId="3042" priority="3019" operator="lessThan">
      <formula>0</formula>
    </cfRule>
  </conditionalFormatting>
  <conditionalFormatting sqref="D7">
    <cfRule type="cellIs" dxfId="3041" priority="3018" operator="lessThan">
      <formula>0</formula>
    </cfRule>
  </conditionalFormatting>
  <conditionalFormatting sqref="D7">
    <cfRule type="cellIs" dxfId="3040" priority="3017" operator="lessThan">
      <formula>0</formula>
    </cfRule>
  </conditionalFormatting>
  <conditionalFormatting sqref="D7">
    <cfRule type="cellIs" dxfId="3039" priority="3016" operator="lessThan">
      <formula>0</formula>
    </cfRule>
  </conditionalFormatting>
  <conditionalFormatting sqref="D7">
    <cfRule type="cellIs" dxfId="3038" priority="3015" operator="lessThan">
      <formula>0</formula>
    </cfRule>
  </conditionalFormatting>
  <conditionalFormatting sqref="D7">
    <cfRule type="cellIs" dxfId="3037" priority="3014" operator="lessThan">
      <formula>0</formula>
    </cfRule>
  </conditionalFormatting>
  <conditionalFormatting sqref="D7">
    <cfRule type="cellIs" dxfId="3036" priority="3013" operator="lessThan">
      <formula>0</formula>
    </cfRule>
  </conditionalFormatting>
  <conditionalFormatting sqref="D7">
    <cfRule type="cellIs" dxfId="3035" priority="3012" operator="lessThan">
      <formula>0</formula>
    </cfRule>
  </conditionalFormatting>
  <conditionalFormatting sqref="D7">
    <cfRule type="cellIs" dxfId="3034" priority="3011" operator="lessThan">
      <formula>0</formula>
    </cfRule>
  </conditionalFormatting>
  <conditionalFormatting sqref="D7">
    <cfRule type="cellIs" dxfId="3033" priority="3010" operator="lessThan">
      <formula>0</formula>
    </cfRule>
  </conditionalFormatting>
  <conditionalFormatting sqref="D7">
    <cfRule type="cellIs" dxfId="3032" priority="3009" operator="lessThan">
      <formula>0</formula>
    </cfRule>
  </conditionalFormatting>
  <conditionalFormatting sqref="D7">
    <cfRule type="cellIs" dxfId="3031" priority="3008" operator="lessThan">
      <formula>0</formula>
    </cfRule>
  </conditionalFormatting>
  <conditionalFormatting sqref="D7">
    <cfRule type="cellIs" dxfId="3030" priority="3007" operator="lessThan">
      <formula>0</formula>
    </cfRule>
  </conditionalFormatting>
  <conditionalFormatting sqref="D7">
    <cfRule type="cellIs" dxfId="3029" priority="3006" operator="lessThan">
      <formula>0</formula>
    </cfRule>
  </conditionalFormatting>
  <conditionalFormatting sqref="D7">
    <cfRule type="cellIs" dxfId="3028" priority="3005" operator="lessThan">
      <formula>0</formula>
    </cfRule>
  </conditionalFormatting>
  <conditionalFormatting sqref="D7">
    <cfRule type="cellIs" dxfId="3027" priority="3004" operator="lessThan">
      <formula>0</formula>
    </cfRule>
  </conditionalFormatting>
  <conditionalFormatting sqref="D7">
    <cfRule type="cellIs" dxfId="3026" priority="3003" operator="lessThan">
      <formula>0</formula>
    </cfRule>
  </conditionalFormatting>
  <conditionalFormatting sqref="D7">
    <cfRule type="cellIs" dxfId="3025" priority="3002" operator="lessThan">
      <formula>0</formula>
    </cfRule>
  </conditionalFormatting>
  <conditionalFormatting sqref="D7">
    <cfRule type="cellIs" dxfId="3024" priority="3001" operator="lessThan">
      <formula>0</formula>
    </cfRule>
  </conditionalFormatting>
  <conditionalFormatting sqref="D7">
    <cfRule type="cellIs" dxfId="3023" priority="3000" operator="lessThan">
      <formula>0</formula>
    </cfRule>
  </conditionalFormatting>
  <conditionalFormatting sqref="D7">
    <cfRule type="cellIs" dxfId="3022" priority="2999" operator="lessThan">
      <formula>0</formula>
    </cfRule>
  </conditionalFormatting>
  <conditionalFormatting sqref="D7">
    <cfRule type="cellIs" dxfId="3021" priority="2998" operator="lessThan">
      <formula>0</formula>
    </cfRule>
  </conditionalFormatting>
  <conditionalFormatting sqref="D7">
    <cfRule type="cellIs" dxfId="3020" priority="2997" operator="lessThan">
      <formula>0</formula>
    </cfRule>
  </conditionalFormatting>
  <conditionalFormatting sqref="D7">
    <cfRule type="cellIs" dxfId="3019" priority="2996" operator="lessThan">
      <formula>0</formula>
    </cfRule>
  </conditionalFormatting>
  <conditionalFormatting sqref="D7">
    <cfRule type="cellIs" dxfId="3018" priority="2995" operator="lessThan">
      <formula>0</formula>
    </cfRule>
  </conditionalFormatting>
  <conditionalFormatting sqref="D7">
    <cfRule type="cellIs" dxfId="3017" priority="2994" operator="lessThan">
      <formula>0</formula>
    </cfRule>
  </conditionalFormatting>
  <conditionalFormatting sqref="D7">
    <cfRule type="cellIs" dxfId="3016" priority="2993" operator="lessThan">
      <formula>0</formula>
    </cfRule>
  </conditionalFormatting>
  <conditionalFormatting sqref="D7">
    <cfRule type="cellIs" dxfId="3015" priority="2992" operator="lessThan">
      <formula>0</formula>
    </cfRule>
  </conditionalFormatting>
  <conditionalFormatting sqref="D7">
    <cfRule type="cellIs" dxfId="3014" priority="2991" operator="lessThan">
      <formula>0</formula>
    </cfRule>
  </conditionalFormatting>
  <conditionalFormatting sqref="D7">
    <cfRule type="cellIs" dxfId="3013" priority="2990" operator="lessThan">
      <formula>0</formula>
    </cfRule>
  </conditionalFormatting>
  <conditionalFormatting sqref="D7">
    <cfRule type="cellIs" dxfId="3012" priority="2989" operator="lessThan">
      <formula>0</formula>
    </cfRule>
  </conditionalFormatting>
  <conditionalFormatting sqref="D7">
    <cfRule type="cellIs" dxfId="3011" priority="2988" operator="lessThan">
      <formula>0</formula>
    </cfRule>
  </conditionalFormatting>
  <conditionalFormatting sqref="D7">
    <cfRule type="cellIs" dxfId="3010" priority="2987" operator="lessThan">
      <formula>0</formula>
    </cfRule>
  </conditionalFormatting>
  <conditionalFormatting sqref="D7">
    <cfRule type="cellIs" dxfId="3009" priority="2986" operator="lessThan">
      <formula>0</formula>
    </cfRule>
  </conditionalFormatting>
  <conditionalFormatting sqref="D7">
    <cfRule type="cellIs" dxfId="3008" priority="2985" operator="lessThan">
      <formula>0</formula>
    </cfRule>
  </conditionalFormatting>
  <conditionalFormatting sqref="D7">
    <cfRule type="cellIs" dxfId="3007" priority="2984" operator="lessThan">
      <formula>0</formula>
    </cfRule>
  </conditionalFormatting>
  <conditionalFormatting sqref="D7">
    <cfRule type="cellIs" dxfId="3006" priority="2983" operator="lessThan">
      <formula>0</formula>
    </cfRule>
  </conditionalFormatting>
  <conditionalFormatting sqref="D7">
    <cfRule type="cellIs" dxfId="3005" priority="2982" operator="lessThan">
      <formula>0</formula>
    </cfRule>
  </conditionalFormatting>
  <conditionalFormatting sqref="D7">
    <cfRule type="cellIs" dxfId="3004" priority="2981" operator="lessThan">
      <formula>0</formula>
    </cfRule>
  </conditionalFormatting>
  <conditionalFormatting sqref="D7">
    <cfRule type="cellIs" dxfId="3003" priority="2980" operator="lessThan">
      <formula>0</formula>
    </cfRule>
  </conditionalFormatting>
  <conditionalFormatting sqref="D7">
    <cfRule type="cellIs" dxfId="3002" priority="2979" operator="lessThan">
      <formula>0</formula>
    </cfRule>
  </conditionalFormatting>
  <conditionalFormatting sqref="D7">
    <cfRule type="cellIs" dxfId="3001" priority="2978" operator="lessThan">
      <formula>0</formula>
    </cfRule>
  </conditionalFormatting>
  <conditionalFormatting sqref="D7">
    <cfRule type="cellIs" dxfId="3000" priority="2977" operator="lessThan">
      <formula>0</formula>
    </cfRule>
  </conditionalFormatting>
  <conditionalFormatting sqref="D7">
    <cfRule type="cellIs" dxfId="2999" priority="2976" operator="lessThan">
      <formula>0</formula>
    </cfRule>
  </conditionalFormatting>
  <conditionalFormatting sqref="D7">
    <cfRule type="cellIs" dxfId="2998" priority="2975" operator="lessThan">
      <formula>0</formula>
    </cfRule>
  </conditionalFormatting>
  <conditionalFormatting sqref="D7">
    <cfRule type="cellIs" dxfId="2997" priority="2974" operator="lessThan">
      <formula>0</formula>
    </cfRule>
  </conditionalFormatting>
  <conditionalFormatting sqref="D7">
    <cfRule type="cellIs" dxfId="2996" priority="2973" operator="lessThan">
      <formula>0</formula>
    </cfRule>
  </conditionalFormatting>
  <conditionalFormatting sqref="D7">
    <cfRule type="cellIs" dxfId="2995" priority="2972" operator="lessThan">
      <formula>0</formula>
    </cfRule>
  </conditionalFormatting>
  <conditionalFormatting sqref="D7">
    <cfRule type="cellIs" dxfId="2994" priority="2971" operator="lessThan">
      <formula>0</formula>
    </cfRule>
  </conditionalFormatting>
  <conditionalFormatting sqref="D7">
    <cfRule type="cellIs" dxfId="2993" priority="2970" operator="lessThan">
      <formula>0</formula>
    </cfRule>
  </conditionalFormatting>
  <conditionalFormatting sqref="D7">
    <cfRule type="cellIs" dxfId="2992" priority="2969" operator="lessThan">
      <formula>0</formula>
    </cfRule>
  </conditionalFormatting>
  <conditionalFormatting sqref="D7">
    <cfRule type="cellIs" dxfId="2991" priority="2968" operator="lessThan">
      <formula>0</formula>
    </cfRule>
  </conditionalFormatting>
  <conditionalFormatting sqref="D7">
    <cfRule type="cellIs" dxfId="2990" priority="2967" operator="lessThan">
      <formula>0</formula>
    </cfRule>
  </conditionalFormatting>
  <conditionalFormatting sqref="D7">
    <cfRule type="cellIs" dxfId="2989" priority="2966" operator="lessThan">
      <formula>0</formula>
    </cfRule>
  </conditionalFormatting>
  <conditionalFormatting sqref="D7">
    <cfRule type="cellIs" dxfId="2988" priority="2965" operator="lessThan">
      <formula>0</formula>
    </cfRule>
  </conditionalFormatting>
  <conditionalFormatting sqref="D7">
    <cfRule type="cellIs" dxfId="2987" priority="2964" operator="lessThan">
      <formula>0</formula>
    </cfRule>
  </conditionalFormatting>
  <conditionalFormatting sqref="D7">
    <cfRule type="cellIs" dxfId="2986" priority="2963" operator="lessThan">
      <formula>0</formula>
    </cfRule>
  </conditionalFormatting>
  <conditionalFormatting sqref="D7">
    <cfRule type="cellIs" dxfId="2985" priority="2962" operator="lessThan">
      <formula>0</formula>
    </cfRule>
  </conditionalFormatting>
  <conditionalFormatting sqref="D7">
    <cfRule type="cellIs" dxfId="2984" priority="2961" operator="lessThan">
      <formula>0</formula>
    </cfRule>
  </conditionalFormatting>
  <conditionalFormatting sqref="D7">
    <cfRule type="cellIs" dxfId="2983" priority="2960" operator="lessThan">
      <formula>0</formula>
    </cfRule>
  </conditionalFormatting>
  <conditionalFormatting sqref="D7">
    <cfRule type="cellIs" dxfId="2982" priority="2959" operator="lessThan">
      <formula>0</formula>
    </cfRule>
  </conditionalFormatting>
  <conditionalFormatting sqref="D7">
    <cfRule type="cellIs" dxfId="2981" priority="2958" operator="lessThan">
      <formula>0</formula>
    </cfRule>
  </conditionalFormatting>
  <conditionalFormatting sqref="D7">
    <cfRule type="cellIs" dxfId="2980" priority="2957" operator="lessThan">
      <formula>0</formula>
    </cfRule>
  </conditionalFormatting>
  <conditionalFormatting sqref="D7">
    <cfRule type="cellIs" dxfId="2979" priority="2956" operator="lessThan">
      <formula>0</formula>
    </cfRule>
  </conditionalFormatting>
  <conditionalFormatting sqref="D7">
    <cfRule type="cellIs" dxfId="2978" priority="2955" operator="lessThan">
      <formula>0</formula>
    </cfRule>
  </conditionalFormatting>
  <conditionalFormatting sqref="D7">
    <cfRule type="cellIs" dxfId="2977" priority="2954" operator="lessThan">
      <formula>0</formula>
    </cfRule>
  </conditionalFormatting>
  <conditionalFormatting sqref="D7">
    <cfRule type="cellIs" dxfId="2976" priority="2953" operator="lessThan">
      <formula>0</formula>
    </cfRule>
  </conditionalFormatting>
  <conditionalFormatting sqref="D7">
    <cfRule type="cellIs" dxfId="2975" priority="2952" operator="lessThan">
      <formula>0</formula>
    </cfRule>
  </conditionalFormatting>
  <conditionalFormatting sqref="D7">
    <cfRule type="cellIs" dxfId="2974" priority="2951" operator="lessThan">
      <formula>0</formula>
    </cfRule>
  </conditionalFormatting>
  <conditionalFormatting sqref="D7">
    <cfRule type="cellIs" dxfId="2973" priority="2950" operator="lessThan">
      <formula>0</formula>
    </cfRule>
  </conditionalFormatting>
  <conditionalFormatting sqref="D7">
    <cfRule type="cellIs" dxfId="2972" priority="2949" operator="lessThan">
      <formula>0</formula>
    </cfRule>
  </conditionalFormatting>
  <conditionalFormatting sqref="D7">
    <cfRule type="cellIs" dxfId="2971" priority="2948" operator="lessThan">
      <formula>0</formula>
    </cfRule>
  </conditionalFormatting>
  <conditionalFormatting sqref="D7">
    <cfRule type="cellIs" dxfId="2970" priority="2947" operator="lessThan">
      <formula>0</formula>
    </cfRule>
  </conditionalFormatting>
  <conditionalFormatting sqref="D7">
    <cfRule type="cellIs" dxfId="2969" priority="2946" operator="lessThan">
      <formula>0</formula>
    </cfRule>
  </conditionalFormatting>
  <conditionalFormatting sqref="D7">
    <cfRule type="cellIs" dxfId="2968" priority="2945" operator="lessThan">
      <formula>0</formula>
    </cfRule>
  </conditionalFormatting>
  <conditionalFormatting sqref="D7">
    <cfRule type="cellIs" dxfId="2967" priority="2944" operator="lessThan">
      <formula>0</formula>
    </cfRule>
  </conditionalFormatting>
  <conditionalFormatting sqref="D7">
    <cfRule type="cellIs" dxfId="2966" priority="2943" operator="lessThan">
      <formula>0</formula>
    </cfRule>
  </conditionalFormatting>
  <conditionalFormatting sqref="D7">
    <cfRule type="cellIs" dxfId="2965" priority="2942" operator="lessThan">
      <formula>0</formula>
    </cfRule>
  </conditionalFormatting>
  <conditionalFormatting sqref="D7">
    <cfRule type="cellIs" dxfId="2964" priority="2941" operator="lessThan">
      <formula>0</formula>
    </cfRule>
  </conditionalFormatting>
  <conditionalFormatting sqref="D7">
    <cfRule type="cellIs" dxfId="2963" priority="2940" operator="lessThan">
      <formula>0</formula>
    </cfRule>
  </conditionalFormatting>
  <conditionalFormatting sqref="D7">
    <cfRule type="cellIs" dxfId="2962" priority="2939" operator="lessThan">
      <formula>0</formula>
    </cfRule>
  </conditionalFormatting>
  <conditionalFormatting sqref="D7">
    <cfRule type="cellIs" dxfId="2961" priority="2938" operator="lessThan">
      <formula>0</formula>
    </cfRule>
  </conditionalFormatting>
  <conditionalFormatting sqref="D7">
    <cfRule type="cellIs" dxfId="2960" priority="2937" operator="lessThan">
      <formula>0</formula>
    </cfRule>
  </conditionalFormatting>
  <conditionalFormatting sqref="D7">
    <cfRule type="cellIs" dxfId="2959" priority="2936" operator="lessThan">
      <formula>0</formula>
    </cfRule>
  </conditionalFormatting>
  <conditionalFormatting sqref="D7">
    <cfRule type="cellIs" dxfId="2958" priority="2935" operator="lessThan">
      <formula>0</formula>
    </cfRule>
  </conditionalFormatting>
  <conditionalFormatting sqref="D7">
    <cfRule type="cellIs" dxfId="2957" priority="2934" operator="lessThan">
      <formula>0</formula>
    </cfRule>
  </conditionalFormatting>
  <conditionalFormatting sqref="D7">
    <cfRule type="cellIs" dxfId="2956" priority="2933" operator="lessThan">
      <formula>0</formula>
    </cfRule>
  </conditionalFormatting>
  <conditionalFormatting sqref="D7">
    <cfRule type="cellIs" dxfId="2955" priority="2932" operator="lessThan">
      <formula>0</formula>
    </cfRule>
  </conditionalFormatting>
  <conditionalFormatting sqref="D7">
    <cfRule type="cellIs" dxfId="2954" priority="2931" operator="lessThan">
      <formula>0</formula>
    </cfRule>
  </conditionalFormatting>
  <conditionalFormatting sqref="D7">
    <cfRule type="cellIs" dxfId="2953" priority="2930" operator="lessThan">
      <formula>0</formula>
    </cfRule>
  </conditionalFormatting>
  <conditionalFormatting sqref="D7">
    <cfRule type="cellIs" dxfId="2952" priority="2929" operator="lessThan">
      <formula>0</formula>
    </cfRule>
  </conditionalFormatting>
  <conditionalFormatting sqref="D7">
    <cfRule type="cellIs" dxfId="2951" priority="2928" operator="lessThan">
      <formula>0</formula>
    </cfRule>
  </conditionalFormatting>
  <conditionalFormatting sqref="D7">
    <cfRule type="cellIs" dxfId="2950" priority="2927" operator="lessThan">
      <formula>0</formula>
    </cfRule>
  </conditionalFormatting>
  <conditionalFormatting sqref="D7">
    <cfRule type="cellIs" dxfId="2949" priority="2926" operator="lessThan">
      <formula>0</formula>
    </cfRule>
  </conditionalFormatting>
  <conditionalFormatting sqref="D7">
    <cfRule type="cellIs" dxfId="2948" priority="2925" operator="lessThan">
      <formula>0</formula>
    </cfRule>
  </conditionalFormatting>
  <conditionalFormatting sqref="D7">
    <cfRule type="cellIs" dxfId="2947" priority="2924" operator="lessThan">
      <formula>0</formula>
    </cfRule>
  </conditionalFormatting>
  <conditionalFormatting sqref="D7">
    <cfRule type="cellIs" dxfId="2946" priority="2923" operator="lessThan">
      <formula>0</formula>
    </cfRule>
  </conditionalFormatting>
  <conditionalFormatting sqref="D7">
    <cfRule type="cellIs" dxfId="2945" priority="2922" operator="lessThan">
      <formula>0</formula>
    </cfRule>
  </conditionalFormatting>
  <conditionalFormatting sqref="D7">
    <cfRule type="cellIs" dxfId="2944" priority="2921" operator="lessThan">
      <formula>0</formula>
    </cfRule>
  </conditionalFormatting>
  <conditionalFormatting sqref="D7">
    <cfRule type="cellIs" dxfId="2943" priority="2920" operator="lessThan">
      <formula>0</formula>
    </cfRule>
  </conditionalFormatting>
  <conditionalFormatting sqref="D9">
    <cfRule type="cellIs" dxfId="2942" priority="2919" operator="lessThan">
      <formula>0</formula>
    </cfRule>
  </conditionalFormatting>
  <conditionalFormatting sqref="D8">
    <cfRule type="cellIs" dxfId="2941" priority="2912" operator="lessThan">
      <formula>0</formula>
    </cfRule>
  </conditionalFormatting>
  <conditionalFormatting sqref="D9">
    <cfRule type="cellIs" dxfId="2940" priority="2918" operator="lessThan">
      <formula>0</formula>
    </cfRule>
  </conditionalFormatting>
  <conditionalFormatting sqref="D9">
    <cfRule type="cellIs" dxfId="2939" priority="2917" operator="lessThan">
      <formula>0</formula>
    </cfRule>
  </conditionalFormatting>
  <conditionalFormatting sqref="D9">
    <cfRule type="cellIs" dxfId="2938" priority="2916" operator="lessThan">
      <formula>0</formula>
    </cfRule>
  </conditionalFormatting>
  <conditionalFormatting sqref="D9">
    <cfRule type="cellIs" dxfId="2937" priority="2915" operator="lessThan">
      <formula>0</formula>
    </cfRule>
  </conditionalFormatting>
  <conditionalFormatting sqref="D9">
    <cfRule type="cellIs" dxfId="2936" priority="2914" operator="lessThan">
      <formula>0</formula>
    </cfRule>
  </conditionalFormatting>
  <conditionalFormatting sqref="D9">
    <cfRule type="cellIs" dxfId="2935" priority="2913" operator="lessThan">
      <formula>0</formula>
    </cfRule>
  </conditionalFormatting>
  <conditionalFormatting sqref="D8">
    <cfRule type="cellIs" dxfId="2934" priority="2905" operator="lessThan">
      <formula>0</formula>
    </cfRule>
  </conditionalFormatting>
  <conditionalFormatting sqref="D9">
    <cfRule type="cellIs" dxfId="2933" priority="2911" operator="lessThan">
      <formula>0</formula>
    </cfRule>
  </conditionalFormatting>
  <conditionalFormatting sqref="D9">
    <cfRule type="cellIs" dxfId="2932" priority="2910" operator="lessThan">
      <formula>0</formula>
    </cfRule>
  </conditionalFormatting>
  <conditionalFormatting sqref="D9">
    <cfRule type="cellIs" dxfId="2931" priority="2909" operator="lessThan">
      <formula>0</formula>
    </cfRule>
  </conditionalFormatting>
  <conditionalFormatting sqref="D9">
    <cfRule type="cellIs" dxfId="2930" priority="2908" operator="lessThan">
      <formula>0</formula>
    </cfRule>
  </conditionalFormatting>
  <conditionalFormatting sqref="D9">
    <cfRule type="cellIs" dxfId="2929" priority="2907" operator="lessThan">
      <formula>0</formula>
    </cfRule>
  </conditionalFormatting>
  <conditionalFormatting sqref="D9">
    <cfRule type="cellIs" dxfId="2928" priority="2906" operator="lessThan">
      <formula>0</formula>
    </cfRule>
  </conditionalFormatting>
  <conditionalFormatting sqref="D9">
    <cfRule type="cellIs" dxfId="2927" priority="2904" operator="lessThan">
      <formula>0</formula>
    </cfRule>
  </conditionalFormatting>
  <conditionalFormatting sqref="D9">
    <cfRule type="cellIs" dxfId="2926" priority="2903" operator="lessThan">
      <formula>0</formula>
    </cfRule>
  </conditionalFormatting>
  <conditionalFormatting sqref="D9">
    <cfRule type="cellIs" dxfId="2925" priority="2902" operator="lessThan">
      <formula>0</formula>
    </cfRule>
  </conditionalFormatting>
  <conditionalFormatting sqref="D9">
    <cfRule type="cellIs" dxfId="2924" priority="2901" operator="lessThan">
      <formula>0</formula>
    </cfRule>
  </conditionalFormatting>
  <conditionalFormatting sqref="D9">
    <cfRule type="cellIs" dxfId="2923" priority="2900" operator="lessThan">
      <formula>0</formula>
    </cfRule>
  </conditionalFormatting>
  <conditionalFormatting sqref="D8">
    <cfRule type="cellIs" dxfId="2922" priority="2899" operator="lessThan">
      <formula>0</formula>
    </cfRule>
  </conditionalFormatting>
  <conditionalFormatting sqref="D9">
    <cfRule type="cellIs" dxfId="2921" priority="2898" operator="lessThan">
      <formula>0</formula>
    </cfRule>
  </conditionalFormatting>
  <conditionalFormatting sqref="D9">
    <cfRule type="cellIs" dxfId="2920" priority="2897" operator="lessThan">
      <formula>0</formula>
    </cfRule>
  </conditionalFormatting>
  <conditionalFormatting sqref="D9">
    <cfRule type="cellIs" dxfId="2919" priority="2896" operator="lessThan">
      <formula>0</formula>
    </cfRule>
  </conditionalFormatting>
  <conditionalFormatting sqref="D9">
    <cfRule type="cellIs" dxfId="2918" priority="2895" operator="lessThan">
      <formula>0</formula>
    </cfRule>
  </conditionalFormatting>
  <conditionalFormatting sqref="D8">
    <cfRule type="cellIs" dxfId="2917" priority="2894" operator="lessThan">
      <formula>0</formula>
    </cfRule>
  </conditionalFormatting>
  <conditionalFormatting sqref="D9">
    <cfRule type="cellIs" dxfId="2916" priority="2893" operator="lessThan">
      <formula>0</formula>
    </cfRule>
  </conditionalFormatting>
  <conditionalFormatting sqref="D9">
    <cfRule type="cellIs" dxfId="2915" priority="2892" operator="lessThan">
      <formula>0</formula>
    </cfRule>
  </conditionalFormatting>
  <conditionalFormatting sqref="D9">
    <cfRule type="cellIs" dxfId="2914" priority="2891" operator="lessThan">
      <formula>0</formula>
    </cfRule>
  </conditionalFormatting>
  <conditionalFormatting sqref="D8">
    <cfRule type="cellIs" dxfId="2913" priority="2890" operator="lessThan">
      <formula>0</formula>
    </cfRule>
  </conditionalFormatting>
  <conditionalFormatting sqref="D9">
    <cfRule type="cellIs" dxfId="2912" priority="2889" operator="lessThan">
      <formula>0</formula>
    </cfRule>
  </conditionalFormatting>
  <conditionalFormatting sqref="D9">
    <cfRule type="cellIs" dxfId="2911" priority="2888" operator="lessThan">
      <formula>0</formula>
    </cfRule>
  </conditionalFormatting>
  <conditionalFormatting sqref="D8">
    <cfRule type="cellIs" dxfId="2910" priority="2887" operator="lessThan">
      <formula>0</formula>
    </cfRule>
  </conditionalFormatting>
  <conditionalFormatting sqref="D9">
    <cfRule type="cellIs" dxfId="2909" priority="2886" operator="lessThan">
      <formula>0</formula>
    </cfRule>
  </conditionalFormatting>
  <conditionalFormatting sqref="D8">
    <cfRule type="cellIs" dxfId="2908" priority="2885" operator="lessThan">
      <formula>0</formula>
    </cfRule>
  </conditionalFormatting>
  <conditionalFormatting sqref="D8">
    <cfRule type="cellIs" dxfId="2907" priority="2884" operator="lessThan">
      <formula>0</formula>
    </cfRule>
  </conditionalFormatting>
  <conditionalFormatting sqref="D8">
    <cfRule type="cellIs" dxfId="2906" priority="2877" operator="lessThan">
      <formula>0</formula>
    </cfRule>
  </conditionalFormatting>
  <conditionalFormatting sqref="D9">
    <cfRule type="cellIs" dxfId="2905" priority="2883" operator="lessThan">
      <formula>0</formula>
    </cfRule>
  </conditionalFormatting>
  <conditionalFormatting sqref="D9">
    <cfRule type="cellIs" dxfId="2904" priority="2882" operator="lessThan">
      <formula>0</formula>
    </cfRule>
  </conditionalFormatting>
  <conditionalFormatting sqref="D9">
    <cfRule type="cellIs" dxfId="2903" priority="2881" operator="lessThan">
      <formula>0</formula>
    </cfRule>
  </conditionalFormatting>
  <conditionalFormatting sqref="D9">
    <cfRule type="cellIs" dxfId="2902" priority="2880" operator="lessThan">
      <formula>0</formula>
    </cfRule>
  </conditionalFormatting>
  <conditionalFormatting sqref="D9">
    <cfRule type="cellIs" dxfId="2901" priority="2879" operator="lessThan">
      <formula>0</formula>
    </cfRule>
  </conditionalFormatting>
  <conditionalFormatting sqref="D9">
    <cfRule type="cellIs" dxfId="2900" priority="2878" operator="lessThan">
      <formula>0</formula>
    </cfRule>
  </conditionalFormatting>
  <conditionalFormatting sqref="D9">
    <cfRule type="cellIs" dxfId="2899" priority="2876" operator="lessThan">
      <formula>0</formula>
    </cfRule>
  </conditionalFormatting>
  <conditionalFormatting sqref="D9">
    <cfRule type="cellIs" dxfId="2898" priority="2875" operator="lessThan">
      <formula>0</formula>
    </cfRule>
  </conditionalFormatting>
  <conditionalFormatting sqref="D9">
    <cfRule type="cellIs" dxfId="2897" priority="2874" operator="lessThan">
      <formula>0</formula>
    </cfRule>
  </conditionalFormatting>
  <conditionalFormatting sqref="D9">
    <cfRule type="cellIs" dxfId="2896" priority="2873" operator="lessThan">
      <formula>0</formula>
    </cfRule>
  </conditionalFormatting>
  <conditionalFormatting sqref="D9">
    <cfRule type="cellIs" dxfId="2895" priority="2872" operator="lessThan">
      <formula>0</formula>
    </cfRule>
  </conditionalFormatting>
  <conditionalFormatting sqref="D8">
    <cfRule type="cellIs" dxfId="2894" priority="2871" operator="lessThan">
      <formula>0</formula>
    </cfRule>
  </conditionalFormatting>
  <conditionalFormatting sqref="D9">
    <cfRule type="cellIs" dxfId="2893" priority="2870" operator="lessThan">
      <formula>0</formula>
    </cfRule>
  </conditionalFormatting>
  <conditionalFormatting sqref="D9">
    <cfRule type="cellIs" dxfId="2892" priority="2869" operator="lessThan">
      <formula>0</formula>
    </cfRule>
  </conditionalFormatting>
  <conditionalFormatting sqref="D9">
    <cfRule type="cellIs" dxfId="2891" priority="2868" operator="lessThan">
      <formula>0</formula>
    </cfRule>
  </conditionalFormatting>
  <conditionalFormatting sqref="D9">
    <cfRule type="cellIs" dxfId="2890" priority="2867" operator="lessThan">
      <formula>0</formula>
    </cfRule>
  </conditionalFormatting>
  <conditionalFormatting sqref="D8">
    <cfRule type="cellIs" dxfId="2889" priority="2866" operator="lessThan">
      <formula>0</formula>
    </cfRule>
  </conditionalFormatting>
  <conditionalFormatting sqref="D9">
    <cfRule type="cellIs" dxfId="2888" priority="2865" operator="lessThan">
      <formula>0</formula>
    </cfRule>
  </conditionalFormatting>
  <conditionalFormatting sqref="D9">
    <cfRule type="cellIs" dxfId="2887" priority="2864" operator="lessThan">
      <formula>0</formula>
    </cfRule>
  </conditionalFormatting>
  <conditionalFormatting sqref="D9">
    <cfRule type="cellIs" dxfId="2886" priority="2863" operator="lessThan">
      <formula>0</formula>
    </cfRule>
  </conditionalFormatting>
  <conditionalFormatting sqref="D8">
    <cfRule type="cellIs" dxfId="2885" priority="2862" operator="lessThan">
      <formula>0</formula>
    </cfRule>
  </conditionalFormatting>
  <conditionalFormatting sqref="D9">
    <cfRule type="cellIs" dxfId="2884" priority="2861" operator="lessThan">
      <formula>0</formula>
    </cfRule>
  </conditionalFormatting>
  <conditionalFormatting sqref="D9">
    <cfRule type="cellIs" dxfId="2883" priority="2860" operator="lessThan">
      <formula>0</formula>
    </cfRule>
  </conditionalFormatting>
  <conditionalFormatting sqref="D8">
    <cfRule type="cellIs" dxfId="2882" priority="2859" operator="lessThan">
      <formula>0</formula>
    </cfRule>
  </conditionalFormatting>
  <conditionalFormatting sqref="D9">
    <cfRule type="cellIs" dxfId="2881" priority="2858" operator="lessThan">
      <formula>0</formula>
    </cfRule>
  </conditionalFormatting>
  <conditionalFormatting sqref="D8">
    <cfRule type="cellIs" dxfId="2880" priority="2857" operator="lessThan">
      <formula>0</formula>
    </cfRule>
  </conditionalFormatting>
  <conditionalFormatting sqref="D8">
    <cfRule type="cellIs" dxfId="2879" priority="2856" operator="lessThan">
      <formula>0</formula>
    </cfRule>
  </conditionalFormatting>
  <conditionalFormatting sqref="D9">
    <cfRule type="cellIs" dxfId="2878" priority="2855" operator="lessThan">
      <formula>0</formula>
    </cfRule>
  </conditionalFormatting>
  <conditionalFormatting sqref="D9">
    <cfRule type="cellIs" dxfId="2877" priority="2854" operator="lessThan">
      <formula>0</formula>
    </cfRule>
  </conditionalFormatting>
  <conditionalFormatting sqref="D9">
    <cfRule type="cellIs" dxfId="2876" priority="2853" operator="lessThan">
      <formula>0</formula>
    </cfRule>
  </conditionalFormatting>
  <conditionalFormatting sqref="D9">
    <cfRule type="cellIs" dxfId="2875" priority="2852" operator="lessThan">
      <formula>0</formula>
    </cfRule>
  </conditionalFormatting>
  <conditionalFormatting sqref="D9">
    <cfRule type="cellIs" dxfId="2874" priority="2851" operator="lessThan">
      <formula>0</formula>
    </cfRule>
  </conditionalFormatting>
  <conditionalFormatting sqref="D8">
    <cfRule type="cellIs" dxfId="2873" priority="2850" operator="lessThan">
      <formula>0</formula>
    </cfRule>
  </conditionalFormatting>
  <conditionalFormatting sqref="D9">
    <cfRule type="cellIs" dxfId="2872" priority="2849" operator="lessThan">
      <formula>0</formula>
    </cfRule>
  </conditionalFormatting>
  <conditionalFormatting sqref="D9">
    <cfRule type="cellIs" dxfId="2871" priority="2848" operator="lessThan">
      <formula>0</formula>
    </cfRule>
  </conditionalFormatting>
  <conditionalFormatting sqref="D9">
    <cfRule type="cellIs" dxfId="2870" priority="2847" operator="lessThan">
      <formula>0</formula>
    </cfRule>
  </conditionalFormatting>
  <conditionalFormatting sqref="D9">
    <cfRule type="cellIs" dxfId="2869" priority="2846" operator="lessThan">
      <formula>0</formula>
    </cfRule>
  </conditionalFormatting>
  <conditionalFormatting sqref="D8">
    <cfRule type="cellIs" dxfId="2868" priority="2845" operator="lessThan">
      <formula>0</formula>
    </cfRule>
  </conditionalFormatting>
  <conditionalFormatting sqref="D9">
    <cfRule type="cellIs" dxfId="2867" priority="2844" operator="lessThan">
      <formula>0</formula>
    </cfRule>
  </conditionalFormatting>
  <conditionalFormatting sqref="D9">
    <cfRule type="cellIs" dxfId="2866" priority="2843" operator="lessThan">
      <formula>0</formula>
    </cfRule>
  </conditionalFormatting>
  <conditionalFormatting sqref="D9">
    <cfRule type="cellIs" dxfId="2865" priority="2842" operator="lessThan">
      <formula>0</formula>
    </cfRule>
  </conditionalFormatting>
  <conditionalFormatting sqref="D8">
    <cfRule type="cellIs" dxfId="2864" priority="2841" operator="lessThan">
      <formula>0</formula>
    </cfRule>
  </conditionalFormatting>
  <conditionalFormatting sqref="D9">
    <cfRule type="cellIs" dxfId="2863" priority="2840" operator="lessThan">
      <formula>0</formula>
    </cfRule>
  </conditionalFormatting>
  <conditionalFormatting sqref="D9">
    <cfRule type="cellIs" dxfId="2862" priority="2839" operator="lessThan">
      <formula>0</formula>
    </cfRule>
  </conditionalFormatting>
  <conditionalFormatting sqref="D8">
    <cfRule type="cellIs" dxfId="2861" priority="2838" operator="lessThan">
      <formula>0</formula>
    </cfRule>
  </conditionalFormatting>
  <conditionalFormatting sqref="D9">
    <cfRule type="cellIs" dxfId="2860" priority="2837" operator="lessThan">
      <formula>0</formula>
    </cfRule>
  </conditionalFormatting>
  <conditionalFormatting sqref="D8">
    <cfRule type="cellIs" dxfId="2859" priority="2836" operator="lessThan">
      <formula>0</formula>
    </cfRule>
  </conditionalFormatting>
  <conditionalFormatting sqref="D8">
    <cfRule type="cellIs" dxfId="2858" priority="2835" operator="lessThan">
      <formula>0</formula>
    </cfRule>
  </conditionalFormatting>
  <conditionalFormatting sqref="D9">
    <cfRule type="cellIs" dxfId="2857" priority="2834" operator="lessThan">
      <formula>0</formula>
    </cfRule>
  </conditionalFormatting>
  <conditionalFormatting sqref="D9">
    <cfRule type="cellIs" dxfId="2856" priority="2833" operator="lessThan">
      <formula>0</formula>
    </cfRule>
  </conditionalFormatting>
  <conditionalFormatting sqref="D9">
    <cfRule type="cellIs" dxfId="2855" priority="2832" operator="lessThan">
      <formula>0</formula>
    </cfRule>
  </conditionalFormatting>
  <conditionalFormatting sqref="D9">
    <cfRule type="cellIs" dxfId="2854" priority="2831" operator="lessThan">
      <formula>0</formula>
    </cfRule>
  </conditionalFormatting>
  <conditionalFormatting sqref="D8">
    <cfRule type="cellIs" dxfId="2853" priority="2830" operator="lessThan">
      <formula>0</formula>
    </cfRule>
  </conditionalFormatting>
  <conditionalFormatting sqref="D9">
    <cfRule type="cellIs" dxfId="2852" priority="2829" operator="lessThan">
      <formula>0</formula>
    </cfRule>
  </conditionalFormatting>
  <conditionalFormatting sqref="D9">
    <cfRule type="cellIs" dxfId="2851" priority="2828" operator="lessThan">
      <formula>0</formula>
    </cfRule>
  </conditionalFormatting>
  <conditionalFormatting sqref="D9">
    <cfRule type="cellIs" dxfId="2850" priority="2827" operator="lessThan">
      <formula>0</formula>
    </cfRule>
  </conditionalFormatting>
  <conditionalFormatting sqref="D8">
    <cfRule type="cellIs" dxfId="2849" priority="2826" operator="lessThan">
      <formula>0</formula>
    </cfRule>
  </conditionalFormatting>
  <conditionalFormatting sqref="D9">
    <cfRule type="cellIs" dxfId="2848" priority="2825" operator="lessThan">
      <formula>0</formula>
    </cfRule>
  </conditionalFormatting>
  <conditionalFormatting sqref="D9">
    <cfRule type="cellIs" dxfId="2847" priority="2824" operator="lessThan">
      <formula>0</formula>
    </cfRule>
  </conditionalFormatting>
  <conditionalFormatting sqref="D8">
    <cfRule type="cellIs" dxfId="2846" priority="2823" operator="lessThan">
      <formula>0</formula>
    </cfRule>
  </conditionalFormatting>
  <conditionalFormatting sqref="D9">
    <cfRule type="cellIs" dxfId="2845" priority="2822" operator="lessThan">
      <formula>0</formula>
    </cfRule>
  </conditionalFormatting>
  <conditionalFormatting sqref="D8">
    <cfRule type="cellIs" dxfId="2844" priority="2821" operator="lessThan">
      <formula>0</formula>
    </cfRule>
  </conditionalFormatting>
  <conditionalFormatting sqref="D8">
    <cfRule type="cellIs" dxfId="2843" priority="2820" operator="lessThan">
      <formula>0</formula>
    </cfRule>
  </conditionalFormatting>
  <conditionalFormatting sqref="D9">
    <cfRule type="cellIs" dxfId="2842" priority="2819" operator="lessThan">
      <formula>0</formula>
    </cfRule>
  </conditionalFormatting>
  <conditionalFormatting sqref="D9">
    <cfRule type="cellIs" dxfId="2841" priority="2818" operator="lessThan">
      <formula>0</formula>
    </cfRule>
  </conditionalFormatting>
  <conditionalFormatting sqref="D9">
    <cfRule type="cellIs" dxfId="2840" priority="2817" operator="lessThan">
      <formula>0</formula>
    </cfRule>
  </conditionalFormatting>
  <conditionalFormatting sqref="D8">
    <cfRule type="cellIs" dxfId="2839" priority="2816" operator="lessThan">
      <formula>0</formula>
    </cfRule>
  </conditionalFormatting>
  <conditionalFormatting sqref="D9">
    <cfRule type="cellIs" dxfId="2838" priority="2815" operator="lessThan">
      <formula>0</formula>
    </cfRule>
  </conditionalFormatting>
  <conditionalFormatting sqref="D9">
    <cfRule type="cellIs" dxfId="2837" priority="2814" operator="lessThan">
      <formula>0</formula>
    </cfRule>
  </conditionalFormatting>
  <conditionalFormatting sqref="D8">
    <cfRule type="cellIs" dxfId="2836" priority="2813" operator="lessThan">
      <formula>0</formula>
    </cfRule>
  </conditionalFormatting>
  <conditionalFormatting sqref="D9">
    <cfRule type="cellIs" dxfId="2835" priority="2812" operator="lessThan">
      <formula>0</formula>
    </cfRule>
  </conditionalFormatting>
  <conditionalFormatting sqref="D8">
    <cfRule type="cellIs" dxfId="2834" priority="2811" operator="lessThan">
      <formula>0</formula>
    </cfRule>
  </conditionalFormatting>
  <conditionalFormatting sqref="D8">
    <cfRule type="cellIs" dxfId="2833" priority="2810" operator="lessThan">
      <formula>0</formula>
    </cfRule>
  </conditionalFormatting>
  <conditionalFormatting sqref="D9">
    <cfRule type="cellIs" dxfId="2832" priority="2809" operator="lessThan">
      <formula>0</formula>
    </cfRule>
  </conditionalFormatting>
  <conditionalFormatting sqref="D9">
    <cfRule type="cellIs" dxfId="2831" priority="2808" operator="lessThan">
      <formula>0</formula>
    </cfRule>
  </conditionalFormatting>
  <conditionalFormatting sqref="D8">
    <cfRule type="cellIs" dxfId="2830" priority="2807" operator="lessThan">
      <formula>0</formula>
    </cfRule>
  </conditionalFormatting>
  <conditionalFormatting sqref="D9">
    <cfRule type="cellIs" dxfId="2829" priority="2806" operator="lessThan">
      <formula>0</formula>
    </cfRule>
  </conditionalFormatting>
  <conditionalFormatting sqref="D8">
    <cfRule type="cellIs" dxfId="2828" priority="2805" operator="lessThan">
      <formula>0</formula>
    </cfRule>
  </conditionalFormatting>
  <conditionalFormatting sqref="D8">
    <cfRule type="cellIs" dxfId="2827" priority="2804" operator="lessThan">
      <formula>0</formula>
    </cfRule>
  </conditionalFormatting>
  <conditionalFormatting sqref="D9">
    <cfRule type="cellIs" dxfId="2826" priority="2803" operator="lessThan">
      <formula>0</formula>
    </cfRule>
  </conditionalFormatting>
  <conditionalFormatting sqref="D8">
    <cfRule type="cellIs" dxfId="2825" priority="2802" operator="lessThan">
      <formula>0</formula>
    </cfRule>
  </conditionalFormatting>
  <conditionalFormatting sqref="D8">
    <cfRule type="cellIs" dxfId="2824" priority="2801" operator="lessThan">
      <formula>0</formula>
    </cfRule>
  </conditionalFormatting>
  <conditionalFormatting sqref="D8">
    <cfRule type="cellIs" dxfId="2823" priority="2800" operator="lessThan">
      <formula>0</formula>
    </cfRule>
  </conditionalFormatting>
  <conditionalFormatting sqref="D8">
    <cfRule type="cellIs" dxfId="2822" priority="2793" operator="lessThan">
      <formula>0</formula>
    </cfRule>
  </conditionalFormatting>
  <conditionalFormatting sqref="D9">
    <cfRule type="cellIs" dxfId="2821" priority="2799" operator="lessThan">
      <formula>0</formula>
    </cfRule>
  </conditionalFormatting>
  <conditionalFormatting sqref="D9">
    <cfRule type="cellIs" dxfId="2820" priority="2798" operator="lessThan">
      <formula>0</formula>
    </cfRule>
  </conditionalFormatting>
  <conditionalFormatting sqref="D9">
    <cfRule type="cellIs" dxfId="2819" priority="2797" operator="lessThan">
      <formula>0</formula>
    </cfRule>
  </conditionalFormatting>
  <conditionalFormatting sqref="D9">
    <cfRule type="cellIs" dxfId="2818" priority="2796" operator="lessThan">
      <formula>0</formula>
    </cfRule>
  </conditionalFormatting>
  <conditionalFormatting sqref="D9">
    <cfRule type="cellIs" dxfId="2817" priority="2795" operator="lessThan">
      <formula>0</formula>
    </cfRule>
  </conditionalFormatting>
  <conditionalFormatting sqref="D9">
    <cfRule type="cellIs" dxfId="2816" priority="2794" operator="lessThan">
      <formula>0</formula>
    </cfRule>
  </conditionalFormatting>
  <conditionalFormatting sqref="D9">
    <cfRule type="cellIs" dxfId="2815" priority="2792" operator="lessThan">
      <formula>0</formula>
    </cfRule>
  </conditionalFormatting>
  <conditionalFormatting sqref="D9">
    <cfRule type="cellIs" dxfId="2814" priority="2791" operator="lessThan">
      <formula>0</formula>
    </cfRule>
  </conditionalFormatting>
  <conditionalFormatting sqref="D9">
    <cfRule type="cellIs" dxfId="2813" priority="2790" operator="lessThan">
      <formula>0</formula>
    </cfRule>
  </conditionalFormatting>
  <conditionalFormatting sqref="D9">
    <cfRule type="cellIs" dxfId="2812" priority="2789" operator="lessThan">
      <formula>0</formula>
    </cfRule>
  </conditionalFormatting>
  <conditionalFormatting sqref="D9">
    <cfRule type="cellIs" dxfId="2811" priority="2788" operator="lessThan">
      <formula>0</formula>
    </cfRule>
  </conditionalFormatting>
  <conditionalFormatting sqref="D8">
    <cfRule type="cellIs" dxfId="2810" priority="2787" operator="lessThan">
      <formula>0</formula>
    </cfRule>
  </conditionalFormatting>
  <conditionalFormatting sqref="D9">
    <cfRule type="cellIs" dxfId="2809" priority="2786" operator="lessThan">
      <formula>0</formula>
    </cfRule>
  </conditionalFormatting>
  <conditionalFormatting sqref="D9">
    <cfRule type="cellIs" dxfId="2808" priority="2785" operator="lessThan">
      <formula>0</formula>
    </cfRule>
  </conditionalFormatting>
  <conditionalFormatting sqref="D9">
    <cfRule type="cellIs" dxfId="2807" priority="2784" operator="lessThan">
      <formula>0</formula>
    </cfRule>
  </conditionalFormatting>
  <conditionalFormatting sqref="D9">
    <cfRule type="cellIs" dxfId="2806" priority="2783" operator="lessThan">
      <formula>0</formula>
    </cfRule>
  </conditionalFormatting>
  <conditionalFormatting sqref="D8">
    <cfRule type="cellIs" dxfId="2805" priority="2782" operator="lessThan">
      <formula>0</formula>
    </cfRule>
  </conditionalFormatting>
  <conditionalFormatting sqref="D9">
    <cfRule type="cellIs" dxfId="2804" priority="2781" operator="lessThan">
      <formula>0</formula>
    </cfRule>
  </conditionalFormatting>
  <conditionalFormatting sqref="D9">
    <cfRule type="cellIs" dxfId="2803" priority="2780" operator="lessThan">
      <formula>0</formula>
    </cfRule>
  </conditionalFormatting>
  <conditionalFormatting sqref="D9">
    <cfRule type="cellIs" dxfId="2802" priority="2779" operator="lessThan">
      <formula>0</formula>
    </cfRule>
  </conditionalFormatting>
  <conditionalFormatting sqref="D8">
    <cfRule type="cellIs" dxfId="2801" priority="2778" operator="lessThan">
      <formula>0</formula>
    </cfRule>
  </conditionalFormatting>
  <conditionalFormatting sqref="D9">
    <cfRule type="cellIs" dxfId="2800" priority="2777" operator="lessThan">
      <formula>0</formula>
    </cfRule>
  </conditionalFormatting>
  <conditionalFormatting sqref="D9">
    <cfRule type="cellIs" dxfId="2799" priority="2776" operator="lessThan">
      <formula>0</formula>
    </cfRule>
  </conditionalFormatting>
  <conditionalFormatting sqref="D8">
    <cfRule type="cellIs" dxfId="2798" priority="2775" operator="lessThan">
      <formula>0</formula>
    </cfRule>
  </conditionalFormatting>
  <conditionalFormatting sqref="D9">
    <cfRule type="cellIs" dxfId="2797" priority="2774" operator="lessThan">
      <formula>0</formula>
    </cfRule>
  </conditionalFormatting>
  <conditionalFormatting sqref="D8">
    <cfRule type="cellIs" dxfId="2796" priority="2773" operator="lessThan">
      <formula>0</formula>
    </cfRule>
  </conditionalFormatting>
  <conditionalFormatting sqref="D8">
    <cfRule type="cellIs" dxfId="2795" priority="2772" operator="lessThan">
      <formula>0</formula>
    </cfRule>
  </conditionalFormatting>
  <conditionalFormatting sqref="D9">
    <cfRule type="cellIs" dxfId="2794" priority="2771" operator="lessThan">
      <formula>0</formula>
    </cfRule>
  </conditionalFormatting>
  <conditionalFormatting sqref="D9">
    <cfRule type="cellIs" dxfId="2793" priority="2770" operator="lessThan">
      <formula>0</formula>
    </cfRule>
  </conditionalFormatting>
  <conditionalFormatting sqref="D9">
    <cfRule type="cellIs" dxfId="2792" priority="2769" operator="lessThan">
      <formula>0</formula>
    </cfRule>
  </conditionalFormatting>
  <conditionalFormatting sqref="D9">
    <cfRule type="cellIs" dxfId="2791" priority="2768" operator="lessThan">
      <formula>0</formula>
    </cfRule>
  </conditionalFormatting>
  <conditionalFormatting sqref="D9">
    <cfRule type="cellIs" dxfId="2790" priority="2767" operator="lessThan">
      <formula>0</formula>
    </cfRule>
  </conditionalFormatting>
  <conditionalFormatting sqref="D8">
    <cfRule type="cellIs" dxfId="2789" priority="2766" operator="lessThan">
      <formula>0</formula>
    </cfRule>
  </conditionalFormatting>
  <conditionalFormatting sqref="D9">
    <cfRule type="cellIs" dxfId="2788" priority="2765" operator="lessThan">
      <formula>0</formula>
    </cfRule>
  </conditionalFormatting>
  <conditionalFormatting sqref="D9">
    <cfRule type="cellIs" dxfId="2787" priority="2764" operator="lessThan">
      <formula>0</formula>
    </cfRule>
  </conditionalFormatting>
  <conditionalFormatting sqref="D9">
    <cfRule type="cellIs" dxfId="2786" priority="2763" operator="lessThan">
      <formula>0</formula>
    </cfRule>
  </conditionalFormatting>
  <conditionalFormatting sqref="D9">
    <cfRule type="cellIs" dxfId="2785" priority="2762" operator="lessThan">
      <formula>0</formula>
    </cfRule>
  </conditionalFormatting>
  <conditionalFormatting sqref="D8">
    <cfRule type="cellIs" dxfId="2784" priority="2761" operator="lessThan">
      <formula>0</formula>
    </cfRule>
  </conditionalFormatting>
  <conditionalFormatting sqref="D9">
    <cfRule type="cellIs" dxfId="2783" priority="2760" operator="lessThan">
      <formula>0</formula>
    </cfRule>
  </conditionalFormatting>
  <conditionalFormatting sqref="D9">
    <cfRule type="cellIs" dxfId="2782" priority="2759" operator="lessThan">
      <formula>0</formula>
    </cfRule>
  </conditionalFormatting>
  <conditionalFormatting sqref="D9">
    <cfRule type="cellIs" dxfId="2781" priority="2758" operator="lessThan">
      <formula>0</formula>
    </cfRule>
  </conditionalFormatting>
  <conditionalFormatting sqref="D8">
    <cfRule type="cellIs" dxfId="2780" priority="2757" operator="lessThan">
      <formula>0</formula>
    </cfRule>
  </conditionalFormatting>
  <conditionalFormatting sqref="D9">
    <cfRule type="cellIs" dxfId="2779" priority="2756" operator="lessThan">
      <formula>0</formula>
    </cfRule>
  </conditionalFormatting>
  <conditionalFormatting sqref="D9">
    <cfRule type="cellIs" dxfId="2778" priority="2755" operator="lessThan">
      <formula>0</formula>
    </cfRule>
  </conditionalFormatting>
  <conditionalFormatting sqref="D8">
    <cfRule type="cellIs" dxfId="2777" priority="2754" operator="lessThan">
      <formula>0</formula>
    </cfRule>
  </conditionalFormatting>
  <conditionalFormatting sqref="D9">
    <cfRule type="cellIs" dxfId="2776" priority="2753" operator="lessThan">
      <formula>0</formula>
    </cfRule>
  </conditionalFormatting>
  <conditionalFormatting sqref="D8">
    <cfRule type="cellIs" dxfId="2775" priority="2752" operator="lessThan">
      <formula>0</formula>
    </cfRule>
  </conditionalFormatting>
  <conditionalFormatting sqref="D8">
    <cfRule type="cellIs" dxfId="2774" priority="2751" operator="lessThan">
      <formula>0</formula>
    </cfRule>
  </conditionalFormatting>
  <conditionalFormatting sqref="D9">
    <cfRule type="cellIs" dxfId="2773" priority="2750" operator="lessThan">
      <formula>0</formula>
    </cfRule>
  </conditionalFormatting>
  <conditionalFormatting sqref="D9">
    <cfRule type="cellIs" dxfId="2772" priority="2749" operator="lessThan">
      <formula>0</formula>
    </cfRule>
  </conditionalFormatting>
  <conditionalFormatting sqref="D9">
    <cfRule type="cellIs" dxfId="2771" priority="2748" operator="lessThan">
      <formula>0</formula>
    </cfRule>
  </conditionalFormatting>
  <conditionalFormatting sqref="D9">
    <cfRule type="cellIs" dxfId="2770" priority="2747" operator="lessThan">
      <formula>0</formula>
    </cfRule>
  </conditionalFormatting>
  <conditionalFormatting sqref="D8">
    <cfRule type="cellIs" dxfId="2769" priority="2746" operator="lessThan">
      <formula>0</formula>
    </cfRule>
  </conditionalFormatting>
  <conditionalFormatting sqref="D9">
    <cfRule type="cellIs" dxfId="2768" priority="2745" operator="lessThan">
      <formula>0</formula>
    </cfRule>
  </conditionalFormatting>
  <conditionalFormatting sqref="D9">
    <cfRule type="cellIs" dxfId="2767" priority="2744" operator="lessThan">
      <formula>0</formula>
    </cfRule>
  </conditionalFormatting>
  <conditionalFormatting sqref="D9">
    <cfRule type="cellIs" dxfId="2766" priority="2743" operator="lessThan">
      <formula>0</formula>
    </cfRule>
  </conditionalFormatting>
  <conditionalFormatting sqref="D8">
    <cfRule type="cellIs" dxfId="2765" priority="2742" operator="lessThan">
      <formula>0</formula>
    </cfRule>
  </conditionalFormatting>
  <conditionalFormatting sqref="D9">
    <cfRule type="cellIs" dxfId="2764" priority="2741" operator="lessThan">
      <formula>0</formula>
    </cfRule>
  </conditionalFormatting>
  <conditionalFormatting sqref="D9">
    <cfRule type="cellIs" dxfId="2763" priority="2740" operator="lessThan">
      <formula>0</formula>
    </cfRule>
  </conditionalFormatting>
  <conditionalFormatting sqref="D8">
    <cfRule type="cellIs" dxfId="2762" priority="2739" operator="lessThan">
      <formula>0</formula>
    </cfRule>
  </conditionalFormatting>
  <conditionalFormatting sqref="D9">
    <cfRule type="cellIs" dxfId="2761" priority="2738" operator="lessThan">
      <formula>0</formula>
    </cfRule>
  </conditionalFormatting>
  <conditionalFormatting sqref="D8">
    <cfRule type="cellIs" dxfId="2760" priority="2737" operator="lessThan">
      <formula>0</formula>
    </cfRule>
  </conditionalFormatting>
  <conditionalFormatting sqref="D8">
    <cfRule type="cellIs" dxfId="2759" priority="2736" operator="lessThan">
      <formula>0</formula>
    </cfRule>
  </conditionalFormatting>
  <conditionalFormatting sqref="D9">
    <cfRule type="cellIs" dxfId="2758" priority="2735" operator="lessThan">
      <formula>0</formula>
    </cfRule>
  </conditionalFormatting>
  <conditionalFormatting sqref="D9">
    <cfRule type="cellIs" dxfId="2757" priority="2734" operator="lessThan">
      <formula>0</formula>
    </cfRule>
  </conditionalFormatting>
  <conditionalFormatting sqref="D9">
    <cfRule type="cellIs" dxfId="2756" priority="2733" operator="lessThan">
      <formula>0</formula>
    </cfRule>
  </conditionalFormatting>
  <conditionalFormatting sqref="D8">
    <cfRule type="cellIs" dxfId="2755" priority="2732" operator="lessThan">
      <formula>0</formula>
    </cfRule>
  </conditionalFormatting>
  <conditionalFormatting sqref="D9">
    <cfRule type="cellIs" dxfId="2754" priority="2731" operator="lessThan">
      <formula>0</formula>
    </cfRule>
  </conditionalFormatting>
  <conditionalFormatting sqref="D9">
    <cfRule type="cellIs" dxfId="2753" priority="2730" operator="lessThan">
      <formula>0</formula>
    </cfRule>
  </conditionalFormatting>
  <conditionalFormatting sqref="D8">
    <cfRule type="cellIs" dxfId="2752" priority="2729" operator="lessThan">
      <formula>0</formula>
    </cfRule>
  </conditionalFormatting>
  <conditionalFormatting sqref="D9">
    <cfRule type="cellIs" dxfId="2751" priority="2728" operator="lessThan">
      <formula>0</formula>
    </cfRule>
  </conditionalFormatting>
  <conditionalFormatting sqref="D8">
    <cfRule type="cellIs" dxfId="2750" priority="2727" operator="lessThan">
      <formula>0</formula>
    </cfRule>
  </conditionalFormatting>
  <conditionalFormatting sqref="D8">
    <cfRule type="cellIs" dxfId="2749" priority="2726" operator="lessThan">
      <formula>0</formula>
    </cfRule>
  </conditionalFormatting>
  <conditionalFormatting sqref="D9">
    <cfRule type="cellIs" dxfId="2748" priority="2725" operator="lessThan">
      <formula>0</formula>
    </cfRule>
  </conditionalFormatting>
  <conditionalFormatting sqref="D9">
    <cfRule type="cellIs" dxfId="2747" priority="2724" operator="lessThan">
      <formula>0</formula>
    </cfRule>
  </conditionalFormatting>
  <conditionalFormatting sqref="D8">
    <cfRule type="cellIs" dxfId="2746" priority="2723" operator="lessThan">
      <formula>0</formula>
    </cfRule>
  </conditionalFormatting>
  <conditionalFormatting sqref="D9">
    <cfRule type="cellIs" dxfId="2745" priority="2722" operator="lessThan">
      <formula>0</formula>
    </cfRule>
  </conditionalFormatting>
  <conditionalFormatting sqref="D8">
    <cfRule type="cellIs" dxfId="2744" priority="2721" operator="lessThan">
      <formula>0</formula>
    </cfRule>
  </conditionalFormatting>
  <conditionalFormatting sqref="D8">
    <cfRule type="cellIs" dxfId="2743" priority="2720" operator="lessThan">
      <formula>0</formula>
    </cfRule>
  </conditionalFormatting>
  <conditionalFormatting sqref="D9">
    <cfRule type="cellIs" dxfId="2742" priority="2719" operator="lessThan">
      <formula>0</formula>
    </cfRule>
  </conditionalFormatting>
  <conditionalFormatting sqref="D8">
    <cfRule type="cellIs" dxfId="2741" priority="2718" operator="lessThan">
      <formula>0</formula>
    </cfRule>
  </conditionalFormatting>
  <conditionalFormatting sqref="D8">
    <cfRule type="cellIs" dxfId="2740" priority="2717" operator="lessThan">
      <formula>0</formula>
    </cfRule>
  </conditionalFormatting>
  <conditionalFormatting sqref="D8">
    <cfRule type="cellIs" dxfId="2739" priority="2716" operator="lessThan">
      <formula>0</formula>
    </cfRule>
  </conditionalFormatting>
  <conditionalFormatting sqref="D9">
    <cfRule type="cellIs" dxfId="2738" priority="2715" operator="lessThan">
      <formula>0</formula>
    </cfRule>
  </conditionalFormatting>
  <conditionalFormatting sqref="D9">
    <cfRule type="cellIs" dxfId="2737" priority="2714" operator="lessThan">
      <formula>0</formula>
    </cfRule>
  </conditionalFormatting>
  <conditionalFormatting sqref="D9">
    <cfRule type="cellIs" dxfId="2736" priority="2713" operator="lessThan">
      <formula>0</formula>
    </cfRule>
  </conditionalFormatting>
  <conditionalFormatting sqref="D9">
    <cfRule type="cellIs" dxfId="2735" priority="2712" operator="lessThan">
      <formula>0</formula>
    </cfRule>
  </conditionalFormatting>
  <conditionalFormatting sqref="D9">
    <cfRule type="cellIs" dxfId="2734" priority="2711" operator="lessThan">
      <formula>0</formula>
    </cfRule>
  </conditionalFormatting>
  <conditionalFormatting sqref="D8">
    <cfRule type="cellIs" dxfId="2733" priority="2710" operator="lessThan">
      <formula>0</formula>
    </cfRule>
  </conditionalFormatting>
  <conditionalFormatting sqref="D9">
    <cfRule type="cellIs" dxfId="2732" priority="2709" operator="lessThan">
      <formula>0</formula>
    </cfRule>
  </conditionalFormatting>
  <conditionalFormatting sqref="D9">
    <cfRule type="cellIs" dxfId="2731" priority="2708" operator="lessThan">
      <formula>0</formula>
    </cfRule>
  </conditionalFormatting>
  <conditionalFormatting sqref="D9">
    <cfRule type="cellIs" dxfId="2730" priority="2707" operator="lessThan">
      <formula>0</formula>
    </cfRule>
  </conditionalFormatting>
  <conditionalFormatting sqref="D9">
    <cfRule type="cellIs" dxfId="2729" priority="2706" operator="lessThan">
      <formula>0</formula>
    </cfRule>
  </conditionalFormatting>
  <conditionalFormatting sqref="D8">
    <cfRule type="cellIs" dxfId="2728" priority="2705" operator="lessThan">
      <formula>0</formula>
    </cfRule>
  </conditionalFormatting>
  <conditionalFormatting sqref="D9">
    <cfRule type="cellIs" dxfId="2727" priority="2704" operator="lessThan">
      <formula>0</formula>
    </cfRule>
  </conditionalFormatting>
  <conditionalFormatting sqref="D9">
    <cfRule type="cellIs" dxfId="2726" priority="2703" operator="lessThan">
      <formula>0</formula>
    </cfRule>
  </conditionalFormatting>
  <conditionalFormatting sqref="D9">
    <cfRule type="cellIs" dxfId="2725" priority="2702" operator="lessThan">
      <formula>0</formula>
    </cfRule>
  </conditionalFormatting>
  <conditionalFormatting sqref="D8">
    <cfRule type="cellIs" dxfId="2724" priority="2701" operator="lessThan">
      <formula>0</formula>
    </cfRule>
  </conditionalFormatting>
  <conditionalFormatting sqref="D9">
    <cfRule type="cellIs" dxfId="2723" priority="2700" operator="lessThan">
      <formula>0</formula>
    </cfRule>
  </conditionalFormatting>
  <conditionalFormatting sqref="D9">
    <cfRule type="cellIs" dxfId="2722" priority="2699" operator="lessThan">
      <formula>0</formula>
    </cfRule>
  </conditionalFormatting>
  <conditionalFormatting sqref="D8">
    <cfRule type="cellIs" dxfId="2721" priority="2698" operator="lessThan">
      <formula>0</formula>
    </cfRule>
  </conditionalFormatting>
  <conditionalFormatting sqref="D9">
    <cfRule type="cellIs" dxfId="2720" priority="2697" operator="lessThan">
      <formula>0</formula>
    </cfRule>
  </conditionalFormatting>
  <conditionalFormatting sqref="D8">
    <cfRule type="cellIs" dxfId="2719" priority="2696" operator="lessThan">
      <formula>0</formula>
    </cfRule>
  </conditionalFormatting>
  <conditionalFormatting sqref="D8">
    <cfRule type="cellIs" dxfId="2718" priority="2695" operator="lessThan">
      <formula>0</formula>
    </cfRule>
  </conditionalFormatting>
  <conditionalFormatting sqref="D9">
    <cfRule type="cellIs" dxfId="2717" priority="2694" operator="lessThan">
      <formula>0</formula>
    </cfRule>
  </conditionalFormatting>
  <conditionalFormatting sqref="D9">
    <cfRule type="cellIs" dxfId="2716" priority="2693" operator="lessThan">
      <formula>0</formula>
    </cfRule>
  </conditionalFormatting>
  <conditionalFormatting sqref="D9">
    <cfRule type="cellIs" dxfId="2715" priority="2692" operator="lessThan">
      <formula>0</formula>
    </cfRule>
  </conditionalFormatting>
  <conditionalFormatting sqref="D9">
    <cfRule type="cellIs" dxfId="2714" priority="2691" operator="lessThan">
      <formula>0</formula>
    </cfRule>
  </conditionalFormatting>
  <conditionalFormatting sqref="D8">
    <cfRule type="cellIs" dxfId="2713" priority="2690" operator="lessThan">
      <formula>0</formula>
    </cfRule>
  </conditionalFormatting>
  <conditionalFormatting sqref="D9">
    <cfRule type="cellIs" dxfId="2712" priority="2689" operator="lessThan">
      <formula>0</formula>
    </cfRule>
  </conditionalFormatting>
  <conditionalFormatting sqref="D9">
    <cfRule type="cellIs" dxfId="2711" priority="2688" operator="lessThan">
      <formula>0</formula>
    </cfRule>
  </conditionalFormatting>
  <conditionalFormatting sqref="D9">
    <cfRule type="cellIs" dxfId="2710" priority="2687" operator="lessThan">
      <formula>0</formula>
    </cfRule>
  </conditionalFormatting>
  <conditionalFormatting sqref="D8">
    <cfRule type="cellIs" dxfId="2709" priority="2686" operator="lessThan">
      <formula>0</formula>
    </cfRule>
  </conditionalFormatting>
  <conditionalFormatting sqref="D9">
    <cfRule type="cellIs" dxfId="2708" priority="2685" operator="lessThan">
      <formula>0</formula>
    </cfRule>
  </conditionalFormatting>
  <conditionalFormatting sqref="D9">
    <cfRule type="cellIs" dxfId="2707" priority="2684" operator="lessThan">
      <formula>0</formula>
    </cfRule>
  </conditionalFormatting>
  <conditionalFormatting sqref="D8">
    <cfRule type="cellIs" dxfId="2706" priority="2683" operator="lessThan">
      <formula>0</formula>
    </cfRule>
  </conditionalFormatting>
  <conditionalFormatting sqref="D9">
    <cfRule type="cellIs" dxfId="2705" priority="2682" operator="lessThan">
      <formula>0</formula>
    </cfRule>
  </conditionalFormatting>
  <conditionalFormatting sqref="D8">
    <cfRule type="cellIs" dxfId="2704" priority="2681" operator="lessThan">
      <formula>0</formula>
    </cfRule>
  </conditionalFormatting>
  <conditionalFormatting sqref="D8">
    <cfRule type="cellIs" dxfId="2703" priority="2680" operator="lessThan">
      <formula>0</formula>
    </cfRule>
  </conditionalFormatting>
  <conditionalFormatting sqref="D9">
    <cfRule type="cellIs" dxfId="2702" priority="2679" operator="lessThan">
      <formula>0</formula>
    </cfRule>
  </conditionalFormatting>
  <conditionalFormatting sqref="D9">
    <cfRule type="cellIs" dxfId="2701" priority="2678" operator="lessThan">
      <formula>0</formula>
    </cfRule>
  </conditionalFormatting>
  <conditionalFormatting sqref="D9">
    <cfRule type="cellIs" dxfId="2700" priority="2677" operator="lessThan">
      <formula>0</formula>
    </cfRule>
  </conditionalFormatting>
  <conditionalFormatting sqref="D8">
    <cfRule type="cellIs" dxfId="2699" priority="2676" operator="lessThan">
      <formula>0</formula>
    </cfRule>
  </conditionalFormatting>
  <conditionalFormatting sqref="D9">
    <cfRule type="cellIs" dxfId="2698" priority="2675" operator="lessThan">
      <formula>0</formula>
    </cfRule>
  </conditionalFormatting>
  <conditionalFormatting sqref="D9">
    <cfRule type="cellIs" dxfId="2697" priority="2674" operator="lessThan">
      <formula>0</formula>
    </cfRule>
  </conditionalFormatting>
  <conditionalFormatting sqref="D8">
    <cfRule type="cellIs" dxfId="2696" priority="2673" operator="lessThan">
      <formula>0</formula>
    </cfRule>
  </conditionalFormatting>
  <conditionalFormatting sqref="D9">
    <cfRule type="cellIs" dxfId="2695" priority="2672" operator="lessThan">
      <formula>0</formula>
    </cfRule>
  </conditionalFormatting>
  <conditionalFormatting sqref="D8">
    <cfRule type="cellIs" dxfId="2694" priority="2671" operator="lessThan">
      <formula>0</formula>
    </cfRule>
  </conditionalFormatting>
  <conditionalFormatting sqref="D8">
    <cfRule type="cellIs" dxfId="2693" priority="2670" operator="lessThan">
      <formula>0</formula>
    </cfRule>
  </conditionalFormatting>
  <conditionalFormatting sqref="D9">
    <cfRule type="cellIs" dxfId="2692" priority="2669" operator="lessThan">
      <formula>0</formula>
    </cfRule>
  </conditionalFormatting>
  <conditionalFormatting sqref="D9">
    <cfRule type="cellIs" dxfId="2691" priority="2668" operator="lessThan">
      <formula>0</formula>
    </cfRule>
  </conditionalFormatting>
  <conditionalFormatting sqref="D8">
    <cfRule type="cellIs" dxfId="2690" priority="2667" operator="lessThan">
      <formula>0</formula>
    </cfRule>
  </conditionalFormatting>
  <conditionalFormatting sqref="D9">
    <cfRule type="cellIs" dxfId="2689" priority="2666" operator="lessThan">
      <formula>0</formula>
    </cfRule>
  </conditionalFormatting>
  <conditionalFormatting sqref="D8">
    <cfRule type="cellIs" dxfId="2688" priority="2665" operator="lessThan">
      <formula>0</formula>
    </cfRule>
  </conditionalFormatting>
  <conditionalFormatting sqref="D8">
    <cfRule type="cellIs" dxfId="2687" priority="2664" operator="lessThan">
      <formula>0</formula>
    </cfRule>
  </conditionalFormatting>
  <conditionalFormatting sqref="D9">
    <cfRule type="cellIs" dxfId="2686" priority="2663" operator="lessThan">
      <formula>0</formula>
    </cfRule>
  </conditionalFormatting>
  <conditionalFormatting sqref="D8">
    <cfRule type="cellIs" dxfId="2685" priority="2662" operator="lessThan">
      <formula>0</formula>
    </cfRule>
  </conditionalFormatting>
  <conditionalFormatting sqref="D8">
    <cfRule type="cellIs" dxfId="2684" priority="2661" operator="lessThan">
      <formula>0</formula>
    </cfRule>
  </conditionalFormatting>
  <conditionalFormatting sqref="D8">
    <cfRule type="cellIs" dxfId="2683" priority="2660" operator="lessThan">
      <formula>0</formula>
    </cfRule>
  </conditionalFormatting>
  <conditionalFormatting sqref="D9">
    <cfRule type="cellIs" dxfId="2682" priority="2659" operator="lessThan">
      <formula>0</formula>
    </cfRule>
  </conditionalFormatting>
  <conditionalFormatting sqref="D9">
    <cfRule type="cellIs" dxfId="2681" priority="2658" operator="lessThan">
      <formula>0</formula>
    </cfRule>
  </conditionalFormatting>
  <conditionalFormatting sqref="D9">
    <cfRule type="cellIs" dxfId="2680" priority="2657" operator="lessThan">
      <formula>0</formula>
    </cfRule>
  </conditionalFormatting>
  <conditionalFormatting sqref="D9">
    <cfRule type="cellIs" dxfId="2679" priority="2656" operator="lessThan">
      <formula>0</formula>
    </cfRule>
  </conditionalFormatting>
  <conditionalFormatting sqref="D8">
    <cfRule type="cellIs" dxfId="2678" priority="2655" operator="lessThan">
      <formula>0</formula>
    </cfRule>
  </conditionalFormatting>
  <conditionalFormatting sqref="D9">
    <cfRule type="cellIs" dxfId="2677" priority="2654" operator="lessThan">
      <formula>0</formula>
    </cfRule>
  </conditionalFormatting>
  <conditionalFormatting sqref="D9">
    <cfRule type="cellIs" dxfId="2676" priority="2653" operator="lessThan">
      <formula>0</formula>
    </cfRule>
  </conditionalFormatting>
  <conditionalFormatting sqref="D9">
    <cfRule type="cellIs" dxfId="2675" priority="2652" operator="lessThan">
      <formula>0</formula>
    </cfRule>
  </conditionalFormatting>
  <conditionalFormatting sqref="D8">
    <cfRule type="cellIs" dxfId="2674" priority="2651" operator="lessThan">
      <formula>0</formula>
    </cfRule>
  </conditionalFormatting>
  <conditionalFormatting sqref="D9">
    <cfRule type="cellIs" dxfId="2673" priority="2650" operator="lessThan">
      <formula>0</formula>
    </cfRule>
  </conditionalFormatting>
  <conditionalFormatting sqref="D9">
    <cfRule type="cellIs" dxfId="2672" priority="2649" operator="lessThan">
      <formula>0</formula>
    </cfRule>
  </conditionalFormatting>
  <conditionalFormatting sqref="D8">
    <cfRule type="cellIs" dxfId="2671" priority="2648" operator="lessThan">
      <formula>0</formula>
    </cfRule>
  </conditionalFormatting>
  <conditionalFormatting sqref="D9">
    <cfRule type="cellIs" dxfId="2670" priority="2647" operator="lessThan">
      <formula>0</formula>
    </cfRule>
  </conditionalFormatting>
  <conditionalFormatting sqref="D8">
    <cfRule type="cellIs" dxfId="2669" priority="2646" operator="lessThan">
      <formula>0</formula>
    </cfRule>
  </conditionalFormatting>
  <conditionalFormatting sqref="D8">
    <cfRule type="cellIs" dxfId="2668" priority="2645" operator="lessThan">
      <formula>0</formula>
    </cfRule>
  </conditionalFormatting>
  <conditionalFormatting sqref="D9">
    <cfRule type="cellIs" dxfId="2667" priority="2644" operator="lessThan">
      <formula>0</formula>
    </cfRule>
  </conditionalFormatting>
  <conditionalFormatting sqref="D9">
    <cfRule type="cellIs" dxfId="2666" priority="2643" operator="lessThan">
      <formula>0</formula>
    </cfRule>
  </conditionalFormatting>
  <conditionalFormatting sqref="D9">
    <cfRule type="cellIs" dxfId="2665" priority="2642" operator="lessThan">
      <formula>0</formula>
    </cfRule>
  </conditionalFormatting>
  <conditionalFormatting sqref="D8">
    <cfRule type="cellIs" dxfId="2664" priority="2641" operator="lessThan">
      <formula>0</formula>
    </cfRule>
  </conditionalFormatting>
  <conditionalFormatting sqref="D9">
    <cfRule type="cellIs" dxfId="2663" priority="2640" operator="lessThan">
      <formula>0</formula>
    </cfRule>
  </conditionalFormatting>
  <conditionalFormatting sqref="D9">
    <cfRule type="cellIs" dxfId="2662" priority="2639" operator="lessThan">
      <formula>0</formula>
    </cfRule>
  </conditionalFormatting>
  <conditionalFormatting sqref="D8">
    <cfRule type="cellIs" dxfId="2661" priority="2638" operator="lessThan">
      <formula>0</formula>
    </cfRule>
  </conditionalFormatting>
  <conditionalFormatting sqref="D9">
    <cfRule type="cellIs" dxfId="2660" priority="2637" operator="lessThan">
      <formula>0</formula>
    </cfRule>
  </conditionalFormatting>
  <conditionalFormatting sqref="D8">
    <cfRule type="cellIs" dxfId="2659" priority="2636" operator="lessThan">
      <formula>0</formula>
    </cfRule>
  </conditionalFormatting>
  <conditionalFormatting sqref="D8">
    <cfRule type="cellIs" dxfId="2658" priority="2635" operator="lessThan">
      <formula>0</formula>
    </cfRule>
  </conditionalFormatting>
  <conditionalFormatting sqref="D9">
    <cfRule type="cellIs" dxfId="2657" priority="2634" operator="lessThan">
      <formula>0</formula>
    </cfRule>
  </conditionalFormatting>
  <conditionalFormatting sqref="D9">
    <cfRule type="cellIs" dxfId="2656" priority="2633" operator="lessThan">
      <formula>0</formula>
    </cfRule>
  </conditionalFormatting>
  <conditionalFormatting sqref="D8">
    <cfRule type="cellIs" dxfId="2655" priority="2632" operator="lessThan">
      <formula>0</formula>
    </cfRule>
  </conditionalFormatting>
  <conditionalFormatting sqref="D9">
    <cfRule type="cellIs" dxfId="2654" priority="2631" operator="lessThan">
      <formula>0</formula>
    </cfRule>
  </conditionalFormatting>
  <conditionalFormatting sqref="D8">
    <cfRule type="cellIs" dxfId="2653" priority="2630" operator="lessThan">
      <formula>0</formula>
    </cfRule>
  </conditionalFormatting>
  <conditionalFormatting sqref="D8">
    <cfRule type="cellIs" dxfId="2652" priority="2629" operator="lessThan">
      <formula>0</formula>
    </cfRule>
  </conditionalFormatting>
  <conditionalFormatting sqref="D9">
    <cfRule type="cellIs" dxfId="2651" priority="2628" operator="lessThan">
      <formula>0</formula>
    </cfRule>
  </conditionalFormatting>
  <conditionalFormatting sqref="D8">
    <cfRule type="cellIs" dxfId="2650" priority="2627" operator="lessThan">
      <formula>0</formula>
    </cfRule>
  </conditionalFormatting>
  <conditionalFormatting sqref="D8">
    <cfRule type="cellIs" dxfId="2649" priority="2626" operator="lessThan">
      <formula>0</formula>
    </cfRule>
  </conditionalFormatting>
  <conditionalFormatting sqref="D8">
    <cfRule type="cellIs" dxfId="2648" priority="2625" operator="lessThan">
      <formula>0</formula>
    </cfRule>
  </conditionalFormatting>
  <conditionalFormatting sqref="D9">
    <cfRule type="cellIs" dxfId="2647" priority="2624" operator="lessThan">
      <formula>0</formula>
    </cfRule>
  </conditionalFormatting>
  <conditionalFormatting sqref="D9">
    <cfRule type="cellIs" dxfId="2646" priority="2623" operator="lessThan">
      <formula>0</formula>
    </cfRule>
  </conditionalFormatting>
  <conditionalFormatting sqref="D9">
    <cfRule type="cellIs" dxfId="2645" priority="2622" operator="lessThan">
      <formula>0</formula>
    </cfRule>
  </conditionalFormatting>
  <conditionalFormatting sqref="D8">
    <cfRule type="cellIs" dxfId="2644" priority="2621" operator="lessThan">
      <formula>0</formula>
    </cfRule>
  </conditionalFormatting>
  <conditionalFormatting sqref="D9">
    <cfRule type="cellIs" dxfId="2643" priority="2620" operator="lessThan">
      <formula>0</formula>
    </cfRule>
  </conditionalFormatting>
  <conditionalFormatting sqref="D9">
    <cfRule type="cellIs" dxfId="2642" priority="2619" operator="lessThan">
      <formula>0</formula>
    </cfRule>
  </conditionalFormatting>
  <conditionalFormatting sqref="D8">
    <cfRule type="cellIs" dxfId="2641" priority="2618" operator="lessThan">
      <formula>0</formula>
    </cfRule>
  </conditionalFormatting>
  <conditionalFormatting sqref="D9">
    <cfRule type="cellIs" dxfId="2640" priority="2617" operator="lessThan">
      <formula>0</formula>
    </cfRule>
  </conditionalFormatting>
  <conditionalFormatting sqref="D8">
    <cfRule type="cellIs" dxfId="2639" priority="2616" operator="lessThan">
      <formula>0</formula>
    </cfRule>
  </conditionalFormatting>
  <conditionalFormatting sqref="D8">
    <cfRule type="cellIs" dxfId="2638" priority="2615" operator="lessThan">
      <formula>0</formula>
    </cfRule>
  </conditionalFormatting>
  <conditionalFormatting sqref="D9">
    <cfRule type="cellIs" dxfId="2637" priority="2614" operator="lessThan">
      <formula>0</formula>
    </cfRule>
  </conditionalFormatting>
  <conditionalFormatting sqref="D9">
    <cfRule type="cellIs" dxfId="2636" priority="2613" operator="lessThan">
      <formula>0</formula>
    </cfRule>
  </conditionalFormatting>
  <conditionalFormatting sqref="D8">
    <cfRule type="cellIs" dxfId="2635" priority="2612" operator="lessThan">
      <formula>0</formula>
    </cfRule>
  </conditionalFormatting>
  <conditionalFormatting sqref="D9">
    <cfRule type="cellIs" dxfId="2634" priority="2611" operator="lessThan">
      <formula>0</formula>
    </cfRule>
  </conditionalFormatting>
  <conditionalFormatting sqref="D8">
    <cfRule type="cellIs" dxfId="2633" priority="2610" operator="lessThan">
      <formula>0</formula>
    </cfRule>
  </conditionalFormatting>
  <conditionalFormatting sqref="D8">
    <cfRule type="cellIs" dxfId="2632" priority="2609" operator="lessThan">
      <formula>0</formula>
    </cfRule>
  </conditionalFormatting>
  <conditionalFormatting sqref="D9">
    <cfRule type="cellIs" dxfId="2631" priority="2608" operator="lessThan">
      <formula>0</formula>
    </cfRule>
  </conditionalFormatting>
  <conditionalFormatting sqref="D8">
    <cfRule type="cellIs" dxfId="2630" priority="2607" operator="lessThan">
      <formula>0</formula>
    </cfRule>
  </conditionalFormatting>
  <conditionalFormatting sqref="D8">
    <cfRule type="cellIs" dxfId="2629" priority="2606" operator="lessThan">
      <formula>0</formula>
    </cfRule>
  </conditionalFormatting>
  <conditionalFormatting sqref="D8">
    <cfRule type="cellIs" dxfId="2628" priority="2605" operator="lessThan">
      <formula>0</formula>
    </cfRule>
  </conditionalFormatting>
  <conditionalFormatting sqref="D9">
    <cfRule type="cellIs" dxfId="2627" priority="2604" operator="lessThan">
      <formula>0</formula>
    </cfRule>
  </conditionalFormatting>
  <conditionalFormatting sqref="D9">
    <cfRule type="cellIs" dxfId="2626" priority="2603" operator="lessThan">
      <formula>0</formula>
    </cfRule>
  </conditionalFormatting>
  <conditionalFormatting sqref="D8">
    <cfRule type="cellIs" dxfId="2625" priority="2602" operator="lessThan">
      <formula>0</formula>
    </cfRule>
  </conditionalFormatting>
  <conditionalFormatting sqref="D9">
    <cfRule type="cellIs" dxfId="2624" priority="2601" operator="lessThan">
      <formula>0</formula>
    </cfRule>
  </conditionalFormatting>
  <conditionalFormatting sqref="D8">
    <cfRule type="cellIs" dxfId="2623" priority="2600" operator="lessThan">
      <formula>0</formula>
    </cfRule>
  </conditionalFormatting>
  <conditionalFormatting sqref="D8">
    <cfRule type="cellIs" dxfId="2622" priority="2599" operator="lessThan">
      <formula>0</formula>
    </cfRule>
  </conditionalFormatting>
  <conditionalFormatting sqref="D9">
    <cfRule type="cellIs" dxfId="2621" priority="2598" operator="lessThan">
      <formula>0</formula>
    </cfRule>
  </conditionalFormatting>
  <conditionalFormatting sqref="D8">
    <cfRule type="cellIs" dxfId="2620" priority="2597" operator="lessThan">
      <formula>0</formula>
    </cfRule>
  </conditionalFormatting>
  <conditionalFormatting sqref="D8">
    <cfRule type="cellIs" dxfId="2619" priority="2596" operator="lessThan">
      <formula>0</formula>
    </cfRule>
  </conditionalFormatting>
  <conditionalFormatting sqref="D8">
    <cfRule type="cellIs" dxfId="2618" priority="2595" operator="lessThan">
      <formula>0</formula>
    </cfRule>
  </conditionalFormatting>
  <conditionalFormatting sqref="D9">
    <cfRule type="cellIs" dxfId="2617" priority="2594" operator="lessThan">
      <formula>0</formula>
    </cfRule>
  </conditionalFormatting>
  <conditionalFormatting sqref="D8">
    <cfRule type="cellIs" dxfId="2616" priority="2593" operator="lessThan">
      <formula>0</formula>
    </cfRule>
  </conditionalFormatting>
  <conditionalFormatting sqref="D8">
    <cfRule type="cellIs" dxfId="2615" priority="2592" operator="lessThan">
      <formula>0</formula>
    </cfRule>
  </conditionalFormatting>
  <conditionalFormatting sqref="D8">
    <cfRule type="cellIs" dxfId="2614" priority="2591" operator="lessThan">
      <formula>0</formula>
    </cfRule>
  </conditionalFormatting>
  <conditionalFormatting sqref="D8">
    <cfRule type="cellIs" dxfId="2613" priority="2590" operator="lessThan">
      <formula>0</formula>
    </cfRule>
  </conditionalFormatting>
  <conditionalFormatting sqref="D8">
    <cfRule type="cellIs" dxfId="2612" priority="2583" operator="lessThan">
      <formula>0</formula>
    </cfRule>
  </conditionalFormatting>
  <conditionalFormatting sqref="D9">
    <cfRule type="cellIs" dxfId="2611" priority="2589" operator="lessThan">
      <formula>0</formula>
    </cfRule>
  </conditionalFormatting>
  <conditionalFormatting sqref="D9">
    <cfRule type="cellIs" dxfId="2610" priority="2588" operator="lessThan">
      <formula>0</formula>
    </cfRule>
  </conditionalFormatting>
  <conditionalFormatting sqref="D9">
    <cfRule type="cellIs" dxfId="2609" priority="2587" operator="lessThan">
      <formula>0</formula>
    </cfRule>
  </conditionalFormatting>
  <conditionalFormatting sqref="D9">
    <cfRule type="cellIs" dxfId="2608" priority="2586" operator="lessThan">
      <formula>0</formula>
    </cfRule>
  </conditionalFormatting>
  <conditionalFormatting sqref="D9">
    <cfRule type="cellIs" dxfId="2607" priority="2585" operator="lessThan">
      <formula>0</formula>
    </cfRule>
  </conditionalFormatting>
  <conditionalFormatting sqref="D9">
    <cfRule type="cellIs" dxfId="2606" priority="2584" operator="lessThan">
      <formula>0</formula>
    </cfRule>
  </conditionalFormatting>
  <conditionalFormatting sqref="D9">
    <cfRule type="cellIs" dxfId="2605" priority="2582" operator="lessThan">
      <formula>0</formula>
    </cfRule>
  </conditionalFormatting>
  <conditionalFormatting sqref="D9">
    <cfRule type="cellIs" dxfId="2604" priority="2581" operator="lessThan">
      <formula>0</formula>
    </cfRule>
  </conditionalFormatting>
  <conditionalFormatting sqref="D9">
    <cfRule type="cellIs" dxfId="2603" priority="2580" operator="lessThan">
      <formula>0</formula>
    </cfRule>
  </conditionalFormatting>
  <conditionalFormatting sqref="D9">
    <cfRule type="cellIs" dxfId="2602" priority="2579" operator="lessThan">
      <formula>0</formula>
    </cfRule>
  </conditionalFormatting>
  <conditionalFormatting sqref="D9">
    <cfRule type="cellIs" dxfId="2601" priority="2578" operator="lessThan">
      <formula>0</formula>
    </cfRule>
  </conditionalFormatting>
  <conditionalFormatting sqref="D8">
    <cfRule type="cellIs" dxfId="2600" priority="2577" operator="lessThan">
      <formula>0</formula>
    </cfRule>
  </conditionalFormatting>
  <conditionalFormatting sqref="D9">
    <cfRule type="cellIs" dxfId="2599" priority="2576" operator="lessThan">
      <formula>0</formula>
    </cfRule>
  </conditionalFormatting>
  <conditionalFormatting sqref="D9">
    <cfRule type="cellIs" dxfId="2598" priority="2575" operator="lessThan">
      <formula>0</formula>
    </cfRule>
  </conditionalFormatting>
  <conditionalFormatting sqref="D9">
    <cfRule type="cellIs" dxfId="2597" priority="2574" operator="lessThan">
      <formula>0</formula>
    </cfRule>
  </conditionalFormatting>
  <conditionalFormatting sqref="D9">
    <cfRule type="cellIs" dxfId="2596" priority="2573" operator="lessThan">
      <formula>0</formula>
    </cfRule>
  </conditionalFormatting>
  <conditionalFormatting sqref="D8">
    <cfRule type="cellIs" dxfId="2595" priority="2572" operator="lessThan">
      <formula>0</formula>
    </cfRule>
  </conditionalFormatting>
  <conditionalFormatting sqref="D9">
    <cfRule type="cellIs" dxfId="2594" priority="2571" operator="lessThan">
      <formula>0</formula>
    </cfRule>
  </conditionalFormatting>
  <conditionalFormatting sqref="D9">
    <cfRule type="cellIs" dxfId="2593" priority="2570" operator="lessThan">
      <formula>0</formula>
    </cfRule>
  </conditionalFormatting>
  <conditionalFormatting sqref="D9">
    <cfRule type="cellIs" dxfId="2592" priority="2569" operator="lessThan">
      <formula>0</formula>
    </cfRule>
  </conditionalFormatting>
  <conditionalFormatting sqref="D8">
    <cfRule type="cellIs" dxfId="2591" priority="2568" operator="lessThan">
      <formula>0</formula>
    </cfRule>
  </conditionalFormatting>
  <conditionalFormatting sqref="D9">
    <cfRule type="cellIs" dxfId="2590" priority="2567" operator="lessThan">
      <formula>0</formula>
    </cfRule>
  </conditionalFormatting>
  <conditionalFormatting sqref="D9">
    <cfRule type="cellIs" dxfId="2589" priority="2566" operator="lessThan">
      <formula>0</formula>
    </cfRule>
  </conditionalFormatting>
  <conditionalFormatting sqref="D8">
    <cfRule type="cellIs" dxfId="2588" priority="2565" operator="lessThan">
      <formula>0</formula>
    </cfRule>
  </conditionalFormatting>
  <conditionalFormatting sqref="D9">
    <cfRule type="cellIs" dxfId="2587" priority="2564" operator="lessThan">
      <formula>0</formula>
    </cfRule>
  </conditionalFormatting>
  <conditionalFormatting sqref="D8">
    <cfRule type="cellIs" dxfId="2586" priority="2563" operator="lessThan">
      <formula>0</formula>
    </cfRule>
  </conditionalFormatting>
  <conditionalFormatting sqref="D8">
    <cfRule type="cellIs" dxfId="2585" priority="2562" operator="lessThan">
      <formula>0</formula>
    </cfRule>
  </conditionalFormatting>
  <conditionalFormatting sqref="D9">
    <cfRule type="cellIs" dxfId="2584" priority="2561" operator="lessThan">
      <formula>0</formula>
    </cfRule>
  </conditionalFormatting>
  <conditionalFormatting sqref="D9">
    <cfRule type="cellIs" dxfId="2583" priority="2560" operator="lessThan">
      <formula>0</formula>
    </cfRule>
  </conditionalFormatting>
  <conditionalFormatting sqref="D9">
    <cfRule type="cellIs" dxfId="2582" priority="2559" operator="lessThan">
      <formula>0</formula>
    </cfRule>
  </conditionalFormatting>
  <conditionalFormatting sqref="D9">
    <cfRule type="cellIs" dxfId="2581" priority="2558" operator="lessThan">
      <formula>0</formula>
    </cfRule>
  </conditionalFormatting>
  <conditionalFormatting sqref="D9">
    <cfRule type="cellIs" dxfId="2580" priority="2557" operator="lessThan">
      <formula>0</formula>
    </cfRule>
  </conditionalFormatting>
  <conditionalFormatting sqref="D8">
    <cfRule type="cellIs" dxfId="2579" priority="2556" operator="lessThan">
      <formula>0</formula>
    </cfRule>
  </conditionalFormatting>
  <conditionalFormatting sqref="D9">
    <cfRule type="cellIs" dxfId="2578" priority="2555" operator="lessThan">
      <formula>0</formula>
    </cfRule>
  </conditionalFormatting>
  <conditionalFormatting sqref="D9">
    <cfRule type="cellIs" dxfId="2577" priority="2554" operator="lessThan">
      <formula>0</formula>
    </cfRule>
  </conditionalFormatting>
  <conditionalFormatting sqref="D9">
    <cfRule type="cellIs" dxfId="2576" priority="2553" operator="lessThan">
      <formula>0</formula>
    </cfRule>
  </conditionalFormatting>
  <conditionalFormatting sqref="D9">
    <cfRule type="cellIs" dxfId="2575" priority="2552" operator="lessThan">
      <formula>0</formula>
    </cfRule>
  </conditionalFormatting>
  <conditionalFormatting sqref="D8">
    <cfRule type="cellIs" dxfId="2574" priority="2551" operator="lessThan">
      <formula>0</formula>
    </cfRule>
  </conditionalFormatting>
  <conditionalFormatting sqref="D9">
    <cfRule type="cellIs" dxfId="2573" priority="2550" operator="lessThan">
      <formula>0</formula>
    </cfRule>
  </conditionalFormatting>
  <conditionalFormatting sqref="D9">
    <cfRule type="cellIs" dxfId="2572" priority="2549" operator="lessThan">
      <formula>0</formula>
    </cfRule>
  </conditionalFormatting>
  <conditionalFormatting sqref="D9">
    <cfRule type="cellIs" dxfId="2571" priority="2548" operator="lessThan">
      <formula>0</formula>
    </cfRule>
  </conditionalFormatting>
  <conditionalFormatting sqref="D8">
    <cfRule type="cellIs" dxfId="2570" priority="2547" operator="lessThan">
      <formula>0</formula>
    </cfRule>
  </conditionalFormatting>
  <conditionalFormatting sqref="D9">
    <cfRule type="cellIs" dxfId="2569" priority="2546" operator="lessThan">
      <formula>0</formula>
    </cfRule>
  </conditionalFormatting>
  <conditionalFormatting sqref="D9">
    <cfRule type="cellIs" dxfId="2568" priority="2545" operator="lessThan">
      <formula>0</formula>
    </cfRule>
  </conditionalFormatting>
  <conditionalFormatting sqref="D8">
    <cfRule type="cellIs" dxfId="2567" priority="2544" operator="lessThan">
      <formula>0</formula>
    </cfRule>
  </conditionalFormatting>
  <conditionalFormatting sqref="D9">
    <cfRule type="cellIs" dxfId="2566" priority="2543" operator="lessThan">
      <formula>0</formula>
    </cfRule>
  </conditionalFormatting>
  <conditionalFormatting sqref="D8">
    <cfRule type="cellIs" dxfId="2565" priority="2542" operator="lessThan">
      <formula>0</formula>
    </cfRule>
  </conditionalFormatting>
  <conditionalFormatting sqref="D8">
    <cfRule type="cellIs" dxfId="2564" priority="2541" operator="lessThan">
      <formula>0</formula>
    </cfRule>
  </conditionalFormatting>
  <conditionalFormatting sqref="D9">
    <cfRule type="cellIs" dxfId="2563" priority="2540" operator="lessThan">
      <formula>0</formula>
    </cfRule>
  </conditionalFormatting>
  <conditionalFormatting sqref="D9">
    <cfRule type="cellIs" dxfId="2562" priority="2539" operator="lessThan">
      <formula>0</formula>
    </cfRule>
  </conditionalFormatting>
  <conditionalFormatting sqref="D9">
    <cfRule type="cellIs" dxfId="2561" priority="2538" operator="lessThan">
      <formula>0</formula>
    </cfRule>
  </conditionalFormatting>
  <conditionalFormatting sqref="D9">
    <cfRule type="cellIs" dxfId="2560" priority="2537" operator="lessThan">
      <formula>0</formula>
    </cfRule>
  </conditionalFormatting>
  <conditionalFormatting sqref="D8">
    <cfRule type="cellIs" dxfId="2559" priority="2536" operator="lessThan">
      <formula>0</formula>
    </cfRule>
  </conditionalFormatting>
  <conditionalFormatting sqref="D9">
    <cfRule type="cellIs" dxfId="2558" priority="2535" operator="lessThan">
      <formula>0</formula>
    </cfRule>
  </conditionalFormatting>
  <conditionalFormatting sqref="D9">
    <cfRule type="cellIs" dxfId="2557" priority="2534" operator="lessThan">
      <formula>0</formula>
    </cfRule>
  </conditionalFormatting>
  <conditionalFormatting sqref="D9">
    <cfRule type="cellIs" dxfId="2556" priority="2533" operator="lessThan">
      <formula>0</formula>
    </cfRule>
  </conditionalFormatting>
  <conditionalFormatting sqref="D8">
    <cfRule type="cellIs" dxfId="2555" priority="2532" operator="lessThan">
      <formula>0</formula>
    </cfRule>
  </conditionalFormatting>
  <conditionalFormatting sqref="D9">
    <cfRule type="cellIs" dxfId="2554" priority="2531" operator="lessThan">
      <formula>0</formula>
    </cfRule>
  </conditionalFormatting>
  <conditionalFormatting sqref="D9">
    <cfRule type="cellIs" dxfId="2553" priority="2530" operator="lessThan">
      <formula>0</formula>
    </cfRule>
  </conditionalFormatting>
  <conditionalFormatting sqref="D8">
    <cfRule type="cellIs" dxfId="2552" priority="2529" operator="lessThan">
      <formula>0</formula>
    </cfRule>
  </conditionalFormatting>
  <conditionalFormatting sqref="D9">
    <cfRule type="cellIs" dxfId="2551" priority="2528" operator="lessThan">
      <formula>0</formula>
    </cfRule>
  </conditionalFormatting>
  <conditionalFormatting sqref="D8">
    <cfRule type="cellIs" dxfId="2550" priority="2527" operator="lessThan">
      <formula>0</formula>
    </cfRule>
  </conditionalFormatting>
  <conditionalFormatting sqref="D8">
    <cfRule type="cellIs" dxfId="2549" priority="2526" operator="lessThan">
      <formula>0</formula>
    </cfRule>
  </conditionalFormatting>
  <conditionalFormatting sqref="D9">
    <cfRule type="cellIs" dxfId="2548" priority="2525" operator="lessThan">
      <formula>0</formula>
    </cfRule>
  </conditionalFormatting>
  <conditionalFormatting sqref="D9">
    <cfRule type="cellIs" dxfId="2547" priority="2524" operator="lessThan">
      <formula>0</formula>
    </cfRule>
  </conditionalFormatting>
  <conditionalFormatting sqref="D9">
    <cfRule type="cellIs" dxfId="2546" priority="2523" operator="lessThan">
      <formula>0</formula>
    </cfRule>
  </conditionalFormatting>
  <conditionalFormatting sqref="D8">
    <cfRule type="cellIs" dxfId="2545" priority="2522" operator="lessThan">
      <formula>0</formula>
    </cfRule>
  </conditionalFormatting>
  <conditionalFormatting sqref="D9">
    <cfRule type="cellIs" dxfId="2544" priority="2521" operator="lessThan">
      <formula>0</formula>
    </cfRule>
  </conditionalFormatting>
  <conditionalFormatting sqref="D9">
    <cfRule type="cellIs" dxfId="2543" priority="2520" operator="lessThan">
      <formula>0</formula>
    </cfRule>
  </conditionalFormatting>
  <conditionalFormatting sqref="D8">
    <cfRule type="cellIs" dxfId="2542" priority="2519" operator="lessThan">
      <formula>0</formula>
    </cfRule>
  </conditionalFormatting>
  <conditionalFormatting sqref="D9">
    <cfRule type="cellIs" dxfId="2541" priority="2518" operator="lessThan">
      <formula>0</formula>
    </cfRule>
  </conditionalFormatting>
  <conditionalFormatting sqref="D8">
    <cfRule type="cellIs" dxfId="2540" priority="2517" operator="lessThan">
      <formula>0</formula>
    </cfRule>
  </conditionalFormatting>
  <conditionalFormatting sqref="D8">
    <cfRule type="cellIs" dxfId="2539" priority="2516" operator="lessThan">
      <formula>0</formula>
    </cfRule>
  </conditionalFormatting>
  <conditionalFormatting sqref="D9">
    <cfRule type="cellIs" dxfId="2538" priority="2515" operator="lessThan">
      <formula>0</formula>
    </cfRule>
  </conditionalFormatting>
  <conditionalFormatting sqref="D9">
    <cfRule type="cellIs" dxfId="2537" priority="2514" operator="lessThan">
      <formula>0</formula>
    </cfRule>
  </conditionalFormatting>
  <conditionalFormatting sqref="D8">
    <cfRule type="cellIs" dxfId="2536" priority="2513" operator="lessThan">
      <formula>0</formula>
    </cfRule>
  </conditionalFormatting>
  <conditionalFormatting sqref="D9">
    <cfRule type="cellIs" dxfId="2535" priority="2512" operator="lessThan">
      <formula>0</formula>
    </cfRule>
  </conditionalFormatting>
  <conditionalFormatting sqref="D8">
    <cfRule type="cellIs" dxfId="2534" priority="2511" operator="lessThan">
      <formula>0</formula>
    </cfRule>
  </conditionalFormatting>
  <conditionalFormatting sqref="D8">
    <cfRule type="cellIs" dxfId="2533" priority="2510" operator="lessThan">
      <formula>0</formula>
    </cfRule>
  </conditionalFormatting>
  <conditionalFormatting sqref="D9">
    <cfRule type="cellIs" dxfId="2532" priority="2509" operator="lessThan">
      <formula>0</formula>
    </cfRule>
  </conditionalFormatting>
  <conditionalFormatting sqref="D8">
    <cfRule type="cellIs" dxfId="2531" priority="2508" operator="lessThan">
      <formula>0</formula>
    </cfRule>
  </conditionalFormatting>
  <conditionalFormatting sqref="D8">
    <cfRule type="cellIs" dxfId="2530" priority="2507" operator="lessThan">
      <formula>0</formula>
    </cfRule>
  </conditionalFormatting>
  <conditionalFormatting sqref="D8">
    <cfRule type="cellIs" dxfId="2529" priority="2506" operator="lessThan">
      <formula>0</formula>
    </cfRule>
  </conditionalFormatting>
  <conditionalFormatting sqref="D9">
    <cfRule type="cellIs" dxfId="2528" priority="2505" operator="lessThan">
      <formula>0</formula>
    </cfRule>
  </conditionalFormatting>
  <conditionalFormatting sqref="D9">
    <cfRule type="cellIs" dxfId="2527" priority="2504" operator="lessThan">
      <formula>0</formula>
    </cfRule>
  </conditionalFormatting>
  <conditionalFormatting sqref="D9">
    <cfRule type="cellIs" dxfId="2526" priority="2503" operator="lessThan">
      <formula>0</formula>
    </cfRule>
  </conditionalFormatting>
  <conditionalFormatting sqref="D9">
    <cfRule type="cellIs" dxfId="2525" priority="2502" operator="lessThan">
      <formula>0</formula>
    </cfRule>
  </conditionalFormatting>
  <conditionalFormatting sqref="D9">
    <cfRule type="cellIs" dxfId="2524" priority="2501" operator="lessThan">
      <formula>0</formula>
    </cfRule>
  </conditionalFormatting>
  <conditionalFormatting sqref="D8">
    <cfRule type="cellIs" dxfId="2523" priority="2500" operator="lessThan">
      <formula>0</formula>
    </cfRule>
  </conditionalFormatting>
  <conditionalFormatting sqref="D9">
    <cfRule type="cellIs" dxfId="2522" priority="2499" operator="lessThan">
      <formula>0</formula>
    </cfRule>
  </conditionalFormatting>
  <conditionalFormatting sqref="D9">
    <cfRule type="cellIs" dxfId="2521" priority="2498" operator="lessThan">
      <formula>0</formula>
    </cfRule>
  </conditionalFormatting>
  <conditionalFormatting sqref="D9">
    <cfRule type="cellIs" dxfId="2520" priority="2497" operator="lessThan">
      <formula>0</formula>
    </cfRule>
  </conditionalFormatting>
  <conditionalFormatting sqref="D9">
    <cfRule type="cellIs" dxfId="2519" priority="2496" operator="lessThan">
      <formula>0</formula>
    </cfRule>
  </conditionalFormatting>
  <conditionalFormatting sqref="D8">
    <cfRule type="cellIs" dxfId="2518" priority="2495" operator="lessThan">
      <formula>0</formula>
    </cfRule>
  </conditionalFormatting>
  <conditionalFormatting sqref="D9">
    <cfRule type="cellIs" dxfId="2517" priority="2494" operator="lessThan">
      <formula>0</formula>
    </cfRule>
  </conditionalFormatting>
  <conditionalFormatting sqref="D9">
    <cfRule type="cellIs" dxfId="2516" priority="2493" operator="lessThan">
      <formula>0</formula>
    </cfRule>
  </conditionalFormatting>
  <conditionalFormatting sqref="D9">
    <cfRule type="cellIs" dxfId="2515" priority="2492" operator="lessThan">
      <formula>0</formula>
    </cfRule>
  </conditionalFormatting>
  <conditionalFormatting sqref="D8">
    <cfRule type="cellIs" dxfId="2514" priority="2491" operator="lessThan">
      <formula>0</formula>
    </cfRule>
  </conditionalFormatting>
  <conditionalFormatting sqref="D9">
    <cfRule type="cellIs" dxfId="2513" priority="2490" operator="lessThan">
      <formula>0</formula>
    </cfRule>
  </conditionalFormatting>
  <conditionalFormatting sqref="D9">
    <cfRule type="cellIs" dxfId="2512" priority="2489" operator="lessThan">
      <formula>0</formula>
    </cfRule>
  </conditionalFormatting>
  <conditionalFormatting sqref="D8">
    <cfRule type="cellIs" dxfId="2511" priority="2488" operator="lessThan">
      <formula>0</formula>
    </cfRule>
  </conditionalFormatting>
  <conditionalFormatting sqref="D9">
    <cfRule type="cellIs" dxfId="2510" priority="2487" operator="lessThan">
      <formula>0</formula>
    </cfRule>
  </conditionalFormatting>
  <conditionalFormatting sqref="D8">
    <cfRule type="cellIs" dxfId="2509" priority="2486" operator="lessThan">
      <formula>0</formula>
    </cfRule>
  </conditionalFormatting>
  <conditionalFormatting sqref="D8">
    <cfRule type="cellIs" dxfId="2508" priority="2485" operator="lessThan">
      <formula>0</formula>
    </cfRule>
  </conditionalFormatting>
  <conditionalFormatting sqref="D9">
    <cfRule type="cellIs" dxfId="2507" priority="2484" operator="lessThan">
      <formula>0</formula>
    </cfRule>
  </conditionalFormatting>
  <conditionalFormatting sqref="D9">
    <cfRule type="cellIs" dxfId="2506" priority="2483" operator="lessThan">
      <formula>0</formula>
    </cfRule>
  </conditionalFormatting>
  <conditionalFormatting sqref="D9">
    <cfRule type="cellIs" dxfId="2505" priority="2482" operator="lessThan">
      <formula>0</formula>
    </cfRule>
  </conditionalFormatting>
  <conditionalFormatting sqref="D9">
    <cfRule type="cellIs" dxfId="2504" priority="2481" operator="lessThan">
      <formula>0</formula>
    </cfRule>
  </conditionalFormatting>
  <conditionalFormatting sqref="D8">
    <cfRule type="cellIs" dxfId="2503" priority="2480" operator="lessThan">
      <formula>0</formula>
    </cfRule>
  </conditionalFormatting>
  <conditionalFormatting sqref="D9">
    <cfRule type="cellIs" dxfId="2502" priority="2479" operator="lessThan">
      <formula>0</formula>
    </cfRule>
  </conditionalFormatting>
  <conditionalFormatting sqref="D9">
    <cfRule type="cellIs" dxfId="2501" priority="2478" operator="lessThan">
      <formula>0</formula>
    </cfRule>
  </conditionalFormatting>
  <conditionalFormatting sqref="D9">
    <cfRule type="cellIs" dxfId="2500" priority="2477" operator="lessThan">
      <formula>0</formula>
    </cfRule>
  </conditionalFormatting>
  <conditionalFormatting sqref="D8">
    <cfRule type="cellIs" dxfId="2499" priority="2476" operator="lessThan">
      <formula>0</formula>
    </cfRule>
  </conditionalFormatting>
  <conditionalFormatting sqref="D9">
    <cfRule type="cellIs" dxfId="2498" priority="2475" operator="lessThan">
      <formula>0</formula>
    </cfRule>
  </conditionalFormatting>
  <conditionalFormatting sqref="D9">
    <cfRule type="cellIs" dxfId="2497" priority="2474" operator="lessThan">
      <formula>0</formula>
    </cfRule>
  </conditionalFormatting>
  <conditionalFormatting sqref="D8">
    <cfRule type="cellIs" dxfId="2496" priority="2473" operator="lessThan">
      <formula>0</formula>
    </cfRule>
  </conditionalFormatting>
  <conditionalFormatting sqref="D9">
    <cfRule type="cellIs" dxfId="2495" priority="2472" operator="lessThan">
      <formula>0</formula>
    </cfRule>
  </conditionalFormatting>
  <conditionalFormatting sqref="D8">
    <cfRule type="cellIs" dxfId="2494" priority="2471" operator="lessThan">
      <formula>0</formula>
    </cfRule>
  </conditionalFormatting>
  <conditionalFormatting sqref="D8">
    <cfRule type="cellIs" dxfId="2493" priority="2470" operator="lessThan">
      <formula>0</formula>
    </cfRule>
  </conditionalFormatting>
  <conditionalFormatting sqref="D9">
    <cfRule type="cellIs" dxfId="2492" priority="2469" operator="lessThan">
      <formula>0</formula>
    </cfRule>
  </conditionalFormatting>
  <conditionalFormatting sqref="D9">
    <cfRule type="cellIs" dxfId="2491" priority="2468" operator="lessThan">
      <formula>0</formula>
    </cfRule>
  </conditionalFormatting>
  <conditionalFormatting sqref="D9">
    <cfRule type="cellIs" dxfId="2490" priority="2467" operator="lessThan">
      <formula>0</formula>
    </cfRule>
  </conditionalFormatting>
  <conditionalFormatting sqref="D8">
    <cfRule type="cellIs" dxfId="2489" priority="2466" operator="lessThan">
      <formula>0</formula>
    </cfRule>
  </conditionalFormatting>
  <conditionalFormatting sqref="D9">
    <cfRule type="cellIs" dxfId="2488" priority="2465" operator="lessThan">
      <formula>0</formula>
    </cfRule>
  </conditionalFormatting>
  <conditionalFormatting sqref="D9">
    <cfRule type="cellIs" dxfId="2487" priority="2464" operator="lessThan">
      <formula>0</formula>
    </cfRule>
  </conditionalFormatting>
  <conditionalFormatting sqref="D8">
    <cfRule type="cellIs" dxfId="2486" priority="2463" operator="lessThan">
      <formula>0</formula>
    </cfRule>
  </conditionalFormatting>
  <conditionalFormatting sqref="D9">
    <cfRule type="cellIs" dxfId="2485" priority="2462" operator="lessThan">
      <formula>0</formula>
    </cfRule>
  </conditionalFormatting>
  <conditionalFormatting sqref="D8">
    <cfRule type="cellIs" dxfId="2484" priority="2461" operator="lessThan">
      <formula>0</formula>
    </cfRule>
  </conditionalFormatting>
  <conditionalFormatting sqref="D8">
    <cfRule type="cellIs" dxfId="2483" priority="2460" operator="lessThan">
      <formula>0</formula>
    </cfRule>
  </conditionalFormatting>
  <conditionalFormatting sqref="D9">
    <cfRule type="cellIs" dxfId="2482" priority="2459" operator="lessThan">
      <formula>0</formula>
    </cfRule>
  </conditionalFormatting>
  <conditionalFormatting sqref="D9">
    <cfRule type="cellIs" dxfId="2481" priority="2458" operator="lessThan">
      <formula>0</formula>
    </cfRule>
  </conditionalFormatting>
  <conditionalFormatting sqref="D8">
    <cfRule type="cellIs" dxfId="2480" priority="2457" operator="lessThan">
      <formula>0</formula>
    </cfRule>
  </conditionalFormatting>
  <conditionalFormatting sqref="D9">
    <cfRule type="cellIs" dxfId="2479" priority="2456" operator="lessThan">
      <formula>0</formula>
    </cfRule>
  </conditionalFormatting>
  <conditionalFormatting sqref="D8">
    <cfRule type="cellIs" dxfId="2478" priority="2455" operator="lessThan">
      <formula>0</formula>
    </cfRule>
  </conditionalFormatting>
  <conditionalFormatting sqref="D8">
    <cfRule type="cellIs" dxfId="2477" priority="2454" operator="lessThan">
      <formula>0</formula>
    </cfRule>
  </conditionalFormatting>
  <conditionalFormatting sqref="D9">
    <cfRule type="cellIs" dxfId="2476" priority="2453" operator="lessThan">
      <formula>0</formula>
    </cfRule>
  </conditionalFormatting>
  <conditionalFormatting sqref="D8">
    <cfRule type="cellIs" dxfId="2475" priority="2452" operator="lessThan">
      <formula>0</formula>
    </cfRule>
  </conditionalFormatting>
  <conditionalFormatting sqref="D8">
    <cfRule type="cellIs" dxfId="2474" priority="2451" operator="lessThan">
      <formula>0</formula>
    </cfRule>
  </conditionalFormatting>
  <conditionalFormatting sqref="D8">
    <cfRule type="cellIs" dxfId="2473" priority="2450" operator="lessThan">
      <formula>0</formula>
    </cfRule>
  </conditionalFormatting>
  <conditionalFormatting sqref="D9">
    <cfRule type="cellIs" dxfId="2472" priority="2449" operator="lessThan">
      <formula>0</formula>
    </cfRule>
  </conditionalFormatting>
  <conditionalFormatting sqref="D9">
    <cfRule type="cellIs" dxfId="2471" priority="2448" operator="lessThan">
      <formula>0</formula>
    </cfRule>
  </conditionalFormatting>
  <conditionalFormatting sqref="D9">
    <cfRule type="cellIs" dxfId="2470" priority="2447" operator="lessThan">
      <formula>0</formula>
    </cfRule>
  </conditionalFormatting>
  <conditionalFormatting sqref="D9">
    <cfRule type="cellIs" dxfId="2469" priority="2446" operator="lessThan">
      <formula>0</formula>
    </cfRule>
  </conditionalFormatting>
  <conditionalFormatting sqref="D8">
    <cfRule type="cellIs" dxfId="2468" priority="2445" operator="lessThan">
      <formula>0</formula>
    </cfRule>
  </conditionalFormatting>
  <conditionalFormatting sqref="D9">
    <cfRule type="cellIs" dxfId="2467" priority="2444" operator="lessThan">
      <formula>0</formula>
    </cfRule>
  </conditionalFormatting>
  <conditionalFormatting sqref="D9">
    <cfRule type="cellIs" dxfId="2466" priority="2443" operator="lessThan">
      <formula>0</formula>
    </cfRule>
  </conditionalFormatting>
  <conditionalFormatting sqref="D9">
    <cfRule type="cellIs" dxfId="2465" priority="2442" operator="lessThan">
      <formula>0</formula>
    </cfRule>
  </conditionalFormatting>
  <conditionalFormatting sqref="D8">
    <cfRule type="cellIs" dxfId="2464" priority="2441" operator="lessThan">
      <formula>0</formula>
    </cfRule>
  </conditionalFormatting>
  <conditionalFormatting sqref="D9">
    <cfRule type="cellIs" dxfId="2463" priority="2440" operator="lessThan">
      <formula>0</formula>
    </cfRule>
  </conditionalFormatting>
  <conditionalFormatting sqref="D9">
    <cfRule type="cellIs" dxfId="2462" priority="2439" operator="lessThan">
      <formula>0</formula>
    </cfRule>
  </conditionalFormatting>
  <conditionalFormatting sqref="D8">
    <cfRule type="cellIs" dxfId="2461" priority="2438" operator="lessThan">
      <formula>0</formula>
    </cfRule>
  </conditionalFormatting>
  <conditionalFormatting sqref="D9">
    <cfRule type="cellIs" dxfId="2460" priority="2437" operator="lessThan">
      <formula>0</formula>
    </cfRule>
  </conditionalFormatting>
  <conditionalFormatting sqref="D8">
    <cfRule type="cellIs" dxfId="2459" priority="2436" operator="lessThan">
      <formula>0</formula>
    </cfRule>
  </conditionalFormatting>
  <conditionalFormatting sqref="D8">
    <cfRule type="cellIs" dxfId="2458" priority="2435" operator="lessThan">
      <formula>0</formula>
    </cfRule>
  </conditionalFormatting>
  <conditionalFormatting sqref="D9">
    <cfRule type="cellIs" dxfId="2457" priority="2434" operator="lessThan">
      <formula>0</formula>
    </cfRule>
  </conditionalFormatting>
  <conditionalFormatting sqref="D9">
    <cfRule type="cellIs" dxfId="2456" priority="2433" operator="lessThan">
      <formula>0</formula>
    </cfRule>
  </conditionalFormatting>
  <conditionalFormatting sqref="D9">
    <cfRule type="cellIs" dxfId="2455" priority="2432" operator="lessThan">
      <formula>0</formula>
    </cfRule>
  </conditionalFormatting>
  <conditionalFormatting sqref="D8">
    <cfRule type="cellIs" dxfId="2454" priority="2431" operator="lessThan">
      <formula>0</formula>
    </cfRule>
  </conditionalFormatting>
  <conditionalFormatting sqref="D9">
    <cfRule type="cellIs" dxfId="2453" priority="2430" operator="lessThan">
      <formula>0</formula>
    </cfRule>
  </conditionalFormatting>
  <conditionalFormatting sqref="D9">
    <cfRule type="cellIs" dxfId="2452" priority="2429" operator="lessThan">
      <formula>0</formula>
    </cfRule>
  </conditionalFormatting>
  <conditionalFormatting sqref="D8">
    <cfRule type="cellIs" dxfId="2451" priority="2428" operator="lessThan">
      <formula>0</formula>
    </cfRule>
  </conditionalFormatting>
  <conditionalFormatting sqref="D9">
    <cfRule type="cellIs" dxfId="2450" priority="2427" operator="lessThan">
      <formula>0</formula>
    </cfRule>
  </conditionalFormatting>
  <conditionalFormatting sqref="D8">
    <cfRule type="cellIs" dxfId="2449" priority="2426" operator="lessThan">
      <formula>0</formula>
    </cfRule>
  </conditionalFormatting>
  <conditionalFormatting sqref="D8">
    <cfRule type="cellIs" dxfId="2448" priority="2425" operator="lessThan">
      <formula>0</formula>
    </cfRule>
  </conditionalFormatting>
  <conditionalFormatting sqref="D9">
    <cfRule type="cellIs" dxfId="2447" priority="2424" operator="lessThan">
      <formula>0</formula>
    </cfRule>
  </conditionalFormatting>
  <conditionalFormatting sqref="D9">
    <cfRule type="cellIs" dxfId="2446" priority="2423" operator="lessThan">
      <formula>0</formula>
    </cfRule>
  </conditionalFormatting>
  <conditionalFormatting sqref="D8">
    <cfRule type="cellIs" dxfId="2445" priority="2422" operator="lessThan">
      <formula>0</formula>
    </cfRule>
  </conditionalFormatting>
  <conditionalFormatting sqref="D9">
    <cfRule type="cellIs" dxfId="2444" priority="2421" operator="lessThan">
      <formula>0</formula>
    </cfRule>
  </conditionalFormatting>
  <conditionalFormatting sqref="D8">
    <cfRule type="cellIs" dxfId="2443" priority="2420" operator="lessThan">
      <formula>0</formula>
    </cfRule>
  </conditionalFormatting>
  <conditionalFormatting sqref="D8">
    <cfRule type="cellIs" dxfId="2442" priority="2419" operator="lessThan">
      <formula>0</formula>
    </cfRule>
  </conditionalFormatting>
  <conditionalFormatting sqref="D9">
    <cfRule type="cellIs" dxfId="2441" priority="2418" operator="lessThan">
      <formula>0</formula>
    </cfRule>
  </conditionalFormatting>
  <conditionalFormatting sqref="D8">
    <cfRule type="cellIs" dxfId="2440" priority="2417" operator="lessThan">
      <formula>0</formula>
    </cfRule>
  </conditionalFormatting>
  <conditionalFormatting sqref="D8">
    <cfRule type="cellIs" dxfId="2439" priority="2416" operator="lessThan">
      <formula>0</formula>
    </cfRule>
  </conditionalFormatting>
  <conditionalFormatting sqref="D8">
    <cfRule type="cellIs" dxfId="2438" priority="2415" operator="lessThan">
      <formula>0</formula>
    </cfRule>
  </conditionalFormatting>
  <conditionalFormatting sqref="D9">
    <cfRule type="cellIs" dxfId="2437" priority="2414" operator="lessThan">
      <formula>0</formula>
    </cfRule>
  </conditionalFormatting>
  <conditionalFormatting sqref="D9">
    <cfRule type="cellIs" dxfId="2436" priority="2413" operator="lessThan">
      <formula>0</formula>
    </cfRule>
  </conditionalFormatting>
  <conditionalFormatting sqref="D9">
    <cfRule type="cellIs" dxfId="2435" priority="2412" operator="lessThan">
      <formula>0</formula>
    </cfRule>
  </conditionalFormatting>
  <conditionalFormatting sqref="D8">
    <cfRule type="cellIs" dxfId="2434" priority="2411" operator="lessThan">
      <formula>0</formula>
    </cfRule>
  </conditionalFormatting>
  <conditionalFormatting sqref="D9">
    <cfRule type="cellIs" dxfId="2433" priority="2410" operator="lessThan">
      <formula>0</formula>
    </cfRule>
  </conditionalFormatting>
  <conditionalFormatting sqref="D9">
    <cfRule type="cellIs" dxfId="2432" priority="2409" operator="lessThan">
      <formula>0</formula>
    </cfRule>
  </conditionalFormatting>
  <conditionalFormatting sqref="D8">
    <cfRule type="cellIs" dxfId="2431" priority="2408" operator="lessThan">
      <formula>0</formula>
    </cfRule>
  </conditionalFormatting>
  <conditionalFormatting sqref="D9">
    <cfRule type="cellIs" dxfId="2430" priority="2407" operator="lessThan">
      <formula>0</formula>
    </cfRule>
  </conditionalFormatting>
  <conditionalFormatting sqref="D8">
    <cfRule type="cellIs" dxfId="2429" priority="2406" operator="lessThan">
      <formula>0</formula>
    </cfRule>
  </conditionalFormatting>
  <conditionalFormatting sqref="D8">
    <cfRule type="cellIs" dxfId="2428" priority="2405" operator="lessThan">
      <formula>0</formula>
    </cfRule>
  </conditionalFormatting>
  <conditionalFormatting sqref="D9">
    <cfRule type="cellIs" dxfId="2427" priority="2404" operator="lessThan">
      <formula>0</formula>
    </cfRule>
  </conditionalFormatting>
  <conditionalFormatting sqref="D9">
    <cfRule type="cellIs" dxfId="2426" priority="2403" operator="lessThan">
      <formula>0</formula>
    </cfRule>
  </conditionalFormatting>
  <conditionalFormatting sqref="D8">
    <cfRule type="cellIs" dxfId="2425" priority="2402" operator="lessThan">
      <formula>0</formula>
    </cfRule>
  </conditionalFormatting>
  <conditionalFormatting sqref="D9">
    <cfRule type="cellIs" dxfId="2424" priority="2401" operator="lessThan">
      <formula>0</formula>
    </cfRule>
  </conditionalFormatting>
  <conditionalFormatting sqref="D8">
    <cfRule type="cellIs" dxfId="2423" priority="2400" operator="lessThan">
      <formula>0</formula>
    </cfRule>
  </conditionalFormatting>
  <conditionalFormatting sqref="D8">
    <cfRule type="cellIs" dxfId="2422" priority="2399" operator="lessThan">
      <formula>0</formula>
    </cfRule>
  </conditionalFormatting>
  <conditionalFormatting sqref="D9">
    <cfRule type="cellIs" dxfId="2421" priority="2398" operator="lessThan">
      <formula>0</formula>
    </cfRule>
  </conditionalFormatting>
  <conditionalFormatting sqref="D8">
    <cfRule type="cellIs" dxfId="2420" priority="2397" operator="lessThan">
      <formula>0</formula>
    </cfRule>
  </conditionalFormatting>
  <conditionalFormatting sqref="D8">
    <cfRule type="cellIs" dxfId="2419" priority="2396" operator="lessThan">
      <formula>0</formula>
    </cfRule>
  </conditionalFormatting>
  <conditionalFormatting sqref="D8">
    <cfRule type="cellIs" dxfId="2418" priority="2395" operator="lessThan">
      <formula>0</formula>
    </cfRule>
  </conditionalFormatting>
  <conditionalFormatting sqref="D9">
    <cfRule type="cellIs" dxfId="2417" priority="2394" operator="lessThan">
      <formula>0</formula>
    </cfRule>
  </conditionalFormatting>
  <conditionalFormatting sqref="D9">
    <cfRule type="cellIs" dxfId="2416" priority="2393" operator="lessThan">
      <formula>0</formula>
    </cfRule>
  </conditionalFormatting>
  <conditionalFormatting sqref="D8">
    <cfRule type="cellIs" dxfId="2415" priority="2392" operator="lessThan">
      <formula>0</formula>
    </cfRule>
  </conditionalFormatting>
  <conditionalFormatting sqref="D9">
    <cfRule type="cellIs" dxfId="2414" priority="2391" operator="lessThan">
      <formula>0</formula>
    </cfRule>
  </conditionalFormatting>
  <conditionalFormatting sqref="D8">
    <cfRule type="cellIs" dxfId="2413" priority="2390" operator="lessThan">
      <formula>0</formula>
    </cfRule>
  </conditionalFormatting>
  <conditionalFormatting sqref="D8">
    <cfRule type="cellIs" dxfId="2412" priority="2389" operator="lessThan">
      <formula>0</formula>
    </cfRule>
  </conditionalFormatting>
  <conditionalFormatting sqref="D9">
    <cfRule type="cellIs" dxfId="2411" priority="2388" operator="lessThan">
      <formula>0</formula>
    </cfRule>
  </conditionalFormatting>
  <conditionalFormatting sqref="D8">
    <cfRule type="cellIs" dxfId="2410" priority="2387" operator="lessThan">
      <formula>0</formula>
    </cfRule>
  </conditionalFormatting>
  <conditionalFormatting sqref="D8">
    <cfRule type="cellIs" dxfId="2409" priority="2386" operator="lessThan">
      <formula>0</formula>
    </cfRule>
  </conditionalFormatting>
  <conditionalFormatting sqref="D8">
    <cfRule type="cellIs" dxfId="2408" priority="2385" operator="lessThan">
      <formula>0</formula>
    </cfRule>
  </conditionalFormatting>
  <conditionalFormatting sqref="D9">
    <cfRule type="cellIs" dxfId="2407" priority="2384" operator="lessThan">
      <formula>0</formula>
    </cfRule>
  </conditionalFormatting>
  <conditionalFormatting sqref="D8">
    <cfRule type="cellIs" dxfId="2406" priority="2383" operator="lessThan">
      <formula>0</formula>
    </cfRule>
  </conditionalFormatting>
  <conditionalFormatting sqref="D8">
    <cfRule type="cellIs" dxfId="2405" priority="2382" operator="lessThan">
      <formula>0</formula>
    </cfRule>
  </conditionalFormatting>
  <conditionalFormatting sqref="D8">
    <cfRule type="cellIs" dxfId="2404" priority="2381" operator="lessThan">
      <formula>0</formula>
    </cfRule>
  </conditionalFormatting>
  <conditionalFormatting sqref="D8">
    <cfRule type="cellIs" dxfId="2403" priority="2380" operator="lessThan">
      <formula>0</formula>
    </cfRule>
  </conditionalFormatting>
  <conditionalFormatting sqref="D9">
    <cfRule type="cellIs" dxfId="2402" priority="2379" operator="lessThan">
      <formula>0</formula>
    </cfRule>
  </conditionalFormatting>
  <conditionalFormatting sqref="D9">
    <cfRule type="cellIs" dxfId="2401" priority="2378" operator="lessThan">
      <formula>0</formula>
    </cfRule>
  </conditionalFormatting>
  <conditionalFormatting sqref="D9">
    <cfRule type="cellIs" dxfId="2400" priority="2377" operator="lessThan">
      <formula>0</formula>
    </cfRule>
  </conditionalFormatting>
  <conditionalFormatting sqref="D9">
    <cfRule type="cellIs" dxfId="2399" priority="2376" operator="lessThan">
      <formula>0</formula>
    </cfRule>
  </conditionalFormatting>
  <conditionalFormatting sqref="D9">
    <cfRule type="cellIs" dxfId="2398" priority="2375" operator="lessThan">
      <formula>0</formula>
    </cfRule>
  </conditionalFormatting>
  <conditionalFormatting sqref="D8">
    <cfRule type="cellIs" dxfId="2397" priority="2374" operator="lessThan">
      <formula>0</formula>
    </cfRule>
  </conditionalFormatting>
  <conditionalFormatting sqref="D9">
    <cfRule type="cellIs" dxfId="2396" priority="2373" operator="lessThan">
      <formula>0</formula>
    </cfRule>
  </conditionalFormatting>
  <conditionalFormatting sqref="D9">
    <cfRule type="cellIs" dxfId="2395" priority="2372" operator="lessThan">
      <formula>0</formula>
    </cfRule>
  </conditionalFormatting>
  <conditionalFormatting sqref="D9">
    <cfRule type="cellIs" dxfId="2394" priority="2371" operator="lessThan">
      <formula>0</formula>
    </cfRule>
  </conditionalFormatting>
  <conditionalFormatting sqref="D9">
    <cfRule type="cellIs" dxfId="2393" priority="2370" operator="lessThan">
      <formula>0</formula>
    </cfRule>
  </conditionalFormatting>
  <conditionalFormatting sqref="D8">
    <cfRule type="cellIs" dxfId="2392" priority="2369" operator="lessThan">
      <formula>0</formula>
    </cfRule>
  </conditionalFormatting>
  <conditionalFormatting sqref="D9">
    <cfRule type="cellIs" dxfId="2391" priority="2368" operator="lessThan">
      <formula>0</formula>
    </cfRule>
  </conditionalFormatting>
  <conditionalFormatting sqref="D9">
    <cfRule type="cellIs" dxfId="2390" priority="2367" operator="lessThan">
      <formula>0</formula>
    </cfRule>
  </conditionalFormatting>
  <conditionalFormatting sqref="D9">
    <cfRule type="cellIs" dxfId="2389" priority="2366" operator="lessThan">
      <formula>0</formula>
    </cfRule>
  </conditionalFormatting>
  <conditionalFormatting sqref="D8">
    <cfRule type="cellIs" dxfId="2388" priority="2365" operator="lessThan">
      <formula>0</formula>
    </cfRule>
  </conditionalFormatting>
  <conditionalFormatting sqref="D9">
    <cfRule type="cellIs" dxfId="2387" priority="2364" operator="lessThan">
      <formula>0</formula>
    </cfRule>
  </conditionalFormatting>
  <conditionalFormatting sqref="D9">
    <cfRule type="cellIs" dxfId="2386" priority="2363" operator="lessThan">
      <formula>0</formula>
    </cfRule>
  </conditionalFormatting>
  <conditionalFormatting sqref="D8">
    <cfRule type="cellIs" dxfId="2385" priority="2362" operator="lessThan">
      <formula>0</formula>
    </cfRule>
  </conditionalFormatting>
  <conditionalFormatting sqref="D9">
    <cfRule type="cellIs" dxfId="2384" priority="2361" operator="lessThan">
      <formula>0</formula>
    </cfRule>
  </conditionalFormatting>
  <conditionalFormatting sqref="D8">
    <cfRule type="cellIs" dxfId="2383" priority="2360" operator="lessThan">
      <formula>0</formula>
    </cfRule>
  </conditionalFormatting>
  <conditionalFormatting sqref="D8">
    <cfRule type="cellIs" dxfId="2382" priority="2359" operator="lessThan">
      <formula>0</formula>
    </cfRule>
  </conditionalFormatting>
  <conditionalFormatting sqref="D9">
    <cfRule type="cellIs" dxfId="2381" priority="2358" operator="lessThan">
      <formula>0</formula>
    </cfRule>
  </conditionalFormatting>
  <conditionalFormatting sqref="D9">
    <cfRule type="cellIs" dxfId="2380" priority="2357" operator="lessThan">
      <formula>0</formula>
    </cfRule>
  </conditionalFormatting>
  <conditionalFormatting sqref="D9">
    <cfRule type="cellIs" dxfId="2379" priority="2356" operator="lessThan">
      <formula>0</formula>
    </cfRule>
  </conditionalFormatting>
  <conditionalFormatting sqref="D9">
    <cfRule type="cellIs" dxfId="2378" priority="2355" operator="lessThan">
      <formula>0</formula>
    </cfRule>
  </conditionalFormatting>
  <conditionalFormatting sqref="D8">
    <cfRule type="cellIs" dxfId="2377" priority="2354" operator="lessThan">
      <formula>0</formula>
    </cfRule>
  </conditionalFormatting>
  <conditionalFormatting sqref="D9">
    <cfRule type="cellIs" dxfId="2376" priority="2353" operator="lessThan">
      <formula>0</formula>
    </cfRule>
  </conditionalFormatting>
  <conditionalFormatting sqref="D9">
    <cfRule type="cellIs" dxfId="2375" priority="2352" operator="lessThan">
      <formula>0</formula>
    </cfRule>
  </conditionalFormatting>
  <conditionalFormatting sqref="D9">
    <cfRule type="cellIs" dxfId="2374" priority="2351" operator="lessThan">
      <formula>0</formula>
    </cfRule>
  </conditionalFormatting>
  <conditionalFormatting sqref="D8">
    <cfRule type="cellIs" dxfId="2373" priority="2350" operator="lessThan">
      <formula>0</formula>
    </cfRule>
  </conditionalFormatting>
  <conditionalFormatting sqref="D9">
    <cfRule type="cellIs" dxfId="2372" priority="2349" operator="lessThan">
      <formula>0</formula>
    </cfRule>
  </conditionalFormatting>
  <conditionalFormatting sqref="D9">
    <cfRule type="cellIs" dxfId="2371" priority="2348" operator="lessThan">
      <formula>0</formula>
    </cfRule>
  </conditionalFormatting>
  <conditionalFormatting sqref="D8">
    <cfRule type="cellIs" dxfId="2370" priority="2347" operator="lessThan">
      <formula>0</formula>
    </cfRule>
  </conditionalFormatting>
  <conditionalFormatting sqref="D9">
    <cfRule type="cellIs" dxfId="2369" priority="2346" operator="lessThan">
      <formula>0</formula>
    </cfRule>
  </conditionalFormatting>
  <conditionalFormatting sqref="D8">
    <cfRule type="cellIs" dxfId="2368" priority="2345" operator="lessThan">
      <formula>0</formula>
    </cfRule>
  </conditionalFormatting>
  <conditionalFormatting sqref="D8">
    <cfRule type="cellIs" dxfId="2367" priority="2344" operator="lessThan">
      <formula>0</formula>
    </cfRule>
  </conditionalFormatting>
  <conditionalFormatting sqref="D9">
    <cfRule type="cellIs" dxfId="2366" priority="2343" operator="lessThan">
      <formula>0</formula>
    </cfRule>
  </conditionalFormatting>
  <conditionalFormatting sqref="D9">
    <cfRule type="cellIs" dxfId="2365" priority="2342" operator="lessThan">
      <formula>0</formula>
    </cfRule>
  </conditionalFormatting>
  <conditionalFormatting sqref="D9">
    <cfRule type="cellIs" dxfId="2364" priority="2341" operator="lessThan">
      <formula>0</formula>
    </cfRule>
  </conditionalFormatting>
  <conditionalFormatting sqref="D8">
    <cfRule type="cellIs" dxfId="2363" priority="2340" operator="lessThan">
      <formula>0</formula>
    </cfRule>
  </conditionalFormatting>
  <conditionalFormatting sqref="D9">
    <cfRule type="cellIs" dxfId="2362" priority="2339" operator="lessThan">
      <formula>0</formula>
    </cfRule>
  </conditionalFormatting>
  <conditionalFormatting sqref="D9">
    <cfRule type="cellIs" dxfId="2361" priority="2338" operator="lessThan">
      <formula>0</formula>
    </cfRule>
  </conditionalFormatting>
  <conditionalFormatting sqref="D8">
    <cfRule type="cellIs" dxfId="2360" priority="2337" operator="lessThan">
      <formula>0</formula>
    </cfRule>
  </conditionalFormatting>
  <conditionalFormatting sqref="D9">
    <cfRule type="cellIs" dxfId="2359" priority="2336" operator="lessThan">
      <formula>0</formula>
    </cfRule>
  </conditionalFormatting>
  <conditionalFormatting sqref="D8">
    <cfRule type="cellIs" dxfId="2358" priority="2335" operator="lessThan">
      <formula>0</formula>
    </cfRule>
  </conditionalFormatting>
  <conditionalFormatting sqref="D8">
    <cfRule type="cellIs" dxfId="2357" priority="2334" operator="lessThan">
      <formula>0</formula>
    </cfRule>
  </conditionalFormatting>
  <conditionalFormatting sqref="D9">
    <cfRule type="cellIs" dxfId="2356" priority="2333" operator="lessThan">
      <formula>0</formula>
    </cfRule>
  </conditionalFormatting>
  <conditionalFormatting sqref="D9">
    <cfRule type="cellIs" dxfId="2355" priority="2332" operator="lessThan">
      <formula>0</formula>
    </cfRule>
  </conditionalFormatting>
  <conditionalFormatting sqref="D8">
    <cfRule type="cellIs" dxfId="2354" priority="2331" operator="lessThan">
      <formula>0</formula>
    </cfRule>
  </conditionalFormatting>
  <conditionalFormatting sqref="D9">
    <cfRule type="cellIs" dxfId="2353" priority="2330" operator="lessThan">
      <formula>0</formula>
    </cfRule>
  </conditionalFormatting>
  <conditionalFormatting sqref="D8">
    <cfRule type="cellIs" dxfId="2352" priority="2329" operator="lessThan">
      <formula>0</formula>
    </cfRule>
  </conditionalFormatting>
  <conditionalFormatting sqref="D8">
    <cfRule type="cellIs" dxfId="2351" priority="2328" operator="lessThan">
      <formula>0</formula>
    </cfRule>
  </conditionalFormatting>
  <conditionalFormatting sqref="D9">
    <cfRule type="cellIs" dxfId="2350" priority="2327" operator="lessThan">
      <formula>0</formula>
    </cfRule>
  </conditionalFormatting>
  <conditionalFormatting sqref="D8">
    <cfRule type="cellIs" dxfId="2349" priority="2326" operator="lessThan">
      <formula>0</formula>
    </cfRule>
  </conditionalFormatting>
  <conditionalFormatting sqref="D8">
    <cfRule type="cellIs" dxfId="2348" priority="2325" operator="lessThan">
      <formula>0</formula>
    </cfRule>
  </conditionalFormatting>
  <conditionalFormatting sqref="D8">
    <cfRule type="cellIs" dxfId="2347" priority="2324" operator="lessThan">
      <formula>0</formula>
    </cfRule>
  </conditionalFormatting>
  <conditionalFormatting sqref="D9">
    <cfRule type="cellIs" dxfId="2346" priority="2323" operator="lessThan">
      <formula>0</formula>
    </cfRule>
  </conditionalFormatting>
  <conditionalFormatting sqref="D9">
    <cfRule type="cellIs" dxfId="2345" priority="2322" operator="lessThan">
      <formula>0</formula>
    </cfRule>
  </conditionalFormatting>
  <conditionalFormatting sqref="D9">
    <cfRule type="cellIs" dxfId="2344" priority="2321" operator="lessThan">
      <formula>0</formula>
    </cfRule>
  </conditionalFormatting>
  <conditionalFormatting sqref="D9">
    <cfRule type="cellIs" dxfId="2343" priority="2320" operator="lessThan">
      <formula>0</formula>
    </cfRule>
  </conditionalFormatting>
  <conditionalFormatting sqref="D8">
    <cfRule type="cellIs" dxfId="2342" priority="2319" operator="lessThan">
      <formula>0</formula>
    </cfRule>
  </conditionalFormatting>
  <conditionalFormatting sqref="D9">
    <cfRule type="cellIs" dxfId="2341" priority="2318" operator="lessThan">
      <formula>0</formula>
    </cfRule>
  </conditionalFormatting>
  <conditionalFormatting sqref="D9">
    <cfRule type="cellIs" dxfId="2340" priority="2317" operator="lessThan">
      <formula>0</formula>
    </cfRule>
  </conditionalFormatting>
  <conditionalFormatting sqref="D9">
    <cfRule type="cellIs" dxfId="2339" priority="2316" operator="lessThan">
      <formula>0</formula>
    </cfRule>
  </conditionalFormatting>
  <conditionalFormatting sqref="D8">
    <cfRule type="cellIs" dxfId="2338" priority="2315" operator="lessThan">
      <formula>0</formula>
    </cfRule>
  </conditionalFormatting>
  <conditionalFormatting sqref="D9">
    <cfRule type="cellIs" dxfId="2337" priority="2314" operator="lessThan">
      <formula>0</formula>
    </cfRule>
  </conditionalFormatting>
  <conditionalFormatting sqref="D9">
    <cfRule type="cellIs" dxfId="2336" priority="2313" operator="lessThan">
      <formula>0</formula>
    </cfRule>
  </conditionalFormatting>
  <conditionalFormatting sqref="D8">
    <cfRule type="cellIs" dxfId="2335" priority="2312" operator="lessThan">
      <formula>0</formula>
    </cfRule>
  </conditionalFormatting>
  <conditionalFormatting sqref="D9">
    <cfRule type="cellIs" dxfId="2334" priority="2311" operator="lessThan">
      <formula>0</formula>
    </cfRule>
  </conditionalFormatting>
  <conditionalFormatting sqref="D8">
    <cfRule type="cellIs" dxfId="2333" priority="2310" operator="lessThan">
      <formula>0</formula>
    </cfRule>
  </conditionalFormatting>
  <conditionalFormatting sqref="D8">
    <cfRule type="cellIs" dxfId="2332" priority="2309" operator="lessThan">
      <formula>0</formula>
    </cfRule>
  </conditionalFormatting>
  <conditionalFormatting sqref="D9">
    <cfRule type="cellIs" dxfId="2331" priority="2308" operator="lessThan">
      <formula>0</formula>
    </cfRule>
  </conditionalFormatting>
  <conditionalFormatting sqref="D9">
    <cfRule type="cellIs" dxfId="2330" priority="2307" operator="lessThan">
      <formula>0</formula>
    </cfRule>
  </conditionalFormatting>
  <conditionalFormatting sqref="D9">
    <cfRule type="cellIs" dxfId="2329" priority="2306" operator="lessThan">
      <formula>0</formula>
    </cfRule>
  </conditionalFormatting>
  <conditionalFormatting sqref="D8">
    <cfRule type="cellIs" dxfId="2328" priority="2305" operator="lessThan">
      <formula>0</formula>
    </cfRule>
  </conditionalFormatting>
  <conditionalFormatting sqref="D9">
    <cfRule type="cellIs" dxfId="2327" priority="2304" operator="lessThan">
      <formula>0</formula>
    </cfRule>
  </conditionalFormatting>
  <conditionalFormatting sqref="D9">
    <cfRule type="cellIs" dxfId="2326" priority="2303" operator="lessThan">
      <formula>0</formula>
    </cfRule>
  </conditionalFormatting>
  <conditionalFormatting sqref="D8">
    <cfRule type="cellIs" dxfId="2325" priority="2302" operator="lessThan">
      <formula>0</formula>
    </cfRule>
  </conditionalFormatting>
  <conditionalFormatting sqref="D9">
    <cfRule type="cellIs" dxfId="2324" priority="2301" operator="lessThan">
      <formula>0</formula>
    </cfRule>
  </conditionalFormatting>
  <conditionalFormatting sqref="D8">
    <cfRule type="cellIs" dxfId="2323" priority="2300" operator="lessThan">
      <formula>0</formula>
    </cfRule>
  </conditionalFormatting>
  <conditionalFormatting sqref="D8">
    <cfRule type="cellIs" dxfId="2322" priority="2299" operator="lessThan">
      <formula>0</formula>
    </cfRule>
  </conditionalFormatting>
  <conditionalFormatting sqref="D9">
    <cfRule type="cellIs" dxfId="2321" priority="2298" operator="lessThan">
      <formula>0</formula>
    </cfRule>
  </conditionalFormatting>
  <conditionalFormatting sqref="D9">
    <cfRule type="cellIs" dxfId="2320" priority="2297" operator="lessThan">
      <formula>0</formula>
    </cfRule>
  </conditionalFormatting>
  <conditionalFormatting sqref="D8">
    <cfRule type="cellIs" dxfId="2319" priority="2296" operator="lessThan">
      <formula>0</formula>
    </cfRule>
  </conditionalFormatting>
  <conditionalFormatting sqref="D9">
    <cfRule type="cellIs" dxfId="2318" priority="2295" operator="lessThan">
      <formula>0</formula>
    </cfRule>
  </conditionalFormatting>
  <conditionalFormatting sqref="D8">
    <cfRule type="cellIs" dxfId="2317" priority="2294" operator="lessThan">
      <formula>0</formula>
    </cfRule>
  </conditionalFormatting>
  <conditionalFormatting sqref="D8">
    <cfRule type="cellIs" dxfId="2316" priority="2293" operator="lessThan">
      <formula>0</formula>
    </cfRule>
  </conditionalFormatting>
  <conditionalFormatting sqref="D9">
    <cfRule type="cellIs" dxfId="2315" priority="2292" operator="lessThan">
      <formula>0</formula>
    </cfRule>
  </conditionalFormatting>
  <conditionalFormatting sqref="D8">
    <cfRule type="cellIs" dxfId="2314" priority="2291" operator="lessThan">
      <formula>0</formula>
    </cfRule>
  </conditionalFormatting>
  <conditionalFormatting sqref="D8">
    <cfRule type="cellIs" dxfId="2313" priority="2290" operator="lessThan">
      <formula>0</formula>
    </cfRule>
  </conditionalFormatting>
  <conditionalFormatting sqref="D8">
    <cfRule type="cellIs" dxfId="2312" priority="2289" operator="lessThan">
      <formula>0</formula>
    </cfRule>
  </conditionalFormatting>
  <conditionalFormatting sqref="D9">
    <cfRule type="cellIs" dxfId="2311" priority="2288" operator="lessThan">
      <formula>0</formula>
    </cfRule>
  </conditionalFormatting>
  <conditionalFormatting sqref="D9">
    <cfRule type="cellIs" dxfId="2310" priority="2287" operator="lessThan">
      <formula>0</formula>
    </cfRule>
  </conditionalFormatting>
  <conditionalFormatting sqref="D9">
    <cfRule type="cellIs" dxfId="2309" priority="2286" operator="lessThan">
      <formula>0</formula>
    </cfRule>
  </conditionalFormatting>
  <conditionalFormatting sqref="D8">
    <cfRule type="cellIs" dxfId="2308" priority="2285" operator="lessThan">
      <formula>0</formula>
    </cfRule>
  </conditionalFormatting>
  <conditionalFormatting sqref="D9">
    <cfRule type="cellIs" dxfId="2307" priority="2284" operator="lessThan">
      <formula>0</formula>
    </cfRule>
  </conditionalFormatting>
  <conditionalFormatting sqref="D9">
    <cfRule type="cellIs" dxfId="2306" priority="2283" operator="lessThan">
      <formula>0</formula>
    </cfRule>
  </conditionalFormatting>
  <conditionalFormatting sqref="D8">
    <cfRule type="cellIs" dxfId="2305" priority="2282" operator="lessThan">
      <formula>0</formula>
    </cfRule>
  </conditionalFormatting>
  <conditionalFormatting sqref="D9">
    <cfRule type="cellIs" dxfId="2304" priority="2281" operator="lessThan">
      <formula>0</formula>
    </cfRule>
  </conditionalFormatting>
  <conditionalFormatting sqref="D8">
    <cfRule type="cellIs" dxfId="2303" priority="2280" operator="lessThan">
      <formula>0</formula>
    </cfRule>
  </conditionalFormatting>
  <conditionalFormatting sqref="D8">
    <cfRule type="cellIs" dxfId="2302" priority="2279" operator="lessThan">
      <formula>0</formula>
    </cfRule>
  </conditionalFormatting>
  <conditionalFormatting sqref="D9">
    <cfRule type="cellIs" dxfId="2301" priority="2278" operator="lessThan">
      <formula>0</formula>
    </cfRule>
  </conditionalFormatting>
  <conditionalFormatting sqref="D9">
    <cfRule type="cellIs" dxfId="2300" priority="2277" operator="lessThan">
      <formula>0</formula>
    </cfRule>
  </conditionalFormatting>
  <conditionalFormatting sqref="D8">
    <cfRule type="cellIs" dxfId="2299" priority="2276" operator="lessThan">
      <formula>0</formula>
    </cfRule>
  </conditionalFormatting>
  <conditionalFormatting sqref="D9">
    <cfRule type="cellIs" dxfId="2298" priority="2275" operator="lessThan">
      <formula>0</formula>
    </cfRule>
  </conditionalFormatting>
  <conditionalFormatting sqref="D8">
    <cfRule type="cellIs" dxfId="2297" priority="2274" operator="lessThan">
      <formula>0</formula>
    </cfRule>
  </conditionalFormatting>
  <conditionalFormatting sqref="D8">
    <cfRule type="cellIs" dxfId="2296" priority="2273" operator="lessThan">
      <formula>0</formula>
    </cfRule>
  </conditionalFormatting>
  <conditionalFormatting sqref="D9">
    <cfRule type="cellIs" dxfId="2295" priority="2272" operator="lessThan">
      <formula>0</formula>
    </cfRule>
  </conditionalFormatting>
  <conditionalFormatting sqref="D8">
    <cfRule type="cellIs" dxfId="2294" priority="2271" operator="lessThan">
      <formula>0</formula>
    </cfRule>
  </conditionalFormatting>
  <conditionalFormatting sqref="D8">
    <cfRule type="cellIs" dxfId="2293" priority="2270" operator="lessThan">
      <formula>0</formula>
    </cfRule>
  </conditionalFormatting>
  <conditionalFormatting sqref="D8">
    <cfRule type="cellIs" dxfId="2292" priority="2269" operator="lessThan">
      <formula>0</formula>
    </cfRule>
  </conditionalFormatting>
  <conditionalFormatting sqref="D9">
    <cfRule type="cellIs" dxfId="2291" priority="2268" operator="lessThan">
      <formula>0</formula>
    </cfRule>
  </conditionalFormatting>
  <conditionalFormatting sqref="D9">
    <cfRule type="cellIs" dxfId="2290" priority="2267" operator="lessThan">
      <formula>0</formula>
    </cfRule>
  </conditionalFormatting>
  <conditionalFormatting sqref="D8">
    <cfRule type="cellIs" dxfId="2289" priority="2266" operator="lessThan">
      <formula>0</formula>
    </cfRule>
  </conditionalFormatting>
  <conditionalFormatting sqref="D9">
    <cfRule type="cellIs" dxfId="2288" priority="2265" operator="lessThan">
      <formula>0</formula>
    </cfRule>
  </conditionalFormatting>
  <conditionalFormatting sqref="D8">
    <cfRule type="cellIs" dxfId="2287" priority="2264" operator="lessThan">
      <formula>0</formula>
    </cfRule>
  </conditionalFormatting>
  <conditionalFormatting sqref="D8">
    <cfRule type="cellIs" dxfId="2286" priority="2263" operator="lessThan">
      <formula>0</formula>
    </cfRule>
  </conditionalFormatting>
  <conditionalFormatting sqref="D9">
    <cfRule type="cellIs" dxfId="2285" priority="2262" operator="lessThan">
      <formula>0</formula>
    </cfRule>
  </conditionalFormatting>
  <conditionalFormatting sqref="D8">
    <cfRule type="cellIs" dxfId="2284" priority="2261" operator="lessThan">
      <formula>0</formula>
    </cfRule>
  </conditionalFormatting>
  <conditionalFormatting sqref="D8">
    <cfRule type="cellIs" dxfId="2283" priority="2260" operator="lessThan">
      <formula>0</formula>
    </cfRule>
  </conditionalFormatting>
  <conditionalFormatting sqref="D8">
    <cfRule type="cellIs" dxfId="2282" priority="2259" operator="lessThan">
      <formula>0</formula>
    </cfRule>
  </conditionalFormatting>
  <conditionalFormatting sqref="D9">
    <cfRule type="cellIs" dxfId="2281" priority="2258" operator="lessThan">
      <formula>0</formula>
    </cfRule>
  </conditionalFormatting>
  <conditionalFormatting sqref="D8">
    <cfRule type="cellIs" dxfId="2280" priority="2257" operator="lessThan">
      <formula>0</formula>
    </cfRule>
  </conditionalFormatting>
  <conditionalFormatting sqref="D8">
    <cfRule type="cellIs" dxfId="2279" priority="2256" operator="lessThan">
      <formula>0</formula>
    </cfRule>
  </conditionalFormatting>
  <conditionalFormatting sqref="D8">
    <cfRule type="cellIs" dxfId="2278" priority="2255" operator="lessThan">
      <formula>0</formula>
    </cfRule>
  </conditionalFormatting>
  <conditionalFormatting sqref="D8">
    <cfRule type="cellIs" dxfId="2277" priority="2254" operator="lessThan">
      <formula>0</formula>
    </cfRule>
  </conditionalFormatting>
  <conditionalFormatting sqref="D9">
    <cfRule type="cellIs" dxfId="2276" priority="2253" operator="lessThan">
      <formula>0</formula>
    </cfRule>
  </conditionalFormatting>
  <conditionalFormatting sqref="D9">
    <cfRule type="cellIs" dxfId="2275" priority="2252" operator="lessThan">
      <formula>0</formula>
    </cfRule>
  </conditionalFormatting>
  <conditionalFormatting sqref="D9">
    <cfRule type="cellIs" dxfId="2274" priority="2251" operator="lessThan">
      <formula>0</formula>
    </cfRule>
  </conditionalFormatting>
  <conditionalFormatting sqref="D9">
    <cfRule type="cellIs" dxfId="2273" priority="2250" operator="lessThan">
      <formula>0</formula>
    </cfRule>
  </conditionalFormatting>
  <conditionalFormatting sqref="D8">
    <cfRule type="cellIs" dxfId="2272" priority="2249" operator="lessThan">
      <formula>0</formula>
    </cfRule>
  </conditionalFormatting>
  <conditionalFormatting sqref="D9">
    <cfRule type="cellIs" dxfId="2271" priority="2248" operator="lessThan">
      <formula>0</formula>
    </cfRule>
  </conditionalFormatting>
  <conditionalFormatting sqref="D9">
    <cfRule type="cellIs" dxfId="2270" priority="2247" operator="lessThan">
      <formula>0</formula>
    </cfRule>
  </conditionalFormatting>
  <conditionalFormatting sqref="D9">
    <cfRule type="cellIs" dxfId="2269" priority="2246" operator="lessThan">
      <formula>0</formula>
    </cfRule>
  </conditionalFormatting>
  <conditionalFormatting sqref="D8">
    <cfRule type="cellIs" dxfId="2268" priority="2245" operator="lessThan">
      <formula>0</formula>
    </cfRule>
  </conditionalFormatting>
  <conditionalFormatting sqref="D9">
    <cfRule type="cellIs" dxfId="2267" priority="2244" operator="lessThan">
      <formula>0</formula>
    </cfRule>
  </conditionalFormatting>
  <conditionalFormatting sqref="D9">
    <cfRule type="cellIs" dxfId="2266" priority="2243" operator="lessThan">
      <formula>0</formula>
    </cfRule>
  </conditionalFormatting>
  <conditionalFormatting sqref="D8">
    <cfRule type="cellIs" dxfId="2265" priority="2242" operator="lessThan">
      <formula>0</formula>
    </cfRule>
  </conditionalFormatting>
  <conditionalFormatting sqref="D9">
    <cfRule type="cellIs" dxfId="2264" priority="2241" operator="lessThan">
      <formula>0</formula>
    </cfRule>
  </conditionalFormatting>
  <conditionalFormatting sqref="D8">
    <cfRule type="cellIs" dxfId="2263" priority="2240" operator="lessThan">
      <formula>0</formula>
    </cfRule>
  </conditionalFormatting>
  <conditionalFormatting sqref="D8">
    <cfRule type="cellIs" dxfId="2262" priority="2239" operator="lessThan">
      <formula>0</formula>
    </cfRule>
  </conditionalFormatting>
  <conditionalFormatting sqref="D9">
    <cfRule type="cellIs" dxfId="2261" priority="2238" operator="lessThan">
      <formula>0</formula>
    </cfRule>
  </conditionalFormatting>
  <conditionalFormatting sqref="D9">
    <cfRule type="cellIs" dxfId="2260" priority="2237" operator="lessThan">
      <formula>0</formula>
    </cfRule>
  </conditionalFormatting>
  <conditionalFormatting sqref="D9">
    <cfRule type="cellIs" dxfId="2259" priority="2236" operator="lessThan">
      <formula>0</formula>
    </cfRule>
  </conditionalFormatting>
  <conditionalFormatting sqref="D8">
    <cfRule type="cellIs" dxfId="2258" priority="2235" operator="lessThan">
      <formula>0</formula>
    </cfRule>
  </conditionalFormatting>
  <conditionalFormatting sqref="D9">
    <cfRule type="cellIs" dxfId="2257" priority="2234" operator="lessThan">
      <formula>0</formula>
    </cfRule>
  </conditionalFormatting>
  <conditionalFormatting sqref="D9">
    <cfRule type="cellIs" dxfId="2256" priority="2233" operator="lessThan">
      <formula>0</formula>
    </cfRule>
  </conditionalFormatting>
  <conditionalFormatting sqref="D8">
    <cfRule type="cellIs" dxfId="2255" priority="2232" operator="lessThan">
      <formula>0</formula>
    </cfRule>
  </conditionalFormatting>
  <conditionalFormatting sqref="D9">
    <cfRule type="cellIs" dxfId="2254" priority="2231" operator="lessThan">
      <formula>0</formula>
    </cfRule>
  </conditionalFormatting>
  <conditionalFormatting sqref="D8">
    <cfRule type="cellIs" dxfId="2253" priority="2230" operator="lessThan">
      <formula>0</formula>
    </cfRule>
  </conditionalFormatting>
  <conditionalFormatting sqref="D8">
    <cfRule type="cellIs" dxfId="2252" priority="2229" operator="lessThan">
      <formula>0</formula>
    </cfRule>
  </conditionalFormatting>
  <conditionalFormatting sqref="D9">
    <cfRule type="cellIs" dxfId="2251" priority="2228" operator="lessThan">
      <formula>0</formula>
    </cfRule>
  </conditionalFormatting>
  <conditionalFormatting sqref="D9">
    <cfRule type="cellIs" dxfId="2250" priority="2227" operator="lessThan">
      <formula>0</formula>
    </cfRule>
  </conditionalFormatting>
  <conditionalFormatting sqref="D8">
    <cfRule type="cellIs" dxfId="2249" priority="2226" operator="lessThan">
      <formula>0</formula>
    </cfRule>
  </conditionalFormatting>
  <conditionalFormatting sqref="D9">
    <cfRule type="cellIs" dxfId="2248" priority="2225" operator="lessThan">
      <formula>0</formula>
    </cfRule>
  </conditionalFormatting>
  <conditionalFormatting sqref="D8">
    <cfRule type="cellIs" dxfId="2247" priority="2224" operator="lessThan">
      <formula>0</formula>
    </cfRule>
  </conditionalFormatting>
  <conditionalFormatting sqref="D8">
    <cfRule type="cellIs" dxfId="2246" priority="2223" operator="lessThan">
      <formula>0</formula>
    </cfRule>
  </conditionalFormatting>
  <conditionalFormatting sqref="D9">
    <cfRule type="cellIs" dxfId="2245" priority="2222" operator="lessThan">
      <formula>0</formula>
    </cfRule>
  </conditionalFormatting>
  <conditionalFormatting sqref="D8">
    <cfRule type="cellIs" dxfId="2244" priority="2221" operator="lessThan">
      <formula>0</formula>
    </cfRule>
  </conditionalFormatting>
  <conditionalFormatting sqref="D8">
    <cfRule type="cellIs" dxfId="2243" priority="2220" operator="lessThan">
      <formula>0</formula>
    </cfRule>
  </conditionalFormatting>
  <conditionalFormatting sqref="D8">
    <cfRule type="cellIs" dxfId="2242" priority="2219" operator="lessThan">
      <formula>0</formula>
    </cfRule>
  </conditionalFormatting>
  <conditionalFormatting sqref="D9">
    <cfRule type="cellIs" dxfId="2241" priority="2218" operator="lessThan">
      <formula>0</formula>
    </cfRule>
  </conditionalFormatting>
  <conditionalFormatting sqref="D9">
    <cfRule type="cellIs" dxfId="2240" priority="2217" operator="lessThan">
      <formula>0</formula>
    </cfRule>
  </conditionalFormatting>
  <conditionalFormatting sqref="D9">
    <cfRule type="cellIs" dxfId="2239" priority="2216" operator="lessThan">
      <formula>0</formula>
    </cfRule>
  </conditionalFormatting>
  <conditionalFormatting sqref="D8">
    <cfRule type="cellIs" dxfId="2238" priority="2215" operator="lessThan">
      <formula>0</formula>
    </cfRule>
  </conditionalFormatting>
  <conditionalFormatting sqref="D9">
    <cfRule type="cellIs" dxfId="2237" priority="2214" operator="lessThan">
      <formula>0</formula>
    </cfRule>
  </conditionalFormatting>
  <conditionalFormatting sqref="D9">
    <cfRule type="cellIs" dxfId="2236" priority="2213" operator="lessThan">
      <formula>0</formula>
    </cfRule>
  </conditionalFormatting>
  <conditionalFormatting sqref="D8">
    <cfRule type="cellIs" dxfId="2235" priority="2212" operator="lessThan">
      <formula>0</formula>
    </cfRule>
  </conditionalFormatting>
  <conditionalFormatting sqref="D9">
    <cfRule type="cellIs" dxfId="2234" priority="2211" operator="lessThan">
      <formula>0</formula>
    </cfRule>
  </conditionalFormatting>
  <conditionalFormatting sqref="D8">
    <cfRule type="cellIs" dxfId="2233" priority="2210" operator="lessThan">
      <formula>0</formula>
    </cfRule>
  </conditionalFormatting>
  <conditionalFormatting sqref="D8">
    <cfRule type="cellIs" dxfId="2232" priority="2209" operator="lessThan">
      <formula>0</formula>
    </cfRule>
  </conditionalFormatting>
  <conditionalFormatting sqref="D9">
    <cfRule type="cellIs" dxfId="2231" priority="2208" operator="lessThan">
      <formula>0</formula>
    </cfRule>
  </conditionalFormatting>
  <conditionalFormatting sqref="D9">
    <cfRule type="cellIs" dxfId="2230" priority="2207" operator="lessThan">
      <formula>0</formula>
    </cfRule>
  </conditionalFormatting>
  <conditionalFormatting sqref="D8">
    <cfRule type="cellIs" dxfId="2229" priority="2206" operator="lessThan">
      <formula>0</formula>
    </cfRule>
  </conditionalFormatting>
  <conditionalFormatting sqref="D9">
    <cfRule type="cellIs" dxfId="2228" priority="2205" operator="lessThan">
      <formula>0</formula>
    </cfRule>
  </conditionalFormatting>
  <conditionalFormatting sqref="D8">
    <cfRule type="cellIs" dxfId="2227" priority="2204" operator="lessThan">
      <formula>0</formula>
    </cfRule>
  </conditionalFormatting>
  <conditionalFormatting sqref="D8">
    <cfRule type="cellIs" dxfId="2226" priority="2203" operator="lessThan">
      <formula>0</formula>
    </cfRule>
  </conditionalFormatting>
  <conditionalFormatting sqref="D9">
    <cfRule type="cellIs" dxfId="2225" priority="2202" operator="lessThan">
      <formula>0</formula>
    </cfRule>
  </conditionalFormatting>
  <conditionalFormatting sqref="D8">
    <cfRule type="cellIs" dxfId="2224" priority="2201" operator="lessThan">
      <formula>0</formula>
    </cfRule>
  </conditionalFormatting>
  <conditionalFormatting sqref="D8">
    <cfRule type="cellIs" dxfId="2223" priority="2200" operator="lessThan">
      <formula>0</formula>
    </cfRule>
  </conditionalFormatting>
  <conditionalFormatting sqref="D8">
    <cfRule type="cellIs" dxfId="2222" priority="2199" operator="lessThan">
      <formula>0</formula>
    </cfRule>
  </conditionalFormatting>
  <conditionalFormatting sqref="D9">
    <cfRule type="cellIs" dxfId="2221" priority="2198" operator="lessThan">
      <formula>0</formula>
    </cfRule>
  </conditionalFormatting>
  <conditionalFormatting sqref="D9">
    <cfRule type="cellIs" dxfId="2220" priority="2197" operator="lessThan">
      <formula>0</formula>
    </cfRule>
  </conditionalFormatting>
  <conditionalFormatting sqref="D8">
    <cfRule type="cellIs" dxfId="2219" priority="2196" operator="lessThan">
      <formula>0</formula>
    </cfRule>
  </conditionalFormatting>
  <conditionalFormatting sqref="D9">
    <cfRule type="cellIs" dxfId="2218" priority="2195" operator="lessThan">
      <formula>0</formula>
    </cfRule>
  </conditionalFormatting>
  <conditionalFormatting sqref="D8">
    <cfRule type="cellIs" dxfId="2217" priority="2194" operator="lessThan">
      <formula>0</formula>
    </cfRule>
  </conditionalFormatting>
  <conditionalFormatting sqref="D8">
    <cfRule type="cellIs" dxfId="2216" priority="2193" operator="lessThan">
      <formula>0</formula>
    </cfRule>
  </conditionalFormatting>
  <conditionalFormatting sqref="D9">
    <cfRule type="cellIs" dxfId="2215" priority="2192" operator="lessThan">
      <formula>0</formula>
    </cfRule>
  </conditionalFormatting>
  <conditionalFormatting sqref="D8">
    <cfRule type="cellIs" dxfId="2214" priority="2191" operator="lessThan">
      <formula>0</formula>
    </cfRule>
  </conditionalFormatting>
  <conditionalFormatting sqref="D8">
    <cfRule type="cellIs" dxfId="2213" priority="2190" operator="lessThan">
      <formula>0</formula>
    </cfRule>
  </conditionalFormatting>
  <conditionalFormatting sqref="D8">
    <cfRule type="cellIs" dxfId="2212" priority="2189" operator="lessThan">
      <formula>0</formula>
    </cfRule>
  </conditionalFormatting>
  <conditionalFormatting sqref="D9">
    <cfRule type="cellIs" dxfId="2211" priority="2188" operator="lessThan">
      <formula>0</formula>
    </cfRule>
  </conditionalFormatting>
  <conditionalFormatting sqref="D8">
    <cfRule type="cellIs" dxfId="2210" priority="2187" operator="lessThan">
      <formula>0</formula>
    </cfRule>
  </conditionalFormatting>
  <conditionalFormatting sqref="D8">
    <cfRule type="cellIs" dxfId="2209" priority="2186" operator="lessThan">
      <formula>0</formula>
    </cfRule>
  </conditionalFormatting>
  <conditionalFormatting sqref="D8">
    <cfRule type="cellIs" dxfId="2208" priority="2185" operator="lessThan">
      <formula>0</formula>
    </cfRule>
  </conditionalFormatting>
  <conditionalFormatting sqref="D8">
    <cfRule type="cellIs" dxfId="2207" priority="2184" operator="lessThan">
      <formula>0</formula>
    </cfRule>
  </conditionalFormatting>
  <conditionalFormatting sqref="D9">
    <cfRule type="cellIs" dxfId="2206" priority="2183" operator="lessThan">
      <formula>0</formula>
    </cfRule>
  </conditionalFormatting>
  <conditionalFormatting sqref="D9">
    <cfRule type="cellIs" dxfId="2205" priority="2182" operator="lessThan">
      <formula>0</formula>
    </cfRule>
  </conditionalFormatting>
  <conditionalFormatting sqref="D9">
    <cfRule type="cellIs" dxfId="2204" priority="2181" operator="lessThan">
      <formula>0</formula>
    </cfRule>
  </conditionalFormatting>
  <conditionalFormatting sqref="D8">
    <cfRule type="cellIs" dxfId="2203" priority="2180" operator="lessThan">
      <formula>0</formula>
    </cfRule>
  </conditionalFormatting>
  <conditionalFormatting sqref="D9">
    <cfRule type="cellIs" dxfId="2202" priority="2179" operator="lessThan">
      <formula>0</formula>
    </cfRule>
  </conditionalFormatting>
  <conditionalFormatting sqref="D9">
    <cfRule type="cellIs" dxfId="2201" priority="2178" operator="lessThan">
      <formula>0</formula>
    </cfRule>
  </conditionalFormatting>
  <conditionalFormatting sqref="D8">
    <cfRule type="cellIs" dxfId="2200" priority="2177" operator="lessThan">
      <formula>0</formula>
    </cfRule>
  </conditionalFormatting>
  <conditionalFormatting sqref="D9">
    <cfRule type="cellIs" dxfId="2199" priority="2176" operator="lessThan">
      <formula>0</formula>
    </cfRule>
  </conditionalFormatting>
  <conditionalFormatting sqref="D8">
    <cfRule type="cellIs" dxfId="2198" priority="2175" operator="lessThan">
      <formula>0</formula>
    </cfRule>
  </conditionalFormatting>
  <conditionalFormatting sqref="D8">
    <cfRule type="cellIs" dxfId="2197" priority="2174" operator="lessThan">
      <formula>0</formula>
    </cfRule>
  </conditionalFormatting>
  <conditionalFormatting sqref="D9">
    <cfRule type="cellIs" dxfId="2196" priority="2173" operator="lessThan">
      <formula>0</formula>
    </cfRule>
  </conditionalFormatting>
  <conditionalFormatting sqref="D9">
    <cfRule type="cellIs" dxfId="2195" priority="2172" operator="lessThan">
      <formula>0</formula>
    </cfRule>
  </conditionalFormatting>
  <conditionalFormatting sqref="D8">
    <cfRule type="cellIs" dxfId="2194" priority="2171" operator="lessThan">
      <formula>0</formula>
    </cfRule>
  </conditionalFormatting>
  <conditionalFormatting sqref="D9">
    <cfRule type="cellIs" dxfId="2193" priority="2170" operator="lessThan">
      <formula>0</formula>
    </cfRule>
  </conditionalFormatting>
  <conditionalFormatting sqref="D8">
    <cfRule type="cellIs" dxfId="2192" priority="2169" operator="lessThan">
      <formula>0</formula>
    </cfRule>
  </conditionalFormatting>
  <conditionalFormatting sqref="D8">
    <cfRule type="cellIs" dxfId="2191" priority="2168" operator="lessThan">
      <formula>0</formula>
    </cfRule>
  </conditionalFormatting>
  <conditionalFormatting sqref="D9">
    <cfRule type="cellIs" dxfId="2190" priority="2167" operator="lessThan">
      <formula>0</formula>
    </cfRule>
  </conditionalFormatting>
  <conditionalFormatting sqref="D8">
    <cfRule type="cellIs" dxfId="2189" priority="2166" operator="lessThan">
      <formula>0</formula>
    </cfRule>
  </conditionalFormatting>
  <conditionalFormatting sqref="D8">
    <cfRule type="cellIs" dxfId="2188" priority="2165" operator="lessThan">
      <formula>0</formula>
    </cfRule>
  </conditionalFormatting>
  <conditionalFormatting sqref="D8">
    <cfRule type="cellIs" dxfId="2187" priority="2164" operator="lessThan">
      <formula>0</formula>
    </cfRule>
  </conditionalFormatting>
  <conditionalFormatting sqref="D9">
    <cfRule type="cellIs" dxfId="2186" priority="2163" operator="lessThan">
      <formula>0</formula>
    </cfRule>
  </conditionalFormatting>
  <conditionalFormatting sqref="D9">
    <cfRule type="cellIs" dxfId="2185" priority="2162" operator="lessThan">
      <formula>0</formula>
    </cfRule>
  </conditionalFormatting>
  <conditionalFormatting sqref="D8">
    <cfRule type="cellIs" dxfId="2184" priority="2161" operator="lessThan">
      <formula>0</formula>
    </cfRule>
  </conditionalFormatting>
  <conditionalFormatting sqref="D9">
    <cfRule type="cellIs" dxfId="2183" priority="2160" operator="lessThan">
      <formula>0</formula>
    </cfRule>
  </conditionalFormatting>
  <conditionalFormatting sqref="D8">
    <cfRule type="cellIs" dxfId="2182" priority="2159" operator="lessThan">
      <formula>0</formula>
    </cfRule>
  </conditionalFormatting>
  <conditionalFormatting sqref="D8">
    <cfRule type="cellIs" dxfId="2181" priority="2158" operator="lessThan">
      <formula>0</formula>
    </cfRule>
  </conditionalFormatting>
  <conditionalFormatting sqref="D9">
    <cfRule type="cellIs" dxfId="2180" priority="2157" operator="lessThan">
      <formula>0</formula>
    </cfRule>
  </conditionalFormatting>
  <conditionalFormatting sqref="D8">
    <cfRule type="cellIs" dxfId="2179" priority="2156" operator="lessThan">
      <formula>0</formula>
    </cfRule>
  </conditionalFormatting>
  <conditionalFormatting sqref="D8">
    <cfRule type="cellIs" dxfId="2178" priority="2155" operator="lessThan">
      <formula>0</formula>
    </cfRule>
  </conditionalFormatting>
  <conditionalFormatting sqref="D8">
    <cfRule type="cellIs" dxfId="2177" priority="2154" operator="lessThan">
      <formula>0</formula>
    </cfRule>
  </conditionalFormatting>
  <conditionalFormatting sqref="D9">
    <cfRule type="cellIs" dxfId="2176" priority="2153" operator="lessThan">
      <formula>0</formula>
    </cfRule>
  </conditionalFormatting>
  <conditionalFormatting sqref="D8">
    <cfRule type="cellIs" dxfId="2175" priority="2152" operator="lessThan">
      <formula>0</formula>
    </cfRule>
  </conditionalFormatting>
  <conditionalFormatting sqref="D8">
    <cfRule type="cellIs" dxfId="2174" priority="2151" operator="lessThan">
      <formula>0</formula>
    </cfRule>
  </conditionalFormatting>
  <conditionalFormatting sqref="D8">
    <cfRule type="cellIs" dxfId="2173" priority="2150" operator="lessThan">
      <formula>0</formula>
    </cfRule>
  </conditionalFormatting>
  <conditionalFormatting sqref="D8">
    <cfRule type="cellIs" dxfId="2172" priority="2149" operator="lessThan">
      <formula>0</formula>
    </cfRule>
  </conditionalFormatting>
  <conditionalFormatting sqref="D9">
    <cfRule type="cellIs" dxfId="2171" priority="2148" operator="lessThan">
      <formula>0</formula>
    </cfRule>
  </conditionalFormatting>
  <conditionalFormatting sqref="D9">
    <cfRule type="cellIs" dxfId="2170" priority="2147" operator="lessThan">
      <formula>0</formula>
    </cfRule>
  </conditionalFormatting>
  <conditionalFormatting sqref="D8">
    <cfRule type="cellIs" dxfId="2169" priority="2146" operator="lessThan">
      <formula>0</formula>
    </cfRule>
  </conditionalFormatting>
  <conditionalFormatting sqref="D9">
    <cfRule type="cellIs" dxfId="2168" priority="2145" operator="lessThan">
      <formula>0</formula>
    </cfRule>
  </conditionalFormatting>
  <conditionalFormatting sqref="D8">
    <cfRule type="cellIs" dxfId="2167" priority="2144" operator="lessThan">
      <formula>0</formula>
    </cfRule>
  </conditionalFormatting>
  <conditionalFormatting sqref="D8">
    <cfRule type="cellIs" dxfId="2166" priority="2143" operator="lessThan">
      <formula>0</formula>
    </cfRule>
  </conditionalFormatting>
  <conditionalFormatting sqref="D9">
    <cfRule type="cellIs" dxfId="2165" priority="2142" operator="lessThan">
      <formula>0</formula>
    </cfRule>
  </conditionalFormatting>
  <conditionalFormatting sqref="D8">
    <cfRule type="cellIs" dxfId="2164" priority="2141" operator="lessThan">
      <formula>0</formula>
    </cfRule>
  </conditionalFormatting>
  <conditionalFormatting sqref="D8">
    <cfRule type="cellIs" dxfId="2163" priority="2140" operator="lessThan">
      <formula>0</formula>
    </cfRule>
  </conditionalFormatting>
  <conditionalFormatting sqref="D8">
    <cfRule type="cellIs" dxfId="2162" priority="2139" operator="lessThan">
      <formula>0</formula>
    </cfRule>
  </conditionalFormatting>
  <conditionalFormatting sqref="D9">
    <cfRule type="cellIs" dxfId="2161" priority="2138" operator="lessThan">
      <formula>0</formula>
    </cfRule>
  </conditionalFormatting>
  <conditionalFormatting sqref="D8">
    <cfRule type="cellIs" dxfId="2160" priority="2137" operator="lessThan">
      <formula>0</formula>
    </cfRule>
  </conditionalFormatting>
  <conditionalFormatting sqref="D8">
    <cfRule type="cellIs" dxfId="2159" priority="2136" operator="lessThan">
      <formula>0</formula>
    </cfRule>
  </conditionalFormatting>
  <conditionalFormatting sqref="D8">
    <cfRule type="cellIs" dxfId="2158" priority="2135" operator="lessThan">
      <formula>0</formula>
    </cfRule>
  </conditionalFormatting>
  <conditionalFormatting sqref="D8">
    <cfRule type="cellIs" dxfId="2157" priority="2134" operator="lessThan">
      <formula>0</formula>
    </cfRule>
  </conditionalFormatting>
  <conditionalFormatting sqref="D9">
    <cfRule type="cellIs" dxfId="2156" priority="2133" operator="lessThan">
      <formula>0</formula>
    </cfRule>
  </conditionalFormatting>
  <conditionalFormatting sqref="D8">
    <cfRule type="cellIs" dxfId="2155" priority="2132" operator="lessThan">
      <formula>0</formula>
    </cfRule>
  </conditionalFormatting>
  <conditionalFormatting sqref="D8">
    <cfRule type="cellIs" dxfId="2154" priority="2131" operator="lessThan">
      <formula>0</formula>
    </cfRule>
  </conditionalFormatting>
  <conditionalFormatting sqref="D8">
    <cfRule type="cellIs" dxfId="2153" priority="2130" operator="lessThan">
      <formula>0</formula>
    </cfRule>
  </conditionalFormatting>
  <conditionalFormatting sqref="D8">
    <cfRule type="cellIs" dxfId="2152" priority="2129" operator="lessThan">
      <formula>0</formula>
    </cfRule>
  </conditionalFormatting>
  <conditionalFormatting sqref="D8">
    <cfRule type="cellIs" dxfId="2151" priority="2128" operator="lessThan">
      <formula>0</formula>
    </cfRule>
  </conditionalFormatting>
  <conditionalFormatting sqref="D9">
    <cfRule type="cellIs" dxfId="2150" priority="2127" operator="lessThan">
      <formula>0</formula>
    </cfRule>
  </conditionalFormatting>
  <conditionalFormatting sqref="D9">
    <cfRule type="cellIs" dxfId="2149" priority="2126" operator="lessThan">
      <formula>0</formula>
    </cfRule>
  </conditionalFormatting>
  <conditionalFormatting sqref="D9">
    <cfRule type="cellIs" dxfId="2148" priority="2125" operator="lessThan">
      <formula>0</formula>
    </cfRule>
  </conditionalFormatting>
  <conditionalFormatting sqref="D9">
    <cfRule type="cellIs" dxfId="2147" priority="2124" operator="lessThan">
      <formula>0</formula>
    </cfRule>
  </conditionalFormatting>
  <conditionalFormatting sqref="D9">
    <cfRule type="cellIs" dxfId="2146" priority="2123" operator="lessThan">
      <formula>0</formula>
    </cfRule>
  </conditionalFormatting>
  <conditionalFormatting sqref="D8">
    <cfRule type="cellIs" dxfId="2145" priority="2122" operator="lessThan">
      <formula>0</formula>
    </cfRule>
  </conditionalFormatting>
  <conditionalFormatting sqref="D9">
    <cfRule type="cellIs" dxfId="2144" priority="2121" operator="lessThan">
      <formula>0</formula>
    </cfRule>
  </conditionalFormatting>
  <conditionalFormatting sqref="D9">
    <cfRule type="cellIs" dxfId="2143" priority="2120" operator="lessThan">
      <formula>0</formula>
    </cfRule>
  </conditionalFormatting>
  <conditionalFormatting sqref="D9">
    <cfRule type="cellIs" dxfId="2142" priority="2119" operator="lessThan">
      <formula>0</formula>
    </cfRule>
  </conditionalFormatting>
  <conditionalFormatting sqref="D9">
    <cfRule type="cellIs" dxfId="2141" priority="2118" operator="lessThan">
      <formula>0</formula>
    </cfRule>
  </conditionalFormatting>
  <conditionalFormatting sqref="D8">
    <cfRule type="cellIs" dxfId="2140" priority="2117" operator="lessThan">
      <formula>0</formula>
    </cfRule>
  </conditionalFormatting>
  <conditionalFormatting sqref="D9">
    <cfRule type="cellIs" dxfId="2139" priority="2116" operator="lessThan">
      <formula>0</formula>
    </cfRule>
  </conditionalFormatting>
  <conditionalFormatting sqref="D9">
    <cfRule type="cellIs" dxfId="2138" priority="2115" operator="lessThan">
      <formula>0</formula>
    </cfRule>
  </conditionalFormatting>
  <conditionalFormatting sqref="D9">
    <cfRule type="cellIs" dxfId="2137" priority="2114" operator="lessThan">
      <formula>0</formula>
    </cfRule>
  </conditionalFormatting>
  <conditionalFormatting sqref="D8">
    <cfRule type="cellIs" dxfId="2136" priority="2113" operator="lessThan">
      <formula>0</formula>
    </cfRule>
  </conditionalFormatting>
  <conditionalFormatting sqref="D9">
    <cfRule type="cellIs" dxfId="2135" priority="2112" operator="lessThan">
      <formula>0</formula>
    </cfRule>
  </conditionalFormatting>
  <conditionalFormatting sqref="D9">
    <cfRule type="cellIs" dxfId="2134" priority="2111" operator="lessThan">
      <formula>0</formula>
    </cfRule>
  </conditionalFormatting>
  <conditionalFormatting sqref="D8">
    <cfRule type="cellIs" dxfId="2133" priority="2110" operator="lessThan">
      <formula>0</formula>
    </cfRule>
  </conditionalFormatting>
  <conditionalFormatting sqref="D9">
    <cfRule type="cellIs" dxfId="2132" priority="2109" operator="lessThan">
      <formula>0</formula>
    </cfRule>
  </conditionalFormatting>
  <conditionalFormatting sqref="D8">
    <cfRule type="cellIs" dxfId="2131" priority="2108" operator="lessThan">
      <formula>0</formula>
    </cfRule>
  </conditionalFormatting>
  <conditionalFormatting sqref="D8">
    <cfRule type="cellIs" dxfId="2130" priority="2107" operator="lessThan">
      <formula>0</formula>
    </cfRule>
  </conditionalFormatting>
  <conditionalFormatting sqref="D9">
    <cfRule type="cellIs" dxfId="2129" priority="2106" operator="lessThan">
      <formula>0</formula>
    </cfRule>
  </conditionalFormatting>
  <conditionalFormatting sqref="D9">
    <cfRule type="cellIs" dxfId="2128" priority="2105" operator="lessThan">
      <formula>0</formula>
    </cfRule>
  </conditionalFormatting>
  <conditionalFormatting sqref="D9">
    <cfRule type="cellIs" dxfId="2127" priority="2104" operator="lessThan">
      <formula>0</formula>
    </cfRule>
  </conditionalFormatting>
  <conditionalFormatting sqref="D9">
    <cfRule type="cellIs" dxfId="2126" priority="2103" operator="lessThan">
      <formula>0</formula>
    </cfRule>
  </conditionalFormatting>
  <conditionalFormatting sqref="D8">
    <cfRule type="cellIs" dxfId="2125" priority="2102" operator="lessThan">
      <formula>0</formula>
    </cfRule>
  </conditionalFormatting>
  <conditionalFormatting sqref="D9">
    <cfRule type="cellIs" dxfId="2124" priority="2101" operator="lessThan">
      <formula>0</formula>
    </cfRule>
  </conditionalFormatting>
  <conditionalFormatting sqref="D9">
    <cfRule type="cellIs" dxfId="2123" priority="2100" operator="lessThan">
      <formula>0</formula>
    </cfRule>
  </conditionalFormatting>
  <conditionalFormatting sqref="D9">
    <cfRule type="cellIs" dxfId="2122" priority="2099" operator="lessThan">
      <formula>0</formula>
    </cfRule>
  </conditionalFormatting>
  <conditionalFormatting sqref="D8">
    <cfRule type="cellIs" dxfId="2121" priority="2098" operator="lessThan">
      <formula>0</formula>
    </cfRule>
  </conditionalFormatting>
  <conditionalFormatting sqref="D9">
    <cfRule type="cellIs" dxfId="2120" priority="2097" operator="lessThan">
      <formula>0</formula>
    </cfRule>
  </conditionalFormatting>
  <conditionalFormatting sqref="D9">
    <cfRule type="cellIs" dxfId="2119" priority="2096" operator="lessThan">
      <formula>0</formula>
    </cfRule>
  </conditionalFormatting>
  <conditionalFormatting sqref="D8">
    <cfRule type="cellIs" dxfId="2118" priority="2095" operator="lessThan">
      <formula>0</formula>
    </cfRule>
  </conditionalFormatting>
  <conditionalFormatting sqref="D9">
    <cfRule type="cellIs" dxfId="2117" priority="2094" operator="lessThan">
      <formula>0</formula>
    </cfRule>
  </conditionalFormatting>
  <conditionalFormatting sqref="D8">
    <cfRule type="cellIs" dxfId="2116" priority="2093" operator="lessThan">
      <formula>0</formula>
    </cfRule>
  </conditionalFormatting>
  <conditionalFormatting sqref="D8">
    <cfRule type="cellIs" dxfId="2115" priority="2092" operator="lessThan">
      <formula>0</formula>
    </cfRule>
  </conditionalFormatting>
  <conditionalFormatting sqref="D9">
    <cfRule type="cellIs" dxfId="2114" priority="2091" operator="lessThan">
      <formula>0</formula>
    </cfRule>
  </conditionalFormatting>
  <conditionalFormatting sqref="D9">
    <cfRule type="cellIs" dxfId="2113" priority="2090" operator="lessThan">
      <formula>0</formula>
    </cfRule>
  </conditionalFormatting>
  <conditionalFormatting sqref="D9">
    <cfRule type="cellIs" dxfId="2112" priority="2089" operator="lessThan">
      <formula>0</formula>
    </cfRule>
  </conditionalFormatting>
  <conditionalFormatting sqref="D8">
    <cfRule type="cellIs" dxfId="2111" priority="2088" operator="lessThan">
      <formula>0</formula>
    </cfRule>
  </conditionalFormatting>
  <conditionalFormatting sqref="D9">
    <cfRule type="cellIs" dxfId="2110" priority="2087" operator="lessThan">
      <formula>0</formula>
    </cfRule>
  </conditionalFormatting>
  <conditionalFormatting sqref="D9">
    <cfRule type="cellIs" dxfId="2109" priority="2086" operator="lessThan">
      <formula>0</formula>
    </cfRule>
  </conditionalFormatting>
  <conditionalFormatting sqref="D8">
    <cfRule type="cellIs" dxfId="2108" priority="2085" operator="lessThan">
      <formula>0</formula>
    </cfRule>
  </conditionalFormatting>
  <conditionalFormatting sqref="D9">
    <cfRule type="cellIs" dxfId="2107" priority="2084" operator="lessThan">
      <formula>0</formula>
    </cfRule>
  </conditionalFormatting>
  <conditionalFormatting sqref="D8">
    <cfRule type="cellIs" dxfId="2106" priority="2083" operator="lessThan">
      <formula>0</formula>
    </cfRule>
  </conditionalFormatting>
  <conditionalFormatting sqref="D8">
    <cfRule type="cellIs" dxfId="2105" priority="2082" operator="lessThan">
      <formula>0</formula>
    </cfRule>
  </conditionalFormatting>
  <conditionalFormatting sqref="D9">
    <cfRule type="cellIs" dxfId="2104" priority="2081" operator="lessThan">
      <formula>0</formula>
    </cfRule>
  </conditionalFormatting>
  <conditionalFormatting sqref="D9">
    <cfRule type="cellIs" dxfId="2103" priority="2080" operator="lessThan">
      <formula>0</formula>
    </cfRule>
  </conditionalFormatting>
  <conditionalFormatting sqref="D8">
    <cfRule type="cellIs" dxfId="2102" priority="2079" operator="lessThan">
      <formula>0</formula>
    </cfRule>
  </conditionalFormatting>
  <conditionalFormatting sqref="D9">
    <cfRule type="cellIs" dxfId="2101" priority="2078" operator="lessThan">
      <formula>0</formula>
    </cfRule>
  </conditionalFormatting>
  <conditionalFormatting sqref="D8">
    <cfRule type="cellIs" dxfId="2100" priority="2077" operator="lessThan">
      <formula>0</formula>
    </cfRule>
  </conditionalFormatting>
  <conditionalFormatting sqref="D8">
    <cfRule type="cellIs" dxfId="2099" priority="2076" operator="lessThan">
      <formula>0</formula>
    </cfRule>
  </conditionalFormatting>
  <conditionalFormatting sqref="D9">
    <cfRule type="cellIs" dxfId="2098" priority="2075" operator="lessThan">
      <formula>0</formula>
    </cfRule>
  </conditionalFormatting>
  <conditionalFormatting sqref="D8">
    <cfRule type="cellIs" dxfId="2097" priority="2074" operator="lessThan">
      <formula>0</formula>
    </cfRule>
  </conditionalFormatting>
  <conditionalFormatting sqref="D8">
    <cfRule type="cellIs" dxfId="2096" priority="2073" operator="lessThan">
      <formula>0</formula>
    </cfRule>
  </conditionalFormatting>
  <conditionalFormatting sqref="D8">
    <cfRule type="cellIs" dxfId="2095" priority="2072" operator="lessThan">
      <formula>0</formula>
    </cfRule>
  </conditionalFormatting>
  <conditionalFormatting sqref="D9">
    <cfRule type="cellIs" dxfId="2094" priority="2071" operator="lessThan">
      <formula>0</formula>
    </cfRule>
  </conditionalFormatting>
  <conditionalFormatting sqref="D9">
    <cfRule type="cellIs" dxfId="2093" priority="2070" operator="lessThan">
      <formula>0</formula>
    </cfRule>
  </conditionalFormatting>
  <conditionalFormatting sqref="D9">
    <cfRule type="cellIs" dxfId="2092" priority="2069" operator="lessThan">
      <formula>0</formula>
    </cfRule>
  </conditionalFormatting>
  <conditionalFormatting sqref="D9">
    <cfRule type="cellIs" dxfId="2091" priority="2068" operator="lessThan">
      <formula>0</formula>
    </cfRule>
  </conditionalFormatting>
  <conditionalFormatting sqref="D8">
    <cfRule type="cellIs" dxfId="2090" priority="2067" operator="lessThan">
      <formula>0</formula>
    </cfRule>
  </conditionalFormatting>
  <conditionalFormatting sqref="D9">
    <cfRule type="cellIs" dxfId="2089" priority="2066" operator="lessThan">
      <formula>0</formula>
    </cfRule>
  </conditionalFormatting>
  <conditionalFormatting sqref="D9">
    <cfRule type="cellIs" dxfId="2088" priority="2065" operator="lessThan">
      <formula>0</formula>
    </cfRule>
  </conditionalFormatting>
  <conditionalFormatting sqref="D9">
    <cfRule type="cellIs" dxfId="2087" priority="2064" operator="lessThan">
      <formula>0</formula>
    </cfRule>
  </conditionalFormatting>
  <conditionalFormatting sqref="D8">
    <cfRule type="cellIs" dxfId="2086" priority="2063" operator="lessThan">
      <formula>0</formula>
    </cfRule>
  </conditionalFormatting>
  <conditionalFormatting sqref="D9">
    <cfRule type="cellIs" dxfId="2085" priority="2062" operator="lessThan">
      <formula>0</formula>
    </cfRule>
  </conditionalFormatting>
  <conditionalFormatting sqref="D9">
    <cfRule type="cellIs" dxfId="2084" priority="2061" operator="lessThan">
      <formula>0</formula>
    </cfRule>
  </conditionalFormatting>
  <conditionalFormatting sqref="D8">
    <cfRule type="cellIs" dxfId="2083" priority="2060" operator="lessThan">
      <formula>0</formula>
    </cfRule>
  </conditionalFormatting>
  <conditionalFormatting sqref="D9">
    <cfRule type="cellIs" dxfId="2082" priority="2059" operator="lessThan">
      <formula>0</formula>
    </cfRule>
  </conditionalFormatting>
  <conditionalFormatting sqref="D8">
    <cfRule type="cellIs" dxfId="2081" priority="2058" operator="lessThan">
      <formula>0</formula>
    </cfRule>
  </conditionalFormatting>
  <conditionalFormatting sqref="D8">
    <cfRule type="cellIs" dxfId="2080" priority="2057" operator="lessThan">
      <formula>0</formula>
    </cfRule>
  </conditionalFormatting>
  <conditionalFormatting sqref="D9">
    <cfRule type="cellIs" dxfId="2079" priority="2056" operator="lessThan">
      <formula>0</formula>
    </cfRule>
  </conditionalFormatting>
  <conditionalFormatting sqref="D9">
    <cfRule type="cellIs" dxfId="2078" priority="2055" operator="lessThan">
      <formula>0</formula>
    </cfRule>
  </conditionalFormatting>
  <conditionalFormatting sqref="D9">
    <cfRule type="cellIs" dxfId="2077" priority="2054" operator="lessThan">
      <formula>0</formula>
    </cfRule>
  </conditionalFormatting>
  <conditionalFormatting sqref="D8">
    <cfRule type="cellIs" dxfId="2076" priority="2053" operator="lessThan">
      <formula>0</formula>
    </cfRule>
  </conditionalFormatting>
  <conditionalFormatting sqref="D9">
    <cfRule type="cellIs" dxfId="2075" priority="2052" operator="lessThan">
      <formula>0</formula>
    </cfRule>
  </conditionalFormatting>
  <conditionalFormatting sqref="D9">
    <cfRule type="cellIs" dxfId="2074" priority="2051" operator="lessThan">
      <formula>0</formula>
    </cfRule>
  </conditionalFormatting>
  <conditionalFormatting sqref="D8">
    <cfRule type="cellIs" dxfId="2073" priority="2050" operator="lessThan">
      <formula>0</formula>
    </cfRule>
  </conditionalFormatting>
  <conditionalFormatting sqref="D9">
    <cfRule type="cellIs" dxfId="2072" priority="2049" operator="lessThan">
      <formula>0</formula>
    </cfRule>
  </conditionalFormatting>
  <conditionalFormatting sqref="D8">
    <cfRule type="cellIs" dxfId="2071" priority="2048" operator="lessThan">
      <formula>0</formula>
    </cfRule>
  </conditionalFormatting>
  <conditionalFormatting sqref="D8">
    <cfRule type="cellIs" dxfId="2070" priority="2047" operator="lessThan">
      <formula>0</formula>
    </cfRule>
  </conditionalFormatting>
  <conditionalFormatting sqref="D9">
    <cfRule type="cellIs" dxfId="2069" priority="2046" operator="lessThan">
      <formula>0</formula>
    </cfRule>
  </conditionalFormatting>
  <conditionalFormatting sqref="D9">
    <cfRule type="cellIs" dxfId="2068" priority="2045" operator="lessThan">
      <formula>0</formula>
    </cfRule>
  </conditionalFormatting>
  <conditionalFormatting sqref="D8">
    <cfRule type="cellIs" dxfId="2067" priority="2044" operator="lessThan">
      <formula>0</formula>
    </cfRule>
  </conditionalFormatting>
  <conditionalFormatting sqref="D9">
    <cfRule type="cellIs" dxfId="2066" priority="2043" operator="lessThan">
      <formula>0</formula>
    </cfRule>
  </conditionalFormatting>
  <conditionalFormatting sqref="D8">
    <cfRule type="cellIs" dxfId="2065" priority="2042" operator="lessThan">
      <formula>0</formula>
    </cfRule>
  </conditionalFormatting>
  <conditionalFormatting sqref="D8">
    <cfRule type="cellIs" dxfId="2064" priority="2041" operator="lessThan">
      <formula>0</formula>
    </cfRule>
  </conditionalFormatting>
  <conditionalFormatting sqref="D9">
    <cfRule type="cellIs" dxfId="2063" priority="2040" operator="lessThan">
      <formula>0</formula>
    </cfRule>
  </conditionalFormatting>
  <conditionalFormatting sqref="D8">
    <cfRule type="cellIs" dxfId="2062" priority="2039" operator="lessThan">
      <formula>0</formula>
    </cfRule>
  </conditionalFormatting>
  <conditionalFormatting sqref="D8">
    <cfRule type="cellIs" dxfId="2061" priority="2038" operator="lessThan">
      <formula>0</formula>
    </cfRule>
  </conditionalFormatting>
  <conditionalFormatting sqref="D8">
    <cfRule type="cellIs" dxfId="2060" priority="2037" operator="lessThan">
      <formula>0</formula>
    </cfRule>
  </conditionalFormatting>
  <conditionalFormatting sqref="D9">
    <cfRule type="cellIs" dxfId="2059" priority="2036" operator="lessThan">
      <formula>0</formula>
    </cfRule>
  </conditionalFormatting>
  <conditionalFormatting sqref="D9">
    <cfRule type="cellIs" dxfId="2058" priority="2035" operator="lessThan">
      <formula>0</formula>
    </cfRule>
  </conditionalFormatting>
  <conditionalFormatting sqref="D9">
    <cfRule type="cellIs" dxfId="2057" priority="2034" operator="lessThan">
      <formula>0</formula>
    </cfRule>
  </conditionalFormatting>
  <conditionalFormatting sqref="D8">
    <cfRule type="cellIs" dxfId="2056" priority="2033" operator="lessThan">
      <formula>0</formula>
    </cfRule>
  </conditionalFormatting>
  <conditionalFormatting sqref="D9">
    <cfRule type="cellIs" dxfId="2055" priority="2032" operator="lessThan">
      <formula>0</formula>
    </cfRule>
  </conditionalFormatting>
  <conditionalFormatting sqref="D9">
    <cfRule type="cellIs" dxfId="2054" priority="2031" operator="lessThan">
      <formula>0</formula>
    </cfRule>
  </conditionalFormatting>
  <conditionalFormatting sqref="D8">
    <cfRule type="cellIs" dxfId="2053" priority="2030" operator="lessThan">
      <formula>0</formula>
    </cfRule>
  </conditionalFormatting>
  <conditionalFormatting sqref="D9">
    <cfRule type="cellIs" dxfId="2052" priority="2029" operator="lessThan">
      <formula>0</formula>
    </cfRule>
  </conditionalFormatting>
  <conditionalFormatting sqref="D8">
    <cfRule type="cellIs" dxfId="2051" priority="2028" operator="lessThan">
      <formula>0</formula>
    </cfRule>
  </conditionalFormatting>
  <conditionalFormatting sqref="D8">
    <cfRule type="cellIs" dxfId="2050" priority="2027" operator="lessThan">
      <formula>0</formula>
    </cfRule>
  </conditionalFormatting>
  <conditionalFormatting sqref="D9">
    <cfRule type="cellIs" dxfId="2049" priority="2026" operator="lessThan">
      <formula>0</formula>
    </cfRule>
  </conditionalFormatting>
  <conditionalFormatting sqref="D9">
    <cfRule type="cellIs" dxfId="2048" priority="2025" operator="lessThan">
      <formula>0</formula>
    </cfRule>
  </conditionalFormatting>
  <conditionalFormatting sqref="D8">
    <cfRule type="cellIs" dxfId="2047" priority="2024" operator="lessThan">
      <formula>0</formula>
    </cfRule>
  </conditionalFormatting>
  <conditionalFormatting sqref="D9">
    <cfRule type="cellIs" dxfId="2046" priority="2023" operator="lessThan">
      <formula>0</formula>
    </cfRule>
  </conditionalFormatting>
  <conditionalFormatting sqref="D8">
    <cfRule type="cellIs" dxfId="2045" priority="2022" operator="lessThan">
      <formula>0</formula>
    </cfRule>
  </conditionalFormatting>
  <conditionalFormatting sqref="D8">
    <cfRule type="cellIs" dxfId="2044" priority="2021" operator="lessThan">
      <formula>0</formula>
    </cfRule>
  </conditionalFormatting>
  <conditionalFormatting sqref="D9">
    <cfRule type="cellIs" dxfId="2043" priority="2020" operator="lessThan">
      <formula>0</formula>
    </cfRule>
  </conditionalFormatting>
  <conditionalFormatting sqref="D8">
    <cfRule type="cellIs" dxfId="2042" priority="2019" operator="lessThan">
      <formula>0</formula>
    </cfRule>
  </conditionalFormatting>
  <conditionalFormatting sqref="D8">
    <cfRule type="cellIs" dxfId="2041" priority="2018" operator="lessThan">
      <formula>0</formula>
    </cfRule>
  </conditionalFormatting>
  <conditionalFormatting sqref="D8">
    <cfRule type="cellIs" dxfId="2040" priority="2017" operator="lessThan">
      <formula>0</formula>
    </cfRule>
  </conditionalFormatting>
  <conditionalFormatting sqref="D9">
    <cfRule type="cellIs" dxfId="2039" priority="2016" operator="lessThan">
      <formula>0</formula>
    </cfRule>
  </conditionalFormatting>
  <conditionalFormatting sqref="D9">
    <cfRule type="cellIs" dxfId="2038" priority="2015" operator="lessThan">
      <formula>0</formula>
    </cfRule>
  </conditionalFormatting>
  <conditionalFormatting sqref="D8">
    <cfRule type="cellIs" dxfId="2037" priority="2014" operator="lessThan">
      <formula>0</formula>
    </cfRule>
  </conditionalFormatting>
  <conditionalFormatting sqref="D9">
    <cfRule type="cellIs" dxfId="2036" priority="2013" operator="lessThan">
      <formula>0</formula>
    </cfRule>
  </conditionalFormatting>
  <conditionalFormatting sqref="D8">
    <cfRule type="cellIs" dxfId="2035" priority="2012" operator="lessThan">
      <formula>0</formula>
    </cfRule>
  </conditionalFormatting>
  <conditionalFormatting sqref="D8">
    <cfRule type="cellIs" dxfId="2034" priority="2011" operator="lessThan">
      <formula>0</formula>
    </cfRule>
  </conditionalFormatting>
  <conditionalFormatting sqref="D9">
    <cfRule type="cellIs" dxfId="2033" priority="2010" operator="lessThan">
      <formula>0</formula>
    </cfRule>
  </conditionalFormatting>
  <conditionalFormatting sqref="D8">
    <cfRule type="cellIs" dxfId="2032" priority="2009" operator="lessThan">
      <formula>0</formula>
    </cfRule>
  </conditionalFormatting>
  <conditionalFormatting sqref="D8">
    <cfRule type="cellIs" dxfId="2031" priority="2008" operator="lessThan">
      <formula>0</formula>
    </cfRule>
  </conditionalFormatting>
  <conditionalFormatting sqref="D8">
    <cfRule type="cellIs" dxfId="2030" priority="2007" operator="lessThan">
      <formula>0</formula>
    </cfRule>
  </conditionalFormatting>
  <conditionalFormatting sqref="D9">
    <cfRule type="cellIs" dxfId="2029" priority="2006" operator="lessThan">
      <formula>0</formula>
    </cfRule>
  </conditionalFormatting>
  <conditionalFormatting sqref="D8">
    <cfRule type="cellIs" dxfId="2028" priority="2005" operator="lessThan">
      <formula>0</formula>
    </cfRule>
  </conditionalFormatting>
  <conditionalFormatting sqref="D8">
    <cfRule type="cellIs" dxfId="2027" priority="2004" operator="lessThan">
      <formula>0</formula>
    </cfRule>
  </conditionalFormatting>
  <conditionalFormatting sqref="D8">
    <cfRule type="cellIs" dxfId="2026" priority="2003" operator="lessThan">
      <formula>0</formula>
    </cfRule>
  </conditionalFormatting>
  <conditionalFormatting sqref="D8">
    <cfRule type="cellIs" dxfId="2025" priority="2002" operator="lessThan">
      <formula>0</formula>
    </cfRule>
  </conditionalFormatting>
  <conditionalFormatting sqref="D9">
    <cfRule type="cellIs" dxfId="2024" priority="2001" operator="lessThan">
      <formula>0</formula>
    </cfRule>
  </conditionalFormatting>
  <conditionalFormatting sqref="D9">
    <cfRule type="cellIs" dxfId="2023" priority="2000" operator="lessThan">
      <formula>0</formula>
    </cfRule>
  </conditionalFormatting>
  <conditionalFormatting sqref="D9">
    <cfRule type="cellIs" dxfId="2022" priority="1999" operator="lessThan">
      <formula>0</formula>
    </cfRule>
  </conditionalFormatting>
  <conditionalFormatting sqref="D9">
    <cfRule type="cellIs" dxfId="2021" priority="1998" operator="lessThan">
      <formula>0</formula>
    </cfRule>
  </conditionalFormatting>
  <conditionalFormatting sqref="D8">
    <cfRule type="cellIs" dxfId="2020" priority="1997" operator="lessThan">
      <formula>0</formula>
    </cfRule>
  </conditionalFormatting>
  <conditionalFormatting sqref="D9">
    <cfRule type="cellIs" dxfId="2019" priority="1996" operator="lessThan">
      <formula>0</formula>
    </cfRule>
  </conditionalFormatting>
  <conditionalFormatting sqref="D9">
    <cfRule type="cellIs" dxfId="2018" priority="1995" operator="lessThan">
      <formula>0</formula>
    </cfRule>
  </conditionalFormatting>
  <conditionalFormatting sqref="D9">
    <cfRule type="cellIs" dxfId="2017" priority="1994" operator="lessThan">
      <formula>0</formula>
    </cfRule>
  </conditionalFormatting>
  <conditionalFormatting sqref="D8">
    <cfRule type="cellIs" dxfId="2016" priority="1993" operator="lessThan">
      <formula>0</formula>
    </cfRule>
  </conditionalFormatting>
  <conditionalFormatting sqref="D9">
    <cfRule type="cellIs" dxfId="2015" priority="1992" operator="lessThan">
      <formula>0</formula>
    </cfRule>
  </conditionalFormatting>
  <conditionalFormatting sqref="D9">
    <cfRule type="cellIs" dxfId="2014" priority="1991" operator="lessThan">
      <formula>0</formula>
    </cfRule>
  </conditionalFormatting>
  <conditionalFormatting sqref="D8">
    <cfRule type="cellIs" dxfId="2013" priority="1990" operator="lessThan">
      <formula>0</formula>
    </cfRule>
  </conditionalFormatting>
  <conditionalFormatting sqref="D9">
    <cfRule type="cellIs" dxfId="2012" priority="1989" operator="lessThan">
      <formula>0</formula>
    </cfRule>
  </conditionalFormatting>
  <conditionalFormatting sqref="D8">
    <cfRule type="cellIs" dxfId="2011" priority="1988" operator="lessThan">
      <formula>0</formula>
    </cfRule>
  </conditionalFormatting>
  <conditionalFormatting sqref="D8">
    <cfRule type="cellIs" dxfId="2010" priority="1987" operator="lessThan">
      <formula>0</formula>
    </cfRule>
  </conditionalFormatting>
  <conditionalFormatting sqref="D9">
    <cfRule type="cellIs" dxfId="2009" priority="1986" operator="lessThan">
      <formula>0</formula>
    </cfRule>
  </conditionalFormatting>
  <conditionalFormatting sqref="D9">
    <cfRule type="cellIs" dxfId="2008" priority="1985" operator="lessThan">
      <formula>0</formula>
    </cfRule>
  </conditionalFormatting>
  <conditionalFormatting sqref="D9">
    <cfRule type="cellIs" dxfId="2007" priority="1984" operator="lessThan">
      <formula>0</formula>
    </cfRule>
  </conditionalFormatting>
  <conditionalFormatting sqref="D8">
    <cfRule type="cellIs" dxfId="2006" priority="1983" operator="lessThan">
      <formula>0</formula>
    </cfRule>
  </conditionalFormatting>
  <conditionalFormatting sqref="D9">
    <cfRule type="cellIs" dxfId="2005" priority="1982" operator="lessThan">
      <formula>0</formula>
    </cfRule>
  </conditionalFormatting>
  <conditionalFormatting sqref="D9">
    <cfRule type="cellIs" dxfId="2004" priority="1981" operator="lessThan">
      <formula>0</formula>
    </cfRule>
  </conditionalFormatting>
  <conditionalFormatting sqref="D8">
    <cfRule type="cellIs" dxfId="2003" priority="1980" operator="lessThan">
      <formula>0</formula>
    </cfRule>
  </conditionalFormatting>
  <conditionalFormatting sqref="D9">
    <cfRule type="cellIs" dxfId="2002" priority="1979" operator="lessThan">
      <formula>0</formula>
    </cfRule>
  </conditionalFormatting>
  <conditionalFormatting sqref="D8">
    <cfRule type="cellIs" dxfId="2001" priority="1978" operator="lessThan">
      <formula>0</formula>
    </cfRule>
  </conditionalFormatting>
  <conditionalFormatting sqref="D8">
    <cfRule type="cellIs" dxfId="2000" priority="1977" operator="lessThan">
      <formula>0</formula>
    </cfRule>
  </conditionalFormatting>
  <conditionalFormatting sqref="D9">
    <cfRule type="cellIs" dxfId="1999" priority="1976" operator="lessThan">
      <formula>0</formula>
    </cfRule>
  </conditionalFormatting>
  <conditionalFormatting sqref="D9">
    <cfRule type="cellIs" dxfId="1998" priority="1975" operator="lessThan">
      <formula>0</formula>
    </cfRule>
  </conditionalFormatting>
  <conditionalFormatting sqref="D8">
    <cfRule type="cellIs" dxfId="1997" priority="1974" operator="lessThan">
      <formula>0</formula>
    </cfRule>
  </conditionalFormatting>
  <conditionalFormatting sqref="D9">
    <cfRule type="cellIs" dxfId="1996" priority="1973" operator="lessThan">
      <formula>0</formula>
    </cfRule>
  </conditionalFormatting>
  <conditionalFormatting sqref="D8">
    <cfRule type="cellIs" dxfId="1995" priority="1972" operator="lessThan">
      <formula>0</formula>
    </cfRule>
  </conditionalFormatting>
  <conditionalFormatting sqref="D8">
    <cfRule type="cellIs" dxfId="1994" priority="1971" operator="lessThan">
      <formula>0</formula>
    </cfRule>
  </conditionalFormatting>
  <conditionalFormatting sqref="D9">
    <cfRule type="cellIs" dxfId="1993" priority="1970" operator="lessThan">
      <formula>0</formula>
    </cfRule>
  </conditionalFormatting>
  <conditionalFormatting sqref="D8">
    <cfRule type="cellIs" dxfId="1992" priority="1969" operator="lessThan">
      <formula>0</formula>
    </cfRule>
  </conditionalFormatting>
  <conditionalFormatting sqref="D8">
    <cfRule type="cellIs" dxfId="1991" priority="1968" operator="lessThan">
      <formula>0</formula>
    </cfRule>
  </conditionalFormatting>
  <conditionalFormatting sqref="D8">
    <cfRule type="cellIs" dxfId="1990" priority="1967" operator="lessThan">
      <formula>0</formula>
    </cfRule>
  </conditionalFormatting>
  <conditionalFormatting sqref="D9">
    <cfRule type="cellIs" dxfId="1989" priority="1966" operator="lessThan">
      <formula>0</formula>
    </cfRule>
  </conditionalFormatting>
  <conditionalFormatting sqref="D9">
    <cfRule type="cellIs" dxfId="1988" priority="1965" operator="lessThan">
      <formula>0</formula>
    </cfRule>
  </conditionalFormatting>
  <conditionalFormatting sqref="D9">
    <cfRule type="cellIs" dxfId="1987" priority="1964" operator="lessThan">
      <formula>0</formula>
    </cfRule>
  </conditionalFormatting>
  <conditionalFormatting sqref="D8">
    <cfRule type="cellIs" dxfId="1986" priority="1963" operator="lessThan">
      <formula>0</formula>
    </cfRule>
  </conditionalFormatting>
  <conditionalFormatting sqref="D9">
    <cfRule type="cellIs" dxfId="1985" priority="1962" operator="lessThan">
      <formula>0</formula>
    </cfRule>
  </conditionalFormatting>
  <conditionalFormatting sqref="D9">
    <cfRule type="cellIs" dxfId="1984" priority="1961" operator="lessThan">
      <formula>0</formula>
    </cfRule>
  </conditionalFormatting>
  <conditionalFormatting sqref="D8">
    <cfRule type="cellIs" dxfId="1983" priority="1960" operator="lessThan">
      <formula>0</formula>
    </cfRule>
  </conditionalFormatting>
  <conditionalFormatting sqref="D9">
    <cfRule type="cellIs" dxfId="1982" priority="1959" operator="lessThan">
      <formula>0</formula>
    </cfRule>
  </conditionalFormatting>
  <conditionalFormatting sqref="D8">
    <cfRule type="cellIs" dxfId="1981" priority="1958" operator="lessThan">
      <formula>0</formula>
    </cfRule>
  </conditionalFormatting>
  <conditionalFormatting sqref="D8">
    <cfRule type="cellIs" dxfId="1980" priority="1957" operator="lessThan">
      <formula>0</formula>
    </cfRule>
  </conditionalFormatting>
  <conditionalFormatting sqref="D9">
    <cfRule type="cellIs" dxfId="1979" priority="1956" operator="lessThan">
      <formula>0</formula>
    </cfRule>
  </conditionalFormatting>
  <conditionalFormatting sqref="D9">
    <cfRule type="cellIs" dxfId="1978" priority="1955" operator="lessThan">
      <formula>0</formula>
    </cfRule>
  </conditionalFormatting>
  <conditionalFormatting sqref="D8">
    <cfRule type="cellIs" dxfId="1977" priority="1954" operator="lessThan">
      <formula>0</formula>
    </cfRule>
  </conditionalFormatting>
  <conditionalFormatting sqref="D9">
    <cfRule type="cellIs" dxfId="1976" priority="1953" operator="lessThan">
      <formula>0</formula>
    </cfRule>
  </conditionalFormatting>
  <conditionalFormatting sqref="D8">
    <cfRule type="cellIs" dxfId="1975" priority="1952" operator="lessThan">
      <formula>0</formula>
    </cfRule>
  </conditionalFormatting>
  <conditionalFormatting sqref="D8">
    <cfRule type="cellIs" dxfId="1974" priority="1951" operator="lessThan">
      <formula>0</formula>
    </cfRule>
  </conditionalFormatting>
  <conditionalFormatting sqref="D9">
    <cfRule type="cellIs" dxfId="1973" priority="1950" operator="lessThan">
      <formula>0</formula>
    </cfRule>
  </conditionalFormatting>
  <conditionalFormatting sqref="D8">
    <cfRule type="cellIs" dxfId="1972" priority="1949" operator="lessThan">
      <formula>0</formula>
    </cfRule>
  </conditionalFormatting>
  <conditionalFormatting sqref="D8">
    <cfRule type="cellIs" dxfId="1971" priority="1948" operator="lessThan">
      <formula>0</formula>
    </cfRule>
  </conditionalFormatting>
  <conditionalFormatting sqref="D8">
    <cfRule type="cellIs" dxfId="1970" priority="1947" operator="lessThan">
      <formula>0</formula>
    </cfRule>
  </conditionalFormatting>
  <conditionalFormatting sqref="D9">
    <cfRule type="cellIs" dxfId="1969" priority="1946" operator="lessThan">
      <formula>0</formula>
    </cfRule>
  </conditionalFormatting>
  <conditionalFormatting sqref="D9">
    <cfRule type="cellIs" dxfId="1968" priority="1945" operator="lessThan">
      <formula>0</formula>
    </cfRule>
  </conditionalFormatting>
  <conditionalFormatting sqref="D8">
    <cfRule type="cellIs" dxfId="1967" priority="1944" operator="lessThan">
      <formula>0</formula>
    </cfRule>
  </conditionalFormatting>
  <conditionalFormatting sqref="D9">
    <cfRule type="cellIs" dxfId="1966" priority="1943" operator="lessThan">
      <formula>0</formula>
    </cfRule>
  </conditionalFormatting>
  <conditionalFormatting sqref="D8">
    <cfRule type="cellIs" dxfId="1965" priority="1942" operator="lessThan">
      <formula>0</formula>
    </cfRule>
  </conditionalFormatting>
  <conditionalFormatting sqref="D8">
    <cfRule type="cellIs" dxfId="1964" priority="1941" operator="lessThan">
      <formula>0</formula>
    </cfRule>
  </conditionalFormatting>
  <conditionalFormatting sqref="D9">
    <cfRule type="cellIs" dxfId="1963" priority="1940" operator="lessThan">
      <formula>0</formula>
    </cfRule>
  </conditionalFormatting>
  <conditionalFormatting sqref="D8">
    <cfRule type="cellIs" dxfId="1962" priority="1939" operator="lessThan">
      <formula>0</formula>
    </cfRule>
  </conditionalFormatting>
  <conditionalFormatting sqref="D8">
    <cfRule type="cellIs" dxfId="1961" priority="1938" operator="lessThan">
      <formula>0</formula>
    </cfRule>
  </conditionalFormatting>
  <conditionalFormatting sqref="D8">
    <cfRule type="cellIs" dxfId="1960" priority="1937" operator="lessThan">
      <formula>0</formula>
    </cfRule>
  </conditionalFormatting>
  <conditionalFormatting sqref="D9">
    <cfRule type="cellIs" dxfId="1959" priority="1936" operator="lessThan">
      <formula>0</formula>
    </cfRule>
  </conditionalFormatting>
  <conditionalFormatting sqref="D8">
    <cfRule type="cellIs" dxfId="1958" priority="1935" operator="lessThan">
      <formula>0</formula>
    </cfRule>
  </conditionalFormatting>
  <conditionalFormatting sqref="D8">
    <cfRule type="cellIs" dxfId="1957" priority="1934" operator="lessThan">
      <formula>0</formula>
    </cfRule>
  </conditionalFormatting>
  <conditionalFormatting sqref="D8">
    <cfRule type="cellIs" dxfId="1956" priority="1933" operator="lessThan">
      <formula>0</formula>
    </cfRule>
  </conditionalFormatting>
  <conditionalFormatting sqref="D8">
    <cfRule type="cellIs" dxfId="1955" priority="1932" operator="lessThan">
      <formula>0</formula>
    </cfRule>
  </conditionalFormatting>
  <conditionalFormatting sqref="D9">
    <cfRule type="cellIs" dxfId="1954" priority="1931" operator="lessThan">
      <formula>0</formula>
    </cfRule>
  </conditionalFormatting>
  <conditionalFormatting sqref="D9">
    <cfRule type="cellIs" dxfId="1953" priority="1930" operator="lessThan">
      <formula>0</formula>
    </cfRule>
  </conditionalFormatting>
  <conditionalFormatting sqref="D9">
    <cfRule type="cellIs" dxfId="1952" priority="1929" operator="lessThan">
      <formula>0</formula>
    </cfRule>
  </conditionalFormatting>
  <conditionalFormatting sqref="D8">
    <cfRule type="cellIs" dxfId="1951" priority="1928" operator="lessThan">
      <formula>0</formula>
    </cfRule>
  </conditionalFormatting>
  <conditionalFormatting sqref="D9">
    <cfRule type="cellIs" dxfId="1950" priority="1927" operator="lessThan">
      <formula>0</formula>
    </cfRule>
  </conditionalFormatting>
  <conditionalFormatting sqref="D9">
    <cfRule type="cellIs" dxfId="1949" priority="1926" operator="lessThan">
      <formula>0</formula>
    </cfRule>
  </conditionalFormatting>
  <conditionalFormatting sqref="D8">
    <cfRule type="cellIs" dxfId="1948" priority="1925" operator="lessThan">
      <formula>0</formula>
    </cfRule>
  </conditionalFormatting>
  <conditionalFormatting sqref="D9">
    <cfRule type="cellIs" dxfId="1947" priority="1924" operator="lessThan">
      <formula>0</formula>
    </cfRule>
  </conditionalFormatting>
  <conditionalFormatting sqref="D8">
    <cfRule type="cellIs" dxfId="1946" priority="1923" operator="lessThan">
      <formula>0</formula>
    </cfRule>
  </conditionalFormatting>
  <conditionalFormatting sqref="D8">
    <cfRule type="cellIs" dxfId="1945" priority="1922" operator="lessThan">
      <formula>0</formula>
    </cfRule>
  </conditionalFormatting>
  <conditionalFormatting sqref="D9">
    <cfRule type="cellIs" dxfId="1944" priority="1921" operator="lessThan">
      <formula>0</formula>
    </cfRule>
  </conditionalFormatting>
  <conditionalFormatting sqref="D9">
    <cfRule type="cellIs" dxfId="1943" priority="1920" operator="lessThan">
      <formula>0</formula>
    </cfRule>
  </conditionalFormatting>
  <conditionalFormatting sqref="D8">
    <cfRule type="cellIs" dxfId="1942" priority="1919" operator="lessThan">
      <formula>0</formula>
    </cfRule>
  </conditionalFormatting>
  <conditionalFormatting sqref="D9">
    <cfRule type="cellIs" dxfId="1941" priority="1918" operator="lessThan">
      <formula>0</formula>
    </cfRule>
  </conditionalFormatting>
  <conditionalFormatting sqref="D8">
    <cfRule type="cellIs" dxfId="1940" priority="1917" operator="lessThan">
      <formula>0</formula>
    </cfRule>
  </conditionalFormatting>
  <conditionalFormatting sqref="D8">
    <cfRule type="cellIs" dxfId="1939" priority="1916" operator="lessThan">
      <formula>0</formula>
    </cfRule>
  </conditionalFormatting>
  <conditionalFormatting sqref="D9">
    <cfRule type="cellIs" dxfId="1938" priority="1915" operator="lessThan">
      <formula>0</formula>
    </cfRule>
  </conditionalFormatting>
  <conditionalFormatting sqref="D8">
    <cfRule type="cellIs" dxfId="1937" priority="1914" operator="lessThan">
      <formula>0</formula>
    </cfRule>
  </conditionalFormatting>
  <conditionalFormatting sqref="D8">
    <cfRule type="cellIs" dxfId="1936" priority="1913" operator="lessThan">
      <formula>0</formula>
    </cfRule>
  </conditionalFormatting>
  <conditionalFormatting sqref="D8">
    <cfRule type="cellIs" dxfId="1935" priority="1912" operator="lessThan">
      <formula>0</formula>
    </cfRule>
  </conditionalFormatting>
  <conditionalFormatting sqref="D9">
    <cfRule type="cellIs" dxfId="1934" priority="1911" operator="lessThan">
      <formula>0</formula>
    </cfRule>
  </conditionalFormatting>
  <conditionalFormatting sqref="D9">
    <cfRule type="cellIs" dxfId="1933" priority="1910" operator="lessThan">
      <formula>0</formula>
    </cfRule>
  </conditionalFormatting>
  <conditionalFormatting sqref="D8">
    <cfRule type="cellIs" dxfId="1932" priority="1909" operator="lessThan">
      <formula>0</formula>
    </cfRule>
  </conditionalFormatting>
  <conditionalFormatting sqref="D9">
    <cfRule type="cellIs" dxfId="1931" priority="1908" operator="lessThan">
      <formula>0</formula>
    </cfRule>
  </conditionalFormatting>
  <conditionalFormatting sqref="D8">
    <cfRule type="cellIs" dxfId="1930" priority="1907" operator="lessThan">
      <formula>0</formula>
    </cfRule>
  </conditionalFormatting>
  <conditionalFormatting sqref="D8">
    <cfRule type="cellIs" dxfId="1929" priority="1906" operator="lessThan">
      <formula>0</formula>
    </cfRule>
  </conditionalFormatting>
  <conditionalFormatting sqref="D9">
    <cfRule type="cellIs" dxfId="1928" priority="1905" operator="lessThan">
      <formula>0</formula>
    </cfRule>
  </conditionalFormatting>
  <conditionalFormatting sqref="D8">
    <cfRule type="cellIs" dxfId="1927" priority="1904" operator="lessThan">
      <formula>0</formula>
    </cfRule>
  </conditionalFormatting>
  <conditionalFormatting sqref="D8">
    <cfRule type="cellIs" dxfId="1926" priority="1903" operator="lessThan">
      <formula>0</formula>
    </cfRule>
  </conditionalFormatting>
  <conditionalFormatting sqref="D8">
    <cfRule type="cellIs" dxfId="1925" priority="1902" operator="lessThan">
      <formula>0</formula>
    </cfRule>
  </conditionalFormatting>
  <conditionalFormatting sqref="D9">
    <cfRule type="cellIs" dxfId="1924" priority="1901" operator="lessThan">
      <formula>0</formula>
    </cfRule>
  </conditionalFormatting>
  <conditionalFormatting sqref="D8">
    <cfRule type="cellIs" dxfId="1923" priority="1900" operator="lessThan">
      <formula>0</formula>
    </cfRule>
  </conditionalFormatting>
  <conditionalFormatting sqref="D8">
    <cfRule type="cellIs" dxfId="1922" priority="1899" operator="lessThan">
      <formula>0</formula>
    </cfRule>
  </conditionalFormatting>
  <conditionalFormatting sqref="D8">
    <cfRule type="cellIs" dxfId="1921" priority="1898" operator="lessThan">
      <formula>0</formula>
    </cfRule>
  </conditionalFormatting>
  <conditionalFormatting sqref="D8">
    <cfRule type="cellIs" dxfId="1920" priority="1897" operator="lessThan">
      <formula>0</formula>
    </cfRule>
  </conditionalFormatting>
  <conditionalFormatting sqref="D9">
    <cfRule type="cellIs" dxfId="1919" priority="1896" operator="lessThan">
      <formula>0</formula>
    </cfRule>
  </conditionalFormatting>
  <conditionalFormatting sqref="D9">
    <cfRule type="cellIs" dxfId="1918" priority="1895" operator="lessThan">
      <formula>0</formula>
    </cfRule>
  </conditionalFormatting>
  <conditionalFormatting sqref="D8">
    <cfRule type="cellIs" dxfId="1917" priority="1894" operator="lessThan">
      <formula>0</formula>
    </cfRule>
  </conditionalFormatting>
  <conditionalFormatting sqref="D9">
    <cfRule type="cellIs" dxfId="1916" priority="1893" operator="lessThan">
      <formula>0</formula>
    </cfRule>
  </conditionalFormatting>
  <conditionalFormatting sqref="D8">
    <cfRule type="cellIs" dxfId="1915" priority="1892" operator="lessThan">
      <formula>0</formula>
    </cfRule>
  </conditionalFormatting>
  <conditionalFormatting sqref="D8">
    <cfRule type="cellIs" dxfId="1914" priority="1891" operator="lessThan">
      <formula>0</formula>
    </cfRule>
  </conditionalFormatting>
  <conditionalFormatting sqref="D9">
    <cfRule type="cellIs" dxfId="1913" priority="1890" operator="lessThan">
      <formula>0</formula>
    </cfRule>
  </conditionalFormatting>
  <conditionalFormatting sqref="D8">
    <cfRule type="cellIs" dxfId="1912" priority="1889" operator="lessThan">
      <formula>0</formula>
    </cfRule>
  </conditionalFormatting>
  <conditionalFormatting sqref="D8">
    <cfRule type="cellIs" dxfId="1911" priority="1888" operator="lessThan">
      <formula>0</formula>
    </cfRule>
  </conditionalFormatting>
  <conditionalFormatting sqref="D8">
    <cfRule type="cellIs" dxfId="1910" priority="1887" operator="lessThan">
      <formula>0</formula>
    </cfRule>
  </conditionalFormatting>
  <conditionalFormatting sqref="D9">
    <cfRule type="cellIs" dxfId="1909" priority="1886" operator="lessThan">
      <formula>0</formula>
    </cfRule>
  </conditionalFormatting>
  <conditionalFormatting sqref="D8">
    <cfRule type="cellIs" dxfId="1908" priority="1885" operator="lessThan">
      <formula>0</formula>
    </cfRule>
  </conditionalFormatting>
  <conditionalFormatting sqref="D8">
    <cfRule type="cellIs" dxfId="1907" priority="1884" operator="lessThan">
      <formula>0</formula>
    </cfRule>
  </conditionalFormatting>
  <conditionalFormatting sqref="D8">
    <cfRule type="cellIs" dxfId="1906" priority="1883" operator="lessThan">
      <formula>0</formula>
    </cfRule>
  </conditionalFormatting>
  <conditionalFormatting sqref="D8">
    <cfRule type="cellIs" dxfId="1905" priority="1882" operator="lessThan">
      <formula>0</formula>
    </cfRule>
  </conditionalFormatting>
  <conditionalFormatting sqref="D9">
    <cfRule type="cellIs" dxfId="1904" priority="1881" operator="lessThan">
      <formula>0</formula>
    </cfRule>
  </conditionalFormatting>
  <conditionalFormatting sqref="D8">
    <cfRule type="cellIs" dxfId="1903" priority="1880" operator="lessThan">
      <formula>0</formula>
    </cfRule>
  </conditionalFormatting>
  <conditionalFormatting sqref="D8">
    <cfRule type="cellIs" dxfId="1902" priority="1879" operator="lessThan">
      <formula>0</formula>
    </cfRule>
  </conditionalFormatting>
  <conditionalFormatting sqref="D8">
    <cfRule type="cellIs" dxfId="1901" priority="1878" operator="lessThan">
      <formula>0</formula>
    </cfRule>
  </conditionalFormatting>
  <conditionalFormatting sqref="D8">
    <cfRule type="cellIs" dxfId="1900" priority="1877" operator="lessThan">
      <formula>0</formula>
    </cfRule>
  </conditionalFormatting>
  <conditionalFormatting sqref="D8">
    <cfRule type="cellIs" dxfId="1899" priority="1876" operator="lessThan">
      <formula>0</formula>
    </cfRule>
  </conditionalFormatting>
  <conditionalFormatting sqref="D9">
    <cfRule type="cellIs" dxfId="1898" priority="1875" operator="lessThan">
      <formula>0</formula>
    </cfRule>
  </conditionalFormatting>
  <conditionalFormatting sqref="D9">
    <cfRule type="cellIs" dxfId="1897" priority="1874" operator="lessThan">
      <formula>0</formula>
    </cfRule>
  </conditionalFormatting>
  <conditionalFormatting sqref="D9">
    <cfRule type="cellIs" dxfId="1896" priority="1873" operator="lessThan">
      <formula>0</formula>
    </cfRule>
  </conditionalFormatting>
  <conditionalFormatting sqref="D9">
    <cfRule type="cellIs" dxfId="1895" priority="1872" operator="lessThan">
      <formula>0</formula>
    </cfRule>
  </conditionalFormatting>
  <conditionalFormatting sqref="D8">
    <cfRule type="cellIs" dxfId="1894" priority="1871" operator="lessThan">
      <formula>0</formula>
    </cfRule>
  </conditionalFormatting>
  <conditionalFormatting sqref="D9">
    <cfRule type="cellIs" dxfId="1893" priority="1870" operator="lessThan">
      <formula>0</formula>
    </cfRule>
  </conditionalFormatting>
  <conditionalFormatting sqref="D9">
    <cfRule type="cellIs" dxfId="1892" priority="1869" operator="lessThan">
      <formula>0</formula>
    </cfRule>
  </conditionalFormatting>
  <conditionalFormatting sqref="D9">
    <cfRule type="cellIs" dxfId="1891" priority="1868" operator="lessThan">
      <formula>0</formula>
    </cfRule>
  </conditionalFormatting>
  <conditionalFormatting sqref="D8">
    <cfRule type="cellIs" dxfId="1890" priority="1867" operator="lessThan">
      <formula>0</formula>
    </cfRule>
  </conditionalFormatting>
  <conditionalFormatting sqref="D9">
    <cfRule type="cellIs" dxfId="1889" priority="1866" operator="lessThan">
      <formula>0</formula>
    </cfRule>
  </conditionalFormatting>
  <conditionalFormatting sqref="D9">
    <cfRule type="cellIs" dxfId="1888" priority="1865" operator="lessThan">
      <formula>0</formula>
    </cfRule>
  </conditionalFormatting>
  <conditionalFormatting sqref="D8">
    <cfRule type="cellIs" dxfId="1887" priority="1864" operator="lessThan">
      <formula>0</formula>
    </cfRule>
  </conditionalFormatting>
  <conditionalFormatting sqref="D9">
    <cfRule type="cellIs" dxfId="1886" priority="1863" operator="lessThan">
      <formula>0</formula>
    </cfRule>
  </conditionalFormatting>
  <conditionalFormatting sqref="D8">
    <cfRule type="cellIs" dxfId="1885" priority="1862" operator="lessThan">
      <formula>0</formula>
    </cfRule>
  </conditionalFormatting>
  <conditionalFormatting sqref="D8">
    <cfRule type="cellIs" dxfId="1884" priority="1861" operator="lessThan">
      <formula>0</formula>
    </cfRule>
  </conditionalFormatting>
  <conditionalFormatting sqref="D9">
    <cfRule type="cellIs" dxfId="1883" priority="1860" operator="lessThan">
      <formula>0</formula>
    </cfRule>
  </conditionalFormatting>
  <conditionalFormatting sqref="D9">
    <cfRule type="cellIs" dxfId="1882" priority="1859" operator="lessThan">
      <formula>0</formula>
    </cfRule>
  </conditionalFormatting>
  <conditionalFormatting sqref="D9">
    <cfRule type="cellIs" dxfId="1881" priority="1858" operator="lessThan">
      <formula>0</formula>
    </cfRule>
  </conditionalFormatting>
  <conditionalFormatting sqref="D8">
    <cfRule type="cellIs" dxfId="1880" priority="1857" operator="lessThan">
      <formula>0</formula>
    </cfRule>
  </conditionalFormatting>
  <conditionalFormatting sqref="D9">
    <cfRule type="cellIs" dxfId="1879" priority="1856" operator="lessThan">
      <formula>0</formula>
    </cfRule>
  </conditionalFormatting>
  <conditionalFormatting sqref="D9">
    <cfRule type="cellIs" dxfId="1878" priority="1855" operator="lessThan">
      <formula>0</formula>
    </cfRule>
  </conditionalFormatting>
  <conditionalFormatting sqref="D8">
    <cfRule type="cellIs" dxfId="1877" priority="1854" operator="lessThan">
      <formula>0</formula>
    </cfRule>
  </conditionalFormatting>
  <conditionalFormatting sqref="D9">
    <cfRule type="cellIs" dxfId="1876" priority="1853" operator="lessThan">
      <formula>0</formula>
    </cfRule>
  </conditionalFormatting>
  <conditionalFormatting sqref="D8">
    <cfRule type="cellIs" dxfId="1875" priority="1852" operator="lessThan">
      <formula>0</formula>
    </cfRule>
  </conditionalFormatting>
  <conditionalFormatting sqref="D8">
    <cfRule type="cellIs" dxfId="1874" priority="1851" operator="lessThan">
      <formula>0</formula>
    </cfRule>
  </conditionalFormatting>
  <conditionalFormatting sqref="D9">
    <cfRule type="cellIs" dxfId="1873" priority="1850" operator="lessThan">
      <formula>0</formula>
    </cfRule>
  </conditionalFormatting>
  <conditionalFormatting sqref="D9">
    <cfRule type="cellIs" dxfId="1872" priority="1849" operator="lessThan">
      <formula>0</formula>
    </cfRule>
  </conditionalFormatting>
  <conditionalFormatting sqref="D8">
    <cfRule type="cellIs" dxfId="1871" priority="1848" operator="lessThan">
      <formula>0</formula>
    </cfRule>
  </conditionalFormatting>
  <conditionalFormatting sqref="D9">
    <cfRule type="cellIs" dxfId="1870" priority="1847" operator="lessThan">
      <formula>0</formula>
    </cfRule>
  </conditionalFormatting>
  <conditionalFormatting sqref="D8">
    <cfRule type="cellIs" dxfId="1869" priority="1846" operator="lessThan">
      <formula>0</formula>
    </cfRule>
  </conditionalFormatting>
  <conditionalFormatting sqref="D8">
    <cfRule type="cellIs" dxfId="1868" priority="1845" operator="lessThan">
      <formula>0</formula>
    </cfRule>
  </conditionalFormatting>
  <conditionalFormatting sqref="D9">
    <cfRule type="cellIs" dxfId="1867" priority="1844" operator="lessThan">
      <formula>0</formula>
    </cfRule>
  </conditionalFormatting>
  <conditionalFormatting sqref="D8">
    <cfRule type="cellIs" dxfId="1866" priority="1843" operator="lessThan">
      <formula>0</formula>
    </cfRule>
  </conditionalFormatting>
  <conditionalFormatting sqref="D8">
    <cfRule type="cellIs" dxfId="1865" priority="1842" operator="lessThan">
      <formula>0</formula>
    </cfRule>
  </conditionalFormatting>
  <conditionalFormatting sqref="D8">
    <cfRule type="cellIs" dxfId="1864" priority="1841" operator="lessThan">
      <formula>0</formula>
    </cfRule>
  </conditionalFormatting>
  <conditionalFormatting sqref="D9">
    <cfRule type="cellIs" dxfId="1863" priority="1840" operator="lessThan">
      <formula>0</formula>
    </cfRule>
  </conditionalFormatting>
  <conditionalFormatting sqref="D9">
    <cfRule type="cellIs" dxfId="1862" priority="1839" operator="lessThan">
      <formula>0</formula>
    </cfRule>
  </conditionalFormatting>
  <conditionalFormatting sqref="D9">
    <cfRule type="cellIs" dxfId="1861" priority="1838" operator="lessThan">
      <formula>0</formula>
    </cfRule>
  </conditionalFormatting>
  <conditionalFormatting sqref="D8">
    <cfRule type="cellIs" dxfId="1860" priority="1837" operator="lessThan">
      <formula>0</formula>
    </cfRule>
  </conditionalFormatting>
  <conditionalFormatting sqref="D9">
    <cfRule type="cellIs" dxfId="1859" priority="1836" operator="lessThan">
      <formula>0</formula>
    </cfRule>
  </conditionalFormatting>
  <conditionalFormatting sqref="D9">
    <cfRule type="cellIs" dxfId="1858" priority="1835" operator="lessThan">
      <formula>0</formula>
    </cfRule>
  </conditionalFormatting>
  <conditionalFormatting sqref="D8">
    <cfRule type="cellIs" dxfId="1857" priority="1834" operator="lessThan">
      <formula>0</formula>
    </cfRule>
  </conditionalFormatting>
  <conditionalFormatting sqref="D9">
    <cfRule type="cellIs" dxfId="1856" priority="1833" operator="lessThan">
      <formula>0</formula>
    </cfRule>
  </conditionalFormatting>
  <conditionalFormatting sqref="D8">
    <cfRule type="cellIs" dxfId="1855" priority="1832" operator="lessThan">
      <formula>0</formula>
    </cfRule>
  </conditionalFormatting>
  <conditionalFormatting sqref="D8">
    <cfRule type="cellIs" dxfId="1854" priority="1831" operator="lessThan">
      <formula>0</formula>
    </cfRule>
  </conditionalFormatting>
  <conditionalFormatting sqref="D9">
    <cfRule type="cellIs" dxfId="1853" priority="1830" operator="lessThan">
      <formula>0</formula>
    </cfRule>
  </conditionalFormatting>
  <conditionalFormatting sqref="D9">
    <cfRule type="cellIs" dxfId="1852" priority="1829" operator="lessThan">
      <formula>0</formula>
    </cfRule>
  </conditionalFormatting>
  <conditionalFormatting sqref="D8">
    <cfRule type="cellIs" dxfId="1851" priority="1828" operator="lessThan">
      <formula>0</formula>
    </cfRule>
  </conditionalFormatting>
  <conditionalFormatting sqref="D9">
    <cfRule type="cellIs" dxfId="1850" priority="1827" operator="lessThan">
      <formula>0</formula>
    </cfRule>
  </conditionalFormatting>
  <conditionalFormatting sqref="D8">
    <cfRule type="cellIs" dxfId="1849" priority="1826" operator="lessThan">
      <formula>0</formula>
    </cfRule>
  </conditionalFormatting>
  <conditionalFormatting sqref="D8">
    <cfRule type="cellIs" dxfId="1848" priority="1825" operator="lessThan">
      <formula>0</formula>
    </cfRule>
  </conditionalFormatting>
  <conditionalFormatting sqref="D9">
    <cfRule type="cellIs" dxfId="1847" priority="1824" operator="lessThan">
      <formula>0</formula>
    </cfRule>
  </conditionalFormatting>
  <conditionalFormatting sqref="D8">
    <cfRule type="cellIs" dxfId="1846" priority="1823" operator="lessThan">
      <formula>0</formula>
    </cfRule>
  </conditionalFormatting>
  <conditionalFormatting sqref="D8">
    <cfRule type="cellIs" dxfId="1845" priority="1822" operator="lessThan">
      <formula>0</formula>
    </cfRule>
  </conditionalFormatting>
  <conditionalFormatting sqref="D8">
    <cfRule type="cellIs" dxfId="1844" priority="1821" operator="lessThan">
      <formula>0</formula>
    </cfRule>
  </conditionalFormatting>
  <conditionalFormatting sqref="D9">
    <cfRule type="cellIs" dxfId="1843" priority="1820" operator="lessThan">
      <formula>0</formula>
    </cfRule>
  </conditionalFormatting>
  <conditionalFormatting sqref="D9">
    <cfRule type="cellIs" dxfId="1842" priority="1819" operator="lessThan">
      <formula>0</formula>
    </cfRule>
  </conditionalFormatting>
  <conditionalFormatting sqref="D8">
    <cfRule type="cellIs" dxfId="1841" priority="1818" operator="lessThan">
      <formula>0</formula>
    </cfRule>
  </conditionalFormatting>
  <conditionalFormatting sqref="D9">
    <cfRule type="cellIs" dxfId="1840" priority="1817" operator="lessThan">
      <formula>0</formula>
    </cfRule>
  </conditionalFormatting>
  <conditionalFormatting sqref="D8">
    <cfRule type="cellIs" dxfId="1839" priority="1816" operator="lessThan">
      <formula>0</formula>
    </cfRule>
  </conditionalFormatting>
  <conditionalFormatting sqref="D8">
    <cfRule type="cellIs" dxfId="1838" priority="1815" operator="lessThan">
      <formula>0</formula>
    </cfRule>
  </conditionalFormatting>
  <conditionalFormatting sqref="D9">
    <cfRule type="cellIs" dxfId="1837" priority="1814" operator="lessThan">
      <formula>0</formula>
    </cfRule>
  </conditionalFormatting>
  <conditionalFormatting sqref="D8">
    <cfRule type="cellIs" dxfId="1836" priority="1813" operator="lessThan">
      <formula>0</formula>
    </cfRule>
  </conditionalFormatting>
  <conditionalFormatting sqref="D8">
    <cfRule type="cellIs" dxfId="1835" priority="1812" operator="lessThan">
      <formula>0</formula>
    </cfRule>
  </conditionalFormatting>
  <conditionalFormatting sqref="D8">
    <cfRule type="cellIs" dxfId="1834" priority="1811" operator="lessThan">
      <formula>0</formula>
    </cfRule>
  </conditionalFormatting>
  <conditionalFormatting sqref="D9">
    <cfRule type="cellIs" dxfId="1833" priority="1810" operator="lessThan">
      <formula>0</formula>
    </cfRule>
  </conditionalFormatting>
  <conditionalFormatting sqref="D8">
    <cfRule type="cellIs" dxfId="1832" priority="1809" operator="lessThan">
      <formula>0</formula>
    </cfRule>
  </conditionalFormatting>
  <conditionalFormatting sqref="D8">
    <cfRule type="cellIs" dxfId="1831" priority="1808" operator="lessThan">
      <formula>0</formula>
    </cfRule>
  </conditionalFormatting>
  <conditionalFormatting sqref="D8">
    <cfRule type="cellIs" dxfId="1830" priority="1807" operator="lessThan">
      <formula>0</formula>
    </cfRule>
  </conditionalFormatting>
  <conditionalFormatting sqref="D8">
    <cfRule type="cellIs" dxfId="1829" priority="1806" operator="lessThan">
      <formula>0</formula>
    </cfRule>
  </conditionalFormatting>
  <conditionalFormatting sqref="D9">
    <cfRule type="cellIs" dxfId="1828" priority="1805" operator="lessThan">
      <formula>0</formula>
    </cfRule>
  </conditionalFormatting>
  <conditionalFormatting sqref="D9">
    <cfRule type="cellIs" dxfId="1827" priority="1804" operator="lessThan">
      <formula>0</formula>
    </cfRule>
  </conditionalFormatting>
  <conditionalFormatting sqref="D9">
    <cfRule type="cellIs" dxfId="1826" priority="1803" operator="lessThan">
      <formula>0</formula>
    </cfRule>
  </conditionalFormatting>
  <conditionalFormatting sqref="D8">
    <cfRule type="cellIs" dxfId="1825" priority="1802" operator="lessThan">
      <formula>0</formula>
    </cfRule>
  </conditionalFormatting>
  <conditionalFormatting sqref="D9">
    <cfRule type="cellIs" dxfId="1824" priority="1801" operator="lessThan">
      <formula>0</formula>
    </cfRule>
  </conditionalFormatting>
  <conditionalFormatting sqref="D9">
    <cfRule type="cellIs" dxfId="1823" priority="1800" operator="lessThan">
      <formula>0</formula>
    </cfRule>
  </conditionalFormatting>
  <conditionalFormatting sqref="D8">
    <cfRule type="cellIs" dxfId="1822" priority="1799" operator="lessThan">
      <formula>0</formula>
    </cfRule>
  </conditionalFormatting>
  <conditionalFormatting sqref="D9">
    <cfRule type="cellIs" dxfId="1821" priority="1798" operator="lessThan">
      <formula>0</formula>
    </cfRule>
  </conditionalFormatting>
  <conditionalFormatting sqref="D8">
    <cfRule type="cellIs" dxfId="1820" priority="1797" operator="lessThan">
      <formula>0</formula>
    </cfRule>
  </conditionalFormatting>
  <conditionalFormatting sqref="D8">
    <cfRule type="cellIs" dxfId="1819" priority="1796" operator="lessThan">
      <formula>0</formula>
    </cfRule>
  </conditionalFormatting>
  <conditionalFormatting sqref="D9">
    <cfRule type="cellIs" dxfId="1818" priority="1795" operator="lessThan">
      <formula>0</formula>
    </cfRule>
  </conditionalFormatting>
  <conditionalFormatting sqref="D9">
    <cfRule type="cellIs" dxfId="1817" priority="1794" operator="lessThan">
      <formula>0</formula>
    </cfRule>
  </conditionalFormatting>
  <conditionalFormatting sqref="D8">
    <cfRule type="cellIs" dxfId="1816" priority="1793" operator="lessThan">
      <formula>0</formula>
    </cfRule>
  </conditionalFormatting>
  <conditionalFormatting sqref="D9">
    <cfRule type="cellIs" dxfId="1815" priority="1792" operator="lessThan">
      <formula>0</formula>
    </cfRule>
  </conditionalFormatting>
  <conditionalFormatting sqref="D8">
    <cfRule type="cellIs" dxfId="1814" priority="1791" operator="lessThan">
      <formula>0</formula>
    </cfRule>
  </conditionalFormatting>
  <conditionalFormatting sqref="D8">
    <cfRule type="cellIs" dxfId="1813" priority="1790" operator="lessThan">
      <formula>0</formula>
    </cfRule>
  </conditionalFormatting>
  <conditionalFormatting sqref="D9">
    <cfRule type="cellIs" dxfId="1812" priority="1789" operator="lessThan">
      <formula>0</formula>
    </cfRule>
  </conditionalFormatting>
  <conditionalFormatting sqref="D8">
    <cfRule type="cellIs" dxfId="1811" priority="1788" operator="lessThan">
      <formula>0</formula>
    </cfRule>
  </conditionalFormatting>
  <conditionalFormatting sqref="D8">
    <cfRule type="cellIs" dxfId="1810" priority="1787" operator="lessThan">
      <formula>0</formula>
    </cfRule>
  </conditionalFormatting>
  <conditionalFormatting sqref="D8">
    <cfRule type="cellIs" dxfId="1809" priority="1786" operator="lessThan">
      <formula>0</formula>
    </cfRule>
  </conditionalFormatting>
  <conditionalFormatting sqref="D9">
    <cfRule type="cellIs" dxfId="1808" priority="1785" operator="lessThan">
      <formula>0</formula>
    </cfRule>
  </conditionalFormatting>
  <conditionalFormatting sqref="D9">
    <cfRule type="cellIs" dxfId="1807" priority="1784" operator="lessThan">
      <formula>0</formula>
    </cfRule>
  </conditionalFormatting>
  <conditionalFormatting sqref="D8">
    <cfRule type="cellIs" dxfId="1806" priority="1783" operator="lessThan">
      <formula>0</formula>
    </cfRule>
  </conditionalFormatting>
  <conditionalFormatting sqref="D9">
    <cfRule type="cellIs" dxfId="1805" priority="1782" operator="lessThan">
      <formula>0</formula>
    </cfRule>
  </conditionalFormatting>
  <conditionalFormatting sqref="D8">
    <cfRule type="cellIs" dxfId="1804" priority="1781" operator="lessThan">
      <formula>0</formula>
    </cfRule>
  </conditionalFormatting>
  <conditionalFormatting sqref="D8">
    <cfRule type="cellIs" dxfId="1803" priority="1780" operator="lessThan">
      <formula>0</formula>
    </cfRule>
  </conditionalFormatting>
  <conditionalFormatting sqref="D9">
    <cfRule type="cellIs" dxfId="1802" priority="1779" operator="lessThan">
      <formula>0</formula>
    </cfRule>
  </conditionalFormatting>
  <conditionalFormatting sqref="D8">
    <cfRule type="cellIs" dxfId="1801" priority="1778" operator="lessThan">
      <formula>0</formula>
    </cfRule>
  </conditionalFormatting>
  <conditionalFormatting sqref="D8">
    <cfRule type="cellIs" dxfId="1800" priority="1777" operator="lessThan">
      <formula>0</formula>
    </cfRule>
  </conditionalFormatting>
  <conditionalFormatting sqref="D8">
    <cfRule type="cellIs" dxfId="1799" priority="1776" operator="lessThan">
      <formula>0</formula>
    </cfRule>
  </conditionalFormatting>
  <conditionalFormatting sqref="D9">
    <cfRule type="cellIs" dxfId="1798" priority="1775" operator="lessThan">
      <formula>0</formula>
    </cfRule>
  </conditionalFormatting>
  <conditionalFormatting sqref="D8">
    <cfRule type="cellIs" dxfId="1797" priority="1774" operator="lessThan">
      <formula>0</formula>
    </cfRule>
  </conditionalFormatting>
  <conditionalFormatting sqref="D8">
    <cfRule type="cellIs" dxfId="1796" priority="1773" operator="lessThan">
      <formula>0</formula>
    </cfRule>
  </conditionalFormatting>
  <conditionalFormatting sqref="D8">
    <cfRule type="cellIs" dxfId="1795" priority="1772" operator="lessThan">
      <formula>0</formula>
    </cfRule>
  </conditionalFormatting>
  <conditionalFormatting sqref="D8">
    <cfRule type="cellIs" dxfId="1794" priority="1771" operator="lessThan">
      <formula>0</formula>
    </cfRule>
  </conditionalFormatting>
  <conditionalFormatting sqref="D9">
    <cfRule type="cellIs" dxfId="1793" priority="1770" operator="lessThan">
      <formula>0</formula>
    </cfRule>
  </conditionalFormatting>
  <conditionalFormatting sqref="D9">
    <cfRule type="cellIs" dxfId="1792" priority="1769" operator="lessThan">
      <formula>0</formula>
    </cfRule>
  </conditionalFormatting>
  <conditionalFormatting sqref="D8">
    <cfRule type="cellIs" dxfId="1791" priority="1768" operator="lessThan">
      <formula>0</formula>
    </cfRule>
  </conditionalFormatting>
  <conditionalFormatting sqref="D9">
    <cfRule type="cellIs" dxfId="1790" priority="1767" operator="lessThan">
      <formula>0</formula>
    </cfRule>
  </conditionalFormatting>
  <conditionalFormatting sqref="D8">
    <cfRule type="cellIs" dxfId="1789" priority="1766" operator="lessThan">
      <formula>0</formula>
    </cfRule>
  </conditionalFormatting>
  <conditionalFormatting sqref="D8">
    <cfRule type="cellIs" dxfId="1788" priority="1765" operator="lessThan">
      <formula>0</formula>
    </cfRule>
  </conditionalFormatting>
  <conditionalFormatting sqref="D9">
    <cfRule type="cellIs" dxfId="1787" priority="1764" operator="lessThan">
      <formula>0</formula>
    </cfRule>
  </conditionalFormatting>
  <conditionalFormatting sqref="D8">
    <cfRule type="cellIs" dxfId="1786" priority="1763" operator="lessThan">
      <formula>0</formula>
    </cfRule>
  </conditionalFormatting>
  <conditionalFormatting sqref="D8">
    <cfRule type="cellIs" dxfId="1785" priority="1762" operator="lessThan">
      <formula>0</formula>
    </cfRule>
  </conditionalFormatting>
  <conditionalFormatting sqref="D8">
    <cfRule type="cellIs" dxfId="1784" priority="1761" operator="lessThan">
      <formula>0</formula>
    </cfRule>
  </conditionalFormatting>
  <conditionalFormatting sqref="D9">
    <cfRule type="cellIs" dxfId="1783" priority="1760" operator="lessThan">
      <formula>0</formula>
    </cfRule>
  </conditionalFormatting>
  <conditionalFormatting sqref="D8">
    <cfRule type="cellIs" dxfId="1782" priority="1759" operator="lessThan">
      <formula>0</formula>
    </cfRule>
  </conditionalFormatting>
  <conditionalFormatting sqref="D8">
    <cfRule type="cellIs" dxfId="1781" priority="1758" operator="lessThan">
      <formula>0</formula>
    </cfRule>
  </conditionalFormatting>
  <conditionalFormatting sqref="D8">
    <cfRule type="cellIs" dxfId="1780" priority="1757" operator="lessThan">
      <formula>0</formula>
    </cfRule>
  </conditionalFormatting>
  <conditionalFormatting sqref="D8">
    <cfRule type="cellIs" dxfId="1779" priority="1756" operator="lessThan">
      <formula>0</formula>
    </cfRule>
  </conditionalFormatting>
  <conditionalFormatting sqref="D9">
    <cfRule type="cellIs" dxfId="1778" priority="1755" operator="lessThan">
      <formula>0</formula>
    </cfRule>
  </conditionalFormatting>
  <conditionalFormatting sqref="D8">
    <cfRule type="cellIs" dxfId="1777" priority="1754" operator="lessThan">
      <formula>0</formula>
    </cfRule>
  </conditionalFormatting>
  <conditionalFormatting sqref="D8">
    <cfRule type="cellIs" dxfId="1776" priority="1753" operator="lessThan">
      <formula>0</formula>
    </cfRule>
  </conditionalFormatting>
  <conditionalFormatting sqref="D8">
    <cfRule type="cellIs" dxfId="1775" priority="1752" operator="lessThan">
      <formula>0</formula>
    </cfRule>
  </conditionalFormatting>
  <conditionalFormatting sqref="D8">
    <cfRule type="cellIs" dxfId="1774" priority="1751" operator="lessThan">
      <formula>0</formula>
    </cfRule>
  </conditionalFormatting>
  <conditionalFormatting sqref="D8">
    <cfRule type="cellIs" dxfId="1773" priority="1750" operator="lessThan">
      <formula>0</formula>
    </cfRule>
  </conditionalFormatting>
  <conditionalFormatting sqref="D9">
    <cfRule type="cellIs" dxfId="1772" priority="1749" operator="lessThan">
      <formula>0</formula>
    </cfRule>
  </conditionalFormatting>
  <conditionalFormatting sqref="D9">
    <cfRule type="cellIs" dxfId="1771" priority="1748" operator="lessThan">
      <formula>0</formula>
    </cfRule>
  </conditionalFormatting>
  <conditionalFormatting sqref="D9">
    <cfRule type="cellIs" dxfId="1770" priority="1747" operator="lessThan">
      <formula>0</formula>
    </cfRule>
  </conditionalFormatting>
  <conditionalFormatting sqref="D8">
    <cfRule type="cellIs" dxfId="1769" priority="1746" operator="lessThan">
      <formula>0</formula>
    </cfRule>
  </conditionalFormatting>
  <conditionalFormatting sqref="D9">
    <cfRule type="cellIs" dxfId="1768" priority="1745" operator="lessThan">
      <formula>0</formula>
    </cfRule>
  </conditionalFormatting>
  <conditionalFormatting sqref="D9">
    <cfRule type="cellIs" dxfId="1767" priority="1744" operator="lessThan">
      <formula>0</formula>
    </cfRule>
  </conditionalFormatting>
  <conditionalFormatting sqref="D8">
    <cfRule type="cellIs" dxfId="1766" priority="1743" operator="lessThan">
      <formula>0</formula>
    </cfRule>
  </conditionalFormatting>
  <conditionalFormatting sqref="D9">
    <cfRule type="cellIs" dxfId="1765" priority="1742" operator="lessThan">
      <formula>0</formula>
    </cfRule>
  </conditionalFormatting>
  <conditionalFormatting sqref="D8">
    <cfRule type="cellIs" dxfId="1764" priority="1741" operator="lessThan">
      <formula>0</formula>
    </cfRule>
  </conditionalFormatting>
  <conditionalFormatting sqref="D8">
    <cfRule type="cellIs" dxfId="1763" priority="1740" operator="lessThan">
      <formula>0</formula>
    </cfRule>
  </conditionalFormatting>
  <conditionalFormatting sqref="D9">
    <cfRule type="cellIs" dxfId="1762" priority="1739" operator="lessThan">
      <formula>0</formula>
    </cfRule>
  </conditionalFormatting>
  <conditionalFormatting sqref="D9">
    <cfRule type="cellIs" dxfId="1761" priority="1738" operator="lessThan">
      <formula>0</formula>
    </cfRule>
  </conditionalFormatting>
  <conditionalFormatting sqref="D8">
    <cfRule type="cellIs" dxfId="1760" priority="1737" operator="lessThan">
      <formula>0</formula>
    </cfRule>
  </conditionalFormatting>
  <conditionalFormatting sqref="D9">
    <cfRule type="cellIs" dxfId="1759" priority="1736" operator="lessThan">
      <formula>0</formula>
    </cfRule>
  </conditionalFormatting>
  <conditionalFormatting sqref="D8">
    <cfRule type="cellIs" dxfId="1758" priority="1735" operator="lessThan">
      <formula>0</formula>
    </cfRule>
  </conditionalFormatting>
  <conditionalFormatting sqref="D8">
    <cfRule type="cellIs" dxfId="1757" priority="1734" operator="lessThan">
      <formula>0</formula>
    </cfRule>
  </conditionalFormatting>
  <conditionalFormatting sqref="D9">
    <cfRule type="cellIs" dxfId="1756" priority="1733" operator="lessThan">
      <formula>0</formula>
    </cfRule>
  </conditionalFormatting>
  <conditionalFormatting sqref="D8">
    <cfRule type="cellIs" dxfId="1755" priority="1732" operator="lessThan">
      <formula>0</formula>
    </cfRule>
  </conditionalFormatting>
  <conditionalFormatting sqref="D8">
    <cfRule type="cellIs" dxfId="1754" priority="1731" operator="lessThan">
      <formula>0</formula>
    </cfRule>
  </conditionalFormatting>
  <conditionalFormatting sqref="D8">
    <cfRule type="cellIs" dxfId="1753" priority="1730" operator="lessThan">
      <formula>0</formula>
    </cfRule>
  </conditionalFormatting>
  <conditionalFormatting sqref="D9">
    <cfRule type="cellIs" dxfId="1752" priority="1729" operator="lessThan">
      <formula>0</formula>
    </cfRule>
  </conditionalFormatting>
  <conditionalFormatting sqref="D9">
    <cfRule type="cellIs" dxfId="1751" priority="1728" operator="lessThan">
      <formula>0</formula>
    </cfRule>
  </conditionalFormatting>
  <conditionalFormatting sqref="D8">
    <cfRule type="cellIs" dxfId="1750" priority="1727" operator="lessThan">
      <formula>0</formula>
    </cfRule>
  </conditionalFormatting>
  <conditionalFormatting sqref="D9">
    <cfRule type="cellIs" dxfId="1749" priority="1726" operator="lessThan">
      <formula>0</formula>
    </cfRule>
  </conditionalFormatting>
  <conditionalFormatting sqref="D8">
    <cfRule type="cellIs" dxfId="1748" priority="1725" operator="lessThan">
      <formula>0</formula>
    </cfRule>
  </conditionalFormatting>
  <conditionalFormatting sqref="D8">
    <cfRule type="cellIs" dxfId="1747" priority="1724" operator="lessThan">
      <formula>0</formula>
    </cfRule>
  </conditionalFormatting>
  <conditionalFormatting sqref="D9">
    <cfRule type="cellIs" dxfId="1746" priority="1723" operator="lessThan">
      <formula>0</formula>
    </cfRule>
  </conditionalFormatting>
  <conditionalFormatting sqref="D8">
    <cfRule type="cellIs" dxfId="1745" priority="1722" operator="lessThan">
      <formula>0</formula>
    </cfRule>
  </conditionalFormatting>
  <conditionalFormatting sqref="D8">
    <cfRule type="cellIs" dxfId="1744" priority="1721" operator="lessThan">
      <formula>0</formula>
    </cfRule>
  </conditionalFormatting>
  <conditionalFormatting sqref="D8">
    <cfRule type="cellIs" dxfId="1743" priority="1720" operator="lessThan">
      <formula>0</formula>
    </cfRule>
  </conditionalFormatting>
  <conditionalFormatting sqref="D9">
    <cfRule type="cellIs" dxfId="1742" priority="1719" operator="lessThan">
      <formula>0</formula>
    </cfRule>
  </conditionalFormatting>
  <conditionalFormatting sqref="D8">
    <cfRule type="cellIs" dxfId="1741" priority="1718" operator="lessThan">
      <formula>0</formula>
    </cfRule>
  </conditionalFormatting>
  <conditionalFormatting sqref="D8">
    <cfRule type="cellIs" dxfId="1740" priority="1717" operator="lessThan">
      <formula>0</formula>
    </cfRule>
  </conditionalFormatting>
  <conditionalFormatting sqref="D8">
    <cfRule type="cellIs" dxfId="1739" priority="1716" operator="lessThan">
      <formula>0</formula>
    </cfRule>
  </conditionalFormatting>
  <conditionalFormatting sqref="D8">
    <cfRule type="cellIs" dxfId="1738" priority="1715" operator="lessThan">
      <formula>0</formula>
    </cfRule>
  </conditionalFormatting>
  <conditionalFormatting sqref="D9">
    <cfRule type="cellIs" dxfId="1737" priority="1714" operator="lessThan">
      <formula>0</formula>
    </cfRule>
  </conditionalFormatting>
  <conditionalFormatting sqref="D9">
    <cfRule type="cellIs" dxfId="1736" priority="1713" operator="lessThan">
      <formula>0</formula>
    </cfRule>
  </conditionalFormatting>
  <conditionalFormatting sqref="D8">
    <cfRule type="cellIs" dxfId="1735" priority="1712" operator="lessThan">
      <formula>0</formula>
    </cfRule>
  </conditionalFormatting>
  <conditionalFormatting sqref="D9">
    <cfRule type="cellIs" dxfId="1734" priority="1711" operator="lessThan">
      <formula>0</formula>
    </cfRule>
  </conditionalFormatting>
  <conditionalFormatting sqref="D8">
    <cfRule type="cellIs" dxfId="1733" priority="1710" operator="lessThan">
      <formula>0</formula>
    </cfRule>
  </conditionalFormatting>
  <conditionalFormatting sqref="D8">
    <cfRule type="cellIs" dxfId="1732" priority="1709" operator="lessThan">
      <formula>0</formula>
    </cfRule>
  </conditionalFormatting>
  <conditionalFormatting sqref="D9">
    <cfRule type="cellIs" dxfId="1731" priority="1708" operator="lessThan">
      <formula>0</formula>
    </cfRule>
  </conditionalFormatting>
  <conditionalFormatting sqref="D8">
    <cfRule type="cellIs" dxfId="1730" priority="1707" operator="lessThan">
      <formula>0</formula>
    </cfRule>
  </conditionalFormatting>
  <conditionalFormatting sqref="D8">
    <cfRule type="cellIs" dxfId="1729" priority="1706" operator="lessThan">
      <formula>0</formula>
    </cfRule>
  </conditionalFormatting>
  <conditionalFormatting sqref="D8">
    <cfRule type="cellIs" dxfId="1728" priority="1705" operator="lessThan">
      <formula>0</formula>
    </cfRule>
  </conditionalFormatting>
  <conditionalFormatting sqref="D9">
    <cfRule type="cellIs" dxfId="1727" priority="1704" operator="lessThan">
      <formula>0</formula>
    </cfRule>
  </conditionalFormatting>
  <conditionalFormatting sqref="D8">
    <cfRule type="cellIs" dxfId="1726" priority="1703" operator="lessThan">
      <formula>0</formula>
    </cfRule>
  </conditionalFormatting>
  <conditionalFormatting sqref="D8">
    <cfRule type="cellIs" dxfId="1725" priority="1702" operator="lessThan">
      <formula>0</formula>
    </cfRule>
  </conditionalFormatting>
  <conditionalFormatting sqref="D8">
    <cfRule type="cellIs" dxfId="1724" priority="1701" operator="lessThan">
      <formula>0</formula>
    </cfRule>
  </conditionalFormatting>
  <conditionalFormatting sqref="D8">
    <cfRule type="cellIs" dxfId="1723" priority="1700" operator="lessThan">
      <formula>0</formula>
    </cfRule>
  </conditionalFormatting>
  <conditionalFormatting sqref="D9">
    <cfRule type="cellIs" dxfId="1722" priority="1699" operator="lessThan">
      <formula>0</formula>
    </cfRule>
  </conditionalFormatting>
  <conditionalFormatting sqref="D8">
    <cfRule type="cellIs" dxfId="1721" priority="1698" operator="lessThan">
      <formula>0</formula>
    </cfRule>
  </conditionalFormatting>
  <conditionalFormatting sqref="D8">
    <cfRule type="cellIs" dxfId="1720" priority="1697" operator="lessThan">
      <formula>0</formula>
    </cfRule>
  </conditionalFormatting>
  <conditionalFormatting sqref="D8">
    <cfRule type="cellIs" dxfId="1719" priority="1696" operator="lessThan">
      <formula>0</formula>
    </cfRule>
  </conditionalFormatting>
  <conditionalFormatting sqref="D8">
    <cfRule type="cellIs" dxfId="1718" priority="1695" operator="lessThan">
      <formula>0</formula>
    </cfRule>
  </conditionalFormatting>
  <conditionalFormatting sqref="D8">
    <cfRule type="cellIs" dxfId="1717" priority="1694" operator="lessThan">
      <formula>0</formula>
    </cfRule>
  </conditionalFormatting>
  <conditionalFormatting sqref="D9">
    <cfRule type="cellIs" dxfId="1716" priority="1693" operator="lessThan">
      <formula>0</formula>
    </cfRule>
  </conditionalFormatting>
  <conditionalFormatting sqref="D9">
    <cfRule type="cellIs" dxfId="1715" priority="1692" operator="lessThan">
      <formula>0</formula>
    </cfRule>
  </conditionalFormatting>
  <conditionalFormatting sqref="D8">
    <cfRule type="cellIs" dxfId="1714" priority="1691" operator="lessThan">
      <formula>0</formula>
    </cfRule>
  </conditionalFormatting>
  <conditionalFormatting sqref="D9">
    <cfRule type="cellIs" dxfId="1713" priority="1690" operator="lessThan">
      <formula>0</formula>
    </cfRule>
  </conditionalFormatting>
  <conditionalFormatting sqref="D8">
    <cfRule type="cellIs" dxfId="1712" priority="1689" operator="lessThan">
      <formula>0</formula>
    </cfRule>
  </conditionalFormatting>
  <conditionalFormatting sqref="D8">
    <cfRule type="cellIs" dxfId="1711" priority="1688" operator="lessThan">
      <formula>0</formula>
    </cfRule>
  </conditionalFormatting>
  <conditionalFormatting sqref="D9">
    <cfRule type="cellIs" dxfId="1710" priority="1687" operator="lessThan">
      <formula>0</formula>
    </cfRule>
  </conditionalFormatting>
  <conditionalFormatting sqref="D8">
    <cfRule type="cellIs" dxfId="1709" priority="1686" operator="lessThan">
      <formula>0</formula>
    </cfRule>
  </conditionalFormatting>
  <conditionalFormatting sqref="D8">
    <cfRule type="cellIs" dxfId="1708" priority="1685" operator="lessThan">
      <formula>0</formula>
    </cfRule>
  </conditionalFormatting>
  <conditionalFormatting sqref="D8">
    <cfRule type="cellIs" dxfId="1707" priority="1684" operator="lessThan">
      <formula>0</formula>
    </cfRule>
  </conditionalFormatting>
  <conditionalFormatting sqref="D9">
    <cfRule type="cellIs" dxfId="1706" priority="1683" operator="lessThan">
      <formula>0</formula>
    </cfRule>
  </conditionalFormatting>
  <conditionalFormatting sqref="D8">
    <cfRule type="cellIs" dxfId="1705" priority="1682" operator="lessThan">
      <formula>0</formula>
    </cfRule>
  </conditionalFormatting>
  <conditionalFormatting sqref="D8">
    <cfRule type="cellIs" dxfId="1704" priority="1681" operator="lessThan">
      <formula>0</formula>
    </cfRule>
  </conditionalFormatting>
  <conditionalFormatting sqref="D8">
    <cfRule type="cellIs" dxfId="1703" priority="1680" operator="lessThan">
      <formula>0</formula>
    </cfRule>
  </conditionalFormatting>
  <conditionalFormatting sqref="D8">
    <cfRule type="cellIs" dxfId="1702" priority="1679" operator="lessThan">
      <formula>0</formula>
    </cfRule>
  </conditionalFormatting>
  <conditionalFormatting sqref="D9">
    <cfRule type="cellIs" dxfId="1701" priority="1678" operator="lessThan">
      <formula>0</formula>
    </cfRule>
  </conditionalFormatting>
  <conditionalFormatting sqref="D8">
    <cfRule type="cellIs" dxfId="1700" priority="1677" operator="lessThan">
      <formula>0</formula>
    </cfRule>
  </conditionalFormatting>
  <conditionalFormatting sqref="D8">
    <cfRule type="cellIs" dxfId="1699" priority="1676" operator="lessThan">
      <formula>0</formula>
    </cfRule>
  </conditionalFormatting>
  <conditionalFormatting sqref="D8">
    <cfRule type="cellIs" dxfId="1698" priority="1675" operator="lessThan">
      <formula>0</formula>
    </cfRule>
  </conditionalFormatting>
  <conditionalFormatting sqref="D8">
    <cfRule type="cellIs" dxfId="1697" priority="1674" operator="lessThan">
      <formula>0</formula>
    </cfRule>
  </conditionalFormatting>
  <conditionalFormatting sqref="D8">
    <cfRule type="cellIs" dxfId="1696" priority="1673" operator="lessThan">
      <formula>0</formula>
    </cfRule>
  </conditionalFormatting>
  <conditionalFormatting sqref="D9">
    <cfRule type="cellIs" dxfId="1695" priority="1672" operator="lessThan">
      <formula>0</formula>
    </cfRule>
  </conditionalFormatting>
  <conditionalFormatting sqref="D8">
    <cfRule type="cellIs" dxfId="1694" priority="1671" operator="lessThan">
      <formula>0</formula>
    </cfRule>
  </conditionalFormatting>
  <conditionalFormatting sqref="D8">
    <cfRule type="cellIs" dxfId="1693" priority="1670" operator="lessThan">
      <formula>0</formula>
    </cfRule>
  </conditionalFormatting>
  <conditionalFormatting sqref="D8">
    <cfRule type="cellIs" dxfId="1692" priority="1669" operator="lessThan">
      <formula>0</formula>
    </cfRule>
  </conditionalFormatting>
  <conditionalFormatting sqref="D8">
    <cfRule type="cellIs" dxfId="1691" priority="1668" operator="lessThan">
      <formula>0</formula>
    </cfRule>
  </conditionalFormatting>
  <conditionalFormatting sqref="D8">
    <cfRule type="cellIs" dxfId="1690" priority="1667" operator="lessThan">
      <formula>0</formula>
    </cfRule>
  </conditionalFormatting>
  <conditionalFormatting sqref="D8">
    <cfRule type="cellIs" dxfId="1689" priority="1666" operator="lessThan">
      <formula>0</formula>
    </cfRule>
  </conditionalFormatting>
  <conditionalFormatting sqref="D9">
    <cfRule type="cellIs" dxfId="1688" priority="1665" operator="lessThan">
      <formula>0</formula>
    </cfRule>
  </conditionalFormatting>
  <conditionalFormatting sqref="D9">
    <cfRule type="cellIs" dxfId="1687" priority="1664" operator="lessThan">
      <formula>0</formula>
    </cfRule>
  </conditionalFormatting>
  <conditionalFormatting sqref="D9">
    <cfRule type="cellIs" dxfId="1686" priority="1663" operator="lessThan">
      <formula>0</formula>
    </cfRule>
  </conditionalFormatting>
  <conditionalFormatting sqref="D9">
    <cfRule type="cellIs" dxfId="1685" priority="1662" operator="lessThan">
      <formula>0</formula>
    </cfRule>
  </conditionalFormatting>
  <conditionalFormatting sqref="D8">
    <cfRule type="cellIs" dxfId="1684" priority="1661" operator="lessThan">
      <formula>0</formula>
    </cfRule>
  </conditionalFormatting>
  <conditionalFormatting sqref="D9">
    <cfRule type="cellIs" dxfId="1683" priority="1660" operator="lessThan">
      <formula>0</formula>
    </cfRule>
  </conditionalFormatting>
  <conditionalFormatting sqref="D9">
    <cfRule type="cellIs" dxfId="1682" priority="1659" operator="lessThan">
      <formula>0</formula>
    </cfRule>
  </conditionalFormatting>
  <conditionalFormatting sqref="D9">
    <cfRule type="cellIs" dxfId="1681" priority="1658" operator="lessThan">
      <formula>0</formula>
    </cfRule>
  </conditionalFormatting>
  <conditionalFormatting sqref="D8">
    <cfRule type="cellIs" dxfId="1680" priority="1657" operator="lessThan">
      <formula>0</formula>
    </cfRule>
  </conditionalFormatting>
  <conditionalFormatting sqref="D9">
    <cfRule type="cellIs" dxfId="1679" priority="1656" operator="lessThan">
      <formula>0</formula>
    </cfRule>
  </conditionalFormatting>
  <conditionalFormatting sqref="D9">
    <cfRule type="cellIs" dxfId="1678" priority="1655" operator="lessThan">
      <formula>0</formula>
    </cfRule>
  </conditionalFormatting>
  <conditionalFormatting sqref="D8">
    <cfRule type="cellIs" dxfId="1677" priority="1654" operator="lessThan">
      <formula>0</formula>
    </cfRule>
  </conditionalFormatting>
  <conditionalFormatting sqref="D9">
    <cfRule type="cellIs" dxfId="1676" priority="1653" operator="lessThan">
      <formula>0</formula>
    </cfRule>
  </conditionalFormatting>
  <conditionalFormatting sqref="D8">
    <cfRule type="cellIs" dxfId="1675" priority="1652" operator="lessThan">
      <formula>0</formula>
    </cfRule>
  </conditionalFormatting>
  <conditionalFormatting sqref="D8">
    <cfRule type="cellIs" dxfId="1674" priority="1651" operator="lessThan">
      <formula>0</formula>
    </cfRule>
  </conditionalFormatting>
  <conditionalFormatting sqref="D9">
    <cfRule type="cellIs" dxfId="1673" priority="1650" operator="lessThan">
      <formula>0</formula>
    </cfRule>
  </conditionalFormatting>
  <conditionalFormatting sqref="D9">
    <cfRule type="cellIs" dxfId="1672" priority="1649" operator="lessThan">
      <formula>0</formula>
    </cfRule>
  </conditionalFormatting>
  <conditionalFormatting sqref="D9">
    <cfRule type="cellIs" dxfId="1671" priority="1648" operator="lessThan">
      <formula>0</formula>
    </cfRule>
  </conditionalFormatting>
  <conditionalFormatting sqref="D8">
    <cfRule type="cellIs" dxfId="1670" priority="1647" operator="lessThan">
      <formula>0</formula>
    </cfRule>
  </conditionalFormatting>
  <conditionalFormatting sqref="D9">
    <cfRule type="cellIs" dxfId="1669" priority="1646" operator="lessThan">
      <formula>0</formula>
    </cfRule>
  </conditionalFormatting>
  <conditionalFormatting sqref="D9">
    <cfRule type="cellIs" dxfId="1668" priority="1645" operator="lessThan">
      <formula>0</formula>
    </cfRule>
  </conditionalFormatting>
  <conditionalFormatting sqref="D8">
    <cfRule type="cellIs" dxfId="1667" priority="1644" operator="lessThan">
      <formula>0</formula>
    </cfRule>
  </conditionalFormatting>
  <conditionalFormatting sqref="D9">
    <cfRule type="cellIs" dxfId="1666" priority="1643" operator="lessThan">
      <formula>0</formula>
    </cfRule>
  </conditionalFormatting>
  <conditionalFormatting sqref="D8">
    <cfRule type="cellIs" dxfId="1665" priority="1642" operator="lessThan">
      <formula>0</formula>
    </cfRule>
  </conditionalFormatting>
  <conditionalFormatting sqref="D8">
    <cfRule type="cellIs" dxfId="1664" priority="1641" operator="lessThan">
      <formula>0</formula>
    </cfRule>
  </conditionalFormatting>
  <conditionalFormatting sqref="D9">
    <cfRule type="cellIs" dxfId="1663" priority="1640" operator="lessThan">
      <formula>0</formula>
    </cfRule>
  </conditionalFormatting>
  <conditionalFormatting sqref="D9">
    <cfRule type="cellIs" dxfId="1662" priority="1639" operator="lessThan">
      <formula>0</formula>
    </cfRule>
  </conditionalFormatting>
  <conditionalFormatting sqref="D8">
    <cfRule type="cellIs" dxfId="1661" priority="1638" operator="lessThan">
      <formula>0</formula>
    </cfRule>
  </conditionalFormatting>
  <conditionalFormatting sqref="D9">
    <cfRule type="cellIs" dxfId="1660" priority="1637" operator="lessThan">
      <formula>0</formula>
    </cfRule>
  </conditionalFormatting>
  <conditionalFormatting sqref="D8">
    <cfRule type="cellIs" dxfId="1659" priority="1636" operator="lessThan">
      <formula>0</formula>
    </cfRule>
  </conditionalFormatting>
  <conditionalFormatting sqref="D8">
    <cfRule type="cellIs" dxfId="1658" priority="1635" operator="lessThan">
      <formula>0</formula>
    </cfRule>
  </conditionalFormatting>
  <conditionalFormatting sqref="D9">
    <cfRule type="cellIs" dxfId="1657" priority="1634" operator="lessThan">
      <formula>0</formula>
    </cfRule>
  </conditionalFormatting>
  <conditionalFormatting sqref="D8">
    <cfRule type="cellIs" dxfId="1656" priority="1633" operator="lessThan">
      <formula>0</formula>
    </cfRule>
  </conditionalFormatting>
  <conditionalFormatting sqref="D8">
    <cfRule type="cellIs" dxfId="1655" priority="1632" operator="lessThan">
      <formula>0</formula>
    </cfRule>
  </conditionalFormatting>
  <conditionalFormatting sqref="D8">
    <cfRule type="cellIs" dxfId="1654" priority="1631" operator="lessThan">
      <formula>0</formula>
    </cfRule>
  </conditionalFormatting>
  <conditionalFormatting sqref="D9">
    <cfRule type="cellIs" dxfId="1653" priority="1630" operator="lessThan">
      <formula>0</formula>
    </cfRule>
  </conditionalFormatting>
  <conditionalFormatting sqref="D9">
    <cfRule type="cellIs" dxfId="1652" priority="1629" operator="lessThan">
      <formula>0</formula>
    </cfRule>
  </conditionalFormatting>
  <conditionalFormatting sqref="D9">
    <cfRule type="cellIs" dxfId="1651" priority="1628" operator="lessThan">
      <formula>0</formula>
    </cfRule>
  </conditionalFormatting>
  <conditionalFormatting sqref="D8">
    <cfRule type="cellIs" dxfId="1650" priority="1627" operator="lessThan">
      <formula>0</formula>
    </cfRule>
  </conditionalFormatting>
  <conditionalFormatting sqref="D9">
    <cfRule type="cellIs" dxfId="1649" priority="1626" operator="lessThan">
      <formula>0</formula>
    </cfRule>
  </conditionalFormatting>
  <conditionalFormatting sqref="D9">
    <cfRule type="cellIs" dxfId="1648" priority="1625" operator="lessThan">
      <formula>0</formula>
    </cfRule>
  </conditionalFormatting>
  <conditionalFormatting sqref="D8">
    <cfRule type="cellIs" dxfId="1647" priority="1624" operator="lessThan">
      <formula>0</formula>
    </cfRule>
  </conditionalFormatting>
  <conditionalFormatting sqref="D9">
    <cfRule type="cellIs" dxfId="1646" priority="1623" operator="lessThan">
      <formula>0</formula>
    </cfRule>
  </conditionalFormatting>
  <conditionalFormatting sqref="D8">
    <cfRule type="cellIs" dxfId="1645" priority="1622" operator="lessThan">
      <formula>0</formula>
    </cfRule>
  </conditionalFormatting>
  <conditionalFormatting sqref="D8">
    <cfRule type="cellIs" dxfId="1644" priority="1621" operator="lessThan">
      <formula>0</formula>
    </cfRule>
  </conditionalFormatting>
  <conditionalFormatting sqref="D9">
    <cfRule type="cellIs" dxfId="1643" priority="1620" operator="lessThan">
      <formula>0</formula>
    </cfRule>
  </conditionalFormatting>
  <conditionalFormatting sqref="D9">
    <cfRule type="cellIs" dxfId="1642" priority="1619" operator="lessThan">
      <formula>0</formula>
    </cfRule>
  </conditionalFormatting>
  <conditionalFormatting sqref="D8">
    <cfRule type="cellIs" dxfId="1641" priority="1618" operator="lessThan">
      <formula>0</formula>
    </cfRule>
  </conditionalFormatting>
  <conditionalFormatting sqref="D9">
    <cfRule type="cellIs" dxfId="1640" priority="1617" operator="lessThan">
      <formula>0</formula>
    </cfRule>
  </conditionalFormatting>
  <conditionalFormatting sqref="D8">
    <cfRule type="cellIs" dxfId="1639" priority="1616" operator="lessThan">
      <formula>0</formula>
    </cfRule>
  </conditionalFormatting>
  <conditionalFormatting sqref="D8">
    <cfRule type="cellIs" dxfId="1638" priority="1615" operator="lessThan">
      <formula>0</formula>
    </cfRule>
  </conditionalFormatting>
  <conditionalFormatting sqref="D9">
    <cfRule type="cellIs" dxfId="1637" priority="1614" operator="lessThan">
      <formula>0</formula>
    </cfRule>
  </conditionalFormatting>
  <conditionalFormatting sqref="D8">
    <cfRule type="cellIs" dxfId="1636" priority="1613" operator="lessThan">
      <formula>0</formula>
    </cfRule>
  </conditionalFormatting>
  <conditionalFormatting sqref="D8">
    <cfRule type="cellIs" dxfId="1635" priority="1612" operator="lessThan">
      <formula>0</formula>
    </cfRule>
  </conditionalFormatting>
  <conditionalFormatting sqref="D8">
    <cfRule type="cellIs" dxfId="1634" priority="1611" operator="lessThan">
      <formula>0</formula>
    </cfRule>
  </conditionalFormatting>
  <conditionalFormatting sqref="D9">
    <cfRule type="cellIs" dxfId="1633" priority="1610" operator="lessThan">
      <formula>0</formula>
    </cfRule>
  </conditionalFormatting>
  <conditionalFormatting sqref="D9">
    <cfRule type="cellIs" dxfId="1632" priority="1609" operator="lessThan">
      <formula>0</formula>
    </cfRule>
  </conditionalFormatting>
  <conditionalFormatting sqref="D8">
    <cfRule type="cellIs" dxfId="1631" priority="1608" operator="lessThan">
      <formula>0</formula>
    </cfRule>
  </conditionalFormatting>
  <conditionalFormatting sqref="D9">
    <cfRule type="cellIs" dxfId="1630" priority="1607" operator="lessThan">
      <formula>0</formula>
    </cfRule>
  </conditionalFormatting>
  <conditionalFormatting sqref="D8">
    <cfRule type="cellIs" dxfId="1629" priority="1606" operator="lessThan">
      <formula>0</formula>
    </cfRule>
  </conditionalFormatting>
  <conditionalFormatting sqref="D8">
    <cfRule type="cellIs" dxfId="1628" priority="1605" operator="lessThan">
      <formula>0</formula>
    </cfRule>
  </conditionalFormatting>
  <conditionalFormatting sqref="D9">
    <cfRule type="cellIs" dxfId="1627" priority="1604" operator="lessThan">
      <formula>0</formula>
    </cfRule>
  </conditionalFormatting>
  <conditionalFormatting sqref="D8">
    <cfRule type="cellIs" dxfId="1626" priority="1603" operator="lessThan">
      <formula>0</formula>
    </cfRule>
  </conditionalFormatting>
  <conditionalFormatting sqref="D8">
    <cfRule type="cellIs" dxfId="1625" priority="1602" operator="lessThan">
      <formula>0</formula>
    </cfRule>
  </conditionalFormatting>
  <conditionalFormatting sqref="D8">
    <cfRule type="cellIs" dxfId="1624" priority="1601" operator="lessThan">
      <formula>0</formula>
    </cfRule>
  </conditionalFormatting>
  <conditionalFormatting sqref="D9">
    <cfRule type="cellIs" dxfId="1623" priority="1600" operator="lessThan">
      <formula>0</formula>
    </cfRule>
  </conditionalFormatting>
  <conditionalFormatting sqref="D8">
    <cfRule type="cellIs" dxfId="1622" priority="1599" operator="lessThan">
      <formula>0</formula>
    </cfRule>
  </conditionalFormatting>
  <conditionalFormatting sqref="D8">
    <cfRule type="cellIs" dxfId="1621" priority="1598" operator="lessThan">
      <formula>0</formula>
    </cfRule>
  </conditionalFormatting>
  <conditionalFormatting sqref="D8">
    <cfRule type="cellIs" dxfId="1620" priority="1597" operator="lessThan">
      <formula>0</formula>
    </cfRule>
  </conditionalFormatting>
  <conditionalFormatting sqref="D8">
    <cfRule type="cellIs" dxfId="1619" priority="1596" operator="lessThan">
      <formula>0</formula>
    </cfRule>
  </conditionalFormatting>
  <conditionalFormatting sqref="D9">
    <cfRule type="cellIs" dxfId="1618" priority="1595" operator="lessThan">
      <formula>0</formula>
    </cfRule>
  </conditionalFormatting>
  <conditionalFormatting sqref="D9">
    <cfRule type="cellIs" dxfId="1617" priority="1594" operator="lessThan">
      <formula>0</formula>
    </cfRule>
  </conditionalFormatting>
  <conditionalFormatting sqref="D9">
    <cfRule type="cellIs" dxfId="1616" priority="1593" operator="lessThan">
      <formula>0</formula>
    </cfRule>
  </conditionalFormatting>
  <conditionalFormatting sqref="D8">
    <cfRule type="cellIs" dxfId="1615" priority="1592" operator="lessThan">
      <formula>0</formula>
    </cfRule>
  </conditionalFormatting>
  <conditionalFormatting sqref="D9">
    <cfRule type="cellIs" dxfId="1614" priority="1591" operator="lessThan">
      <formula>0</formula>
    </cfRule>
  </conditionalFormatting>
  <conditionalFormatting sqref="D9">
    <cfRule type="cellIs" dxfId="1613" priority="1590" operator="lessThan">
      <formula>0</formula>
    </cfRule>
  </conditionalFormatting>
  <conditionalFormatting sqref="D8">
    <cfRule type="cellIs" dxfId="1612" priority="1589" operator="lessThan">
      <formula>0</formula>
    </cfRule>
  </conditionalFormatting>
  <conditionalFormatting sqref="D9">
    <cfRule type="cellIs" dxfId="1611" priority="1588" operator="lessThan">
      <formula>0</formula>
    </cfRule>
  </conditionalFormatting>
  <conditionalFormatting sqref="D8">
    <cfRule type="cellIs" dxfId="1610" priority="1587" operator="lessThan">
      <formula>0</formula>
    </cfRule>
  </conditionalFormatting>
  <conditionalFormatting sqref="D8">
    <cfRule type="cellIs" dxfId="1609" priority="1586" operator="lessThan">
      <formula>0</formula>
    </cfRule>
  </conditionalFormatting>
  <conditionalFormatting sqref="D9">
    <cfRule type="cellIs" dxfId="1608" priority="1585" operator="lessThan">
      <formula>0</formula>
    </cfRule>
  </conditionalFormatting>
  <conditionalFormatting sqref="D9">
    <cfRule type="cellIs" dxfId="1607" priority="1584" operator="lessThan">
      <formula>0</formula>
    </cfRule>
  </conditionalFormatting>
  <conditionalFormatting sqref="D8">
    <cfRule type="cellIs" dxfId="1606" priority="1583" operator="lessThan">
      <formula>0</formula>
    </cfRule>
  </conditionalFormatting>
  <conditionalFormatting sqref="D9">
    <cfRule type="cellIs" dxfId="1605" priority="1582" operator="lessThan">
      <formula>0</formula>
    </cfRule>
  </conditionalFormatting>
  <conditionalFormatting sqref="D8">
    <cfRule type="cellIs" dxfId="1604" priority="1581" operator="lessThan">
      <formula>0</formula>
    </cfRule>
  </conditionalFormatting>
  <conditionalFormatting sqref="D8">
    <cfRule type="cellIs" dxfId="1603" priority="1580" operator="lessThan">
      <formula>0</formula>
    </cfRule>
  </conditionalFormatting>
  <conditionalFormatting sqref="D9">
    <cfRule type="cellIs" dxfId="1602" priority="1579" operator="lessThan">
      <formula>0</formula>
    </cfRule>
  </conditionalFormatting>
  <conditionalFormatting sqref="D8">
    <cfRule type="cellIs" dxfId="1601" priority="1578" operator="lessThan">
      <formula>0</formula>
    </cfRule>
  </conditionalFormatting>
  <conditionalFormatting sqref="D8">
    <cfRule type="cellIs" dxfId="1600" priority="1577" operator="lessThan">
      <formula>0</formula>
    </cfRule>
  </conditionalFormatting>
  <conditionalFormatting sqref="D8">
    <cfRule type="cellIs" dxfId="1599" priority="1576" operator="lessThan">
      <formula>0</formula>
    </cfRule>
  </conditionalFormatting>
  <conditionalFormatting sqref="D9">
    <cfRule type="cellIs" dxfId="1598" priority="1575" operator="lessThan">
      <formula>0</formula>
    </cfRule>
  </conditionalFormatting>
  <conditionalFormatting sqref="D9">
    <cfRule type="cellIs" dxfId="1597" priority="1574" operator="lessThan">
      <formula>0</formula>
    </cfRule>
  </conditionalFormatting>
  <conditionalFormatting sqref="D8">
    <cfRule type="cellIs" dxfId="1596" priority="1573" operator="lessThan">
      <formula>0</formula>
    </cfRule>
  </conditionalFormatting>
  <conditionalFormatting sqref="D9">
    <cfRule type="cellIs" dxfId="1595" priority="1572" operator="lessThan">
      <formula>0</formula>
    </cfRule>
  </conditionalFormatting>
  <conditionalFormatting sqref="D8">
    <cfRule type="cellIs" dxfId="1594" priority="1571" operator="lessThan">
      <formula>0</formula>
    </cfRule>
  </conditionalFormatting>
  <conditionalFormatting sqref="D8">
    <cfRule type="cellIs" dxfId="1593" priority="1570" operator="lessThan">
      <formula>0</formula>
    </cfRule>
  </conditionalFormatting>
  <conditionalFormatting sqref="D9">
    <cfRule type="cellIs" dxfId="1592" priority="1569" operator="lessThan">
      <formula>0</formula>
    </cfRule>
  </conditionalFormatting>
  <conditionalFormatting sqref="D8">
    <cfRule type="cellIs" dxfId="1591" priority="1568" operator="lessThan">
      <formula>0</formula>
    </cfRule>
  </conditionalFormatting>
  <conditionalFormatting sqref="D8">
    <cfRule type="cellIs" dxfId="1590" priority="1567" operator="lessThan">
      <formula>0</formula>
    </cfRule>
  </conditionalFormatting>
  <conditionalFormatting sqref="D8">
    <cfRule type="cellIs" dxfId="1589" priority="1566" operator="lessThan">
      <formula>0</formula>
    </cfRule>
  </conditionalFormatting>
  <conditionalFormatting sqref="D9">
    <cfRule type="cellIs" dxfId="1588" priority="1565" operator="lessThan">
      <formula>0</formula>
    </cfRule>
  </conditionalFormatting>
  <conditionalFormatting sqref="D8">
    <cfRule type="cellIs" dxfId="1587" priority="1564" operator="lessThan">
      <formula>0</formula>
    </cfRule>
  </conditionalFormatting>
  <conditionalFormatting sqref="D8">
    <cfRule type="cellIs" dxfId="1586" priority="1563" operator="lessThan">
      <formula>0</formula>
    </cfRule>
  </conditionalFormatting>
  <conditionalFormatting sqref="D8">
    <cfRule type="cellIs" dxfId="1585" priority="1562" operator="lessThan">
      <formula>0</formula>
    </cfRule>
  </conditionalFormatting>
  <conditionalFormatting sqref="D8">
    <cfRule type="cellIs" dxfId="1584" priority="1561" operator="lessThan">
      <formula>0</formula>
    </cfRule>
  </conditionalFormatting>
  <conditionalFormatting sqref="D9">
    <cfRule type="cellIs" dxfId="1583" priority="1560" operator="lessThan">
      <formula>0</formula>
    </cfRule>
  </conditionalFormatting>
  <conditionalFormatting sqref="D9">
    <cfRule type="cellIs" dxfId="1582" priority="1559" operator="lessThan">
      <formula>0</formula>
    </cfRule>
  </conditionalFormatting>
  <conditionalFormatting sqref="D8">
    <cfRule type="cellIs" dxfId="1581" priority="1558" operator="lessThan">
      <formula>0</formula>
    </cfRule>
  </conditionalFormatting>
  <conditionalFormatting sqref="D9">
    <cfRule type="cellIs" dxfId="1580" priority="1557" operator="lessThan">
      <formula>0</formula>
    </cfRule>
  </conditionalFormatting>
  <conditionalFormatting sqref="D8">
    <cfRule type="cellIs" dxfId="1579" priority="1556" operator="lessThan">
      <formula>0</formula>
    </cfRule>
  </conditionalFormatting>
  <conditionalFormatting sqref="D8">
    <cfRule type="cellIs" dxfId="1578" priority="1555" operator="lessThan">
      <formula>0</formula>
    </cfRule>
  </conditionalFormatting>
  <conditionalFormatting sqref="D9">
    <cfRule type="cellIs" dxfId="1577" priority="1554" operator="lessThan">
      <formula>0</formula>
    </cfRule>
  </conditionalFormatting>
  <conditionalFormatting sqref="D8">
    <cfRule type="cellIs" dxfId="1576" priority="1553" operator="lessThan">
      <formula>0</formula>
    </cfRule>
  </conditionalFormatting>
  <conditionalFormatting sqref="D8">
    <cfRule type="cellIs" dxfId="1575" priority="1552" operator="lessThan">
      <formula>0</formula>
    </cfRule>
  </conditionalFormatting>
  <conditionalFormatting sqref="D8">
    <cfRule type="cellIs" dxfId="1574" priority="1551" operator="lessThan">
      <formula>0</formula>
    </cfRule>
  </conditionalFormatting>
  <conditionalFormatting sqref="D9">
    <cfRule type="cellIs" dxfId="1573" priority="1550" operator="lessThan">
      <formula>0</formula>
    </cfRule>
  </conditionalFormatting>
  <conditionalFormatting sqref="D8">
    <cfRule type="cellIs" dxfId="1572" priority="1549" operator="lessThan">
      <formula>0</formula>
    </cfRule>
  </conditionalFormatting>
  <conditionalFormatting sqref="D8">
    <cfRule type="cellIs" dxfId="1571" priority="1548" operator="lessThan">
      <formula>0</formula>
    </cfRule>
  </conditionalFormatting>
  <conditionalFormatting sqref="D8">
    <cfRule type="cellIs" dxfId="1570" priority="1547" operator="lessThan">
      <formula>0</formula>
    </cfRule>
  </conditionalFormatting>
  <conditionalFormatting sqref="D8">
    <cfRule type="cellIs" dxfId="1569" priority="1546" operator="lessThan">
      <formula>0</formula>
    </cfRule>
  </conditionalFormatting>
  <conditionalFormatting sqref="D9">
    <cfRule type="cellIs" dxfId="1568" priority="1545" operator="lessThan">
      <formula>0</formula>
    </cfRule>
  </conditionalFormatting>
  <conditionalFormatting sqref="D8">
    <cfRule type="cellIs" dxfId="1567" priority="1544" operator="lessThan">
      <formula>0</formula>
    </cfRule>
  </conditionalFormatting>
  <conditionalFormatting sqref="D8">
    <cfRule type="cellIs" dxfId="1566" priority="1543" operator="lessThan">
      <formula>0</formula>
    </cfRule>
  </conditionalFormatting>
  <conditionalFormatting sqref="D8">
    <cfRule type="cellIs" dxfId="1565" priority="1542" operator="lessThan">
      <formula>0</formula>
    </cfRule>
  </conditionalFormatting>
  <conditionalFormatting sqref="D8">
    <cfRule type="cellIs" dxfId="1564" priority="1541" operator="lessThan">
      <formula>0</formula>
    </cfRule>
  </conditionalFormatting>
  <conditionalFormatting sqref="D8">
    <cfRule type="cellIs" dxfId="1563" priority="1540" operator="lessThan">
      <formula>0</formula>
    </cfRule>
  </conditionalFormatting>
  <conditionalFormatting sqref="D9">
    <cfRule type="cellIs" dxfId="1562" priority="1539" operator="lessThan">
      <formula>0</formula>
    </cfRule>
  </conditionalFormatting>
  <conditionalFormatting sqref="D9">
    <cfRule type="cellIs" dxfId="1561" priority="1538" operator="lessThan">
      <formula>0</formula>
    </cfRule>
  </conditionalFormatting>
  <conditionalFormatting sqref="D9">
    <cfRule type="cellIs" dxfId="1560" priority="1537" operator="lessThan">
      <formula>0</formula>
    </cfRule>
  </conditionalFormatting>
  <conditionalFormatting sqref="D8">
    <cfRule type="cellIs" dxfId="1559" priority="1536" operator="lessThan">
      <formula>0</formula>
    </cfRule>
  </conditionalFormatting>
  <conditionalFormatting sqref="D9">
    <cfRule type="cellIs" dxfId="1558" priority="1535" operator="lessThan">
      <formula>0</formula>
    </cfRule>
  </conditionalFormatting>
  <conditionalFormatting sqref="D9">
    <cfRule type="cellIs" dxfId="1557" priority="1534" operator="lessThan">
      <formula>0</formula>
    </cfRule>
  </conditionalFormatting>
  <conditionalFormatting sqref="D8">
    <cfRule type="cellIs" dxfId="1556" priority="1533" operator="lessThan">
      <formula>0</formula>
    </cfRule>
  </conditionalFormatting>
  <conditionalFormatting sqref="D9">
    <cfRule type="cellIs" dxfId="1555" priority="1532" operator="lessThan">
      <formula>0</formula>
    </cfRule>
  </conditionalFormatting>
  <conditionalFormatting sqref="D8">
    <cfRule type="cellIs" dxfId="1554" priority="1531" operator="lessThan">
      <formula>0</formula>
    </cfRule>
  </conditionalFormatting>
  <conditionalFormatting sqref="D8">
    <cfRule type="cellIs" dxfId="1553" priority="1530" operator="lessThan">
      <formula>0</formula>
    </cfRule>
  </conditionalFormatting>
  <conditionalFormatting sqref="D9">
    <cfRule type="cellIs" dxfId="1552" priority="1529" operator="lessThan">
      <formula>0</formula>
    </cfRule>
  </conditionalFormatting>
  <conditionalFormatting sqref="D9">
    <cfRule type="cellIs" dxfId="1551" priority="1528" operator="lessThan">
      <formula>0</formula>
    </cfRule>
  </conditionalFormatting>
  <conditionalFormatting sqref="D8">
    <cfRule type="cellIs" dxfId="1550" priority="1527" operator="lessThan">
      <formula>0</formula>
    </cfRule>
  </conditionalFormatting>
  <conditionalFormatting sqref="D9">
    <cfRule type="cellIs" dxfId="1549" priority="1526" operator="lessThan">
      <formula>0</formula>
    </cfRule>
  </conditionalFormatting>
  <conditionalFormatting sqref="D8">
    <cfRule type="cellIs" dxfId="1548" priority="1525" operator="lessThan">
      <formula>0</formula>
    </cfRule>
  </conditionalFormatting>
  <conditionalFormatting sqref="D8">
    <cfRule type="cellIs" dxfId="1547" priority="1524" operator="lessThan">
      <formula>0</formula>
    </cfRule>
  </conditionalFormatting>
  <conditionalFormatting sqref="D9">
    <cfRule type="cellIs" dxfId="1546" priority="1523" operator="lessThan">
      <formula>0</formula>
    </cfRule>
  </conditionalFormatting>
  <conditionalFormatting sqref="D8">
    <cfRule type="cellIs" dxfId="1545" priority="1522" operator="lessThan">
      <formula>0</formula>
    </cfRule>
  </conditionalFormatting>
  <conditionalFormatting sqref="D8">
    <cfRule type="cellIs" dxfId="1544" priority="1521" operator="lessThan">
      <formula>0</formula>
    </cfRule>
  </conditionalFormatting>
  <conditionalFormatting sqref="D8">
    <cfRule type="cellIs" dxfId="1543" priority="1520" operator="lessThan">
      <formula>0</formula>
    </cfRule>
  </conditionalFormatting>
  <conditionalFormatting sqref="D9">
    <cfRule type="cellIs" dxfId="1542" priority="1519" operator="lessThan">
      <formula>0</formula>
    </cfRule>
  </conditionalFormatting>
  <conditionalFormatting sqref="D9">
    <cfRule type="cellIs" dxfId="1541" priority="1518" operator="lessThan">
      <formula>0</formula>
    </cfRule>
  </conditionalFormatting>
  <conditionalFormatting sqref="D8">
    <cfRule type="cellIs" dxfId="1540" priority="1517" operator="lessThan">
      <formula>0</formula>
    </cfRule>
  </conditionalFormatting>
  <conditionalFormatting sqref="D9">
    <cfRule type="cellIs" dxfId="1539" priority="1516" operator="lessThan">
      <formula>0</formula>
    </cfRule>
  </conditionalFormatting>
  <conditionalFormatting sqref="D8">
    <cfRule type="cellIs" dxfId="1538" priority="1515" operator="lessThan">
      <formula>0</formula>
    </cfRule>
  </conditionalFormatting>
  <conditionalFormatting sqref="D8">
    <cfRule type="cellIs" dxfId="1537" priority="1514" operator="lessThan">
      <formula>0</formula>
    </cfRule>
  </conditionalFormatting>
  <conditionalFormatting sqref="D9">
    <cfRule type="cellIs" dxfId="1536" priority="1513" operator="lessThan">
      <formula>0</formula>
    </cfRule>
  </conditionalFormatting>
  <conditionalFormatting sqref="D8">
    <cfRule type="cellIs" dxfId="1535" priority="1512" operator="lessThan">
      <formula>0</formula>
    </cfRule>
  </conditionalFormatting>
  <conditionalFormatting sqref="D8">
    <cfRule type="cellIs" dxfId="1534" priority="1511" operator="lessThan">
      <formula>0</formula>
    </cfRule>
  </conditionalFormatting>
  <conditionalFormatting sqref="D8">
    <cfRule type="cellIs" dxfId="1533" priority="1510" operator="lessThan">
      <formula>0</formula>
    </cfRule>
  </conditionalFormatting>
  <conditionalFormatting sqref="D9">
    <cfRule type="cellIs" dxfId="1532" priority="1509" operator="lessThan">
      <formula>0</formula>
    </cfRule>
  </conditionalFormatting>
  <conditionalFormatting sqref="D8">
    <cfRule type="cellIs" dxfId="1531" priority="1508" operator="lessThan">
      <formula>0</formula>
    </cfRule>
  </conditionalFormatting>
  <conditionalFormatting sqref="D8">
    <cfRule type="cellIs" dxfId="1530" priority="1507" operator="lessThan">
      <formula>0</formula>
    </cfRule>
  </conditionalFormatting>
  <conditionalFormatting sqref="D8">
    <cfRule type="cellIs" dxfId="1529" priority="1506" operator="lessThan">
      <formula>0</formula>
    </cfRule>
  </conditionalFormatting>
  <conditionalFormatting sqref="D8">
    <cfRule type="cellIs" dxfId="1528" priority="1505" operator="lessThan">
      <formula>0</formula>
    </cfRule>
  </conditionalFormatting>
  <conditionalFormatting sqref="D9">
    <cfRule type="cellIs" dxfId="1527" priority="1504" operator="lessThan">
      <formula>0</formula>
    </cfRule>
  </conditionalFormatting>
  <conditionalFormatting sqref="D9">
    <cfRule type="cellIs" dxfId="1526" priority="1503" operator="lessThan">
      <formula>0</formula>
    </cfRule>
  </conditionalFormatting>
  <conditionalFormatting sqref="D8">
    <cfRule type="cellIs" dxfId="1525" priority="1502" operator="lessThan">
      <formula>0</formula>
    </cfRule>
  </conditionalFormatting>
  <conditionalFormatting sqref="D9">
    <cfRule type="cellIs" dxfId="1524" priority="1501" operator="lessThan">
      <formula>0</formula>
    </cfRule>
  </conditionalFormatting>
  <conditionalFormatting sqref="D8">
    <cfRule type="cellIs" dxfId="1523" priority="1500" operator="lessThan">
      <formula>0</formula>
    </cfRule>
  </conditionalFormatting>
  <conditionalFormatting sqref="D8">
    <cfRule type="cellIs" dxfId="1522" priority="1499" operator="lessThan">
      <formula>0</formula>
    </cfRule>
  </conditionalFormatting>
  <conditionalFormatting sqref="D9">
    <cfRule type="cellIs" dxfId="1521" priority="1498" operator="lessThan">
      <formula>0</formula>
    </cfRule>
  </conditionalFormatting>
  <conditionalFormatting sqref="D8">
    <cfRule type="cellIs" dxfId="1520" priority="1497" operator="lessThan">
      <formula>0</formula>
    </cfRule>
  </conditionalFormatting>
  <conditionalFormatting sqref="D8">
    <cfRule type="cellIs" dxfId="1519" priority="1496" operator="lessThan">
      <formula>0</formula>
    </cfRule>
  </conditionalFormatting>
  <conditionalFormatting sqref="D8">
    <cfRule type="cellIs" dxfId="1518" priority="1495" operator="lessThan">
      <formula>0</formula>
    </cfRule>
  </conditionalFormatting>
  <conditionalFormatting sqref="D9">
    <cfRule type="cellIs" dxfId="1517" priority="1494" operator="lessThan">
      <formula>0</formula>
    </cfRule>
  </conditionalFormatting>
  <conditionalFormatting sqref="D8">
    <cfRule type="cellIs" dxfId="1516" priority="1493" operator="lessThan">
      <formula>0</formula>
    </cfRule>
  </conditionalFormatting>
  <conditionalFormatting sqref="D8">
    <cfRule type="cellIs" dxfId="1515" priority="1492" operator="lessThan">
      <formula>0</formula>
    </cfRule>
  </conditionalFormatting>
  <conditionalFormatting sqref="D8">
    <cfRule type="cellIs" dxfId="1514" priority="1491" operator="lessThan">
      <formula>0</formula>
    </cfRule>
  </conditionalFormatting>
  <conditionalFormatting sqref="D8">
    <cfRule type="cellIs" dxfId="1513" priority="1490" operator="lessThan">
      <formula>0</formula>
    </cfRule>
  </conditionalFormatting>
  <conditionalFormatting sqref="D9">
    <cfRule type="cellIs" dxfId="1512" priority="1489" operator="lessThan">
      <formula>0</formula>
    </cfRule>
  </conditionalFormatting>
  <conditionalFormatting sqref="D8">
    <cfRule type="cellIs" dxfId="1511" priority="1488" operator="lessThan">
      <formula>0</formula>
    </cfRule>
  </conditionalFormatting>
  <conditionalFormatting sqref="D8">
    <cfRule type="cellIs" dxfId="1510" priority="1487" operator="lessThan">
      <formula>0</formula>
    </cfRule>
  </conditionalFormatting>
  <conditionalFormatting sqref="D8">
    <cfRule type="cellIs" dxfId="1509" priority="1486" operator="lessThan">
      <formula>0</formula>
    </cfRule>
  </conditionalFormatting>
  <conditionalFormatting sqref="D8">
    <cfRule type="cellIs" dxfId="1508" priority="1485" operator="lessThan">
      <formula>0</formula>
    </cfRule>
  </conditionalFormatting>
  <conditionalFormatting sqref="D8">
    <cfRule type="cellIs" dxfId="1507" priority="1484" operator="lessThan">
      <formula>0</formula>
    </cfRule>
  </conditionalFormatting>
  <conditionalFormatting sqref="D9">
    <cfRule type="cellIs" dxfId="1506" priority="1483" operator="lessThan">
      <formula>0</formula>
    </cfRule>
  </conditionalFormatting>
  <conditionalFormatting sqref="D9">
    <cfRule type="cellIs" dxfId="1505" priority="1482" operator="lessThan">
      <formula>0</formula>
    </cfRule>
  </conditionalFormatting>
  <conditionalFormatting sqref="D8">
    <cfRule type="cellIs" dxfId="1504" priority="1481" operator="lessThan">
      <formula>0</formula>
    </cfRule>
  </conditionalFormatting>
  <conditionalFormatting sqref="D9">
    <cfRule type="cellIs" dxfId="1503" priority="1480" operator="lessThan">
      <formula>0</formula>
    </cfRule>
  </conditionalFormatting>
  <conditionalFormatting sqref="D8">
    <cfRule type="cellIs" dxfId="1502" priority="1479" operator="lessThan">
      <formula>0</formula>
    </cfRule>
  </conditionalFormatting>
  <conditionalFormatting sqref="D8">
    <cfRule type="cellIs" dxfId="1501" priority="1478" operator="lessThan">
      <formula>0</formula>
    </cfRule>
  </conditionalFormatting>
  <conditionalFormatting sqref="D9">
    <cfRule type="cellIs" dxfId="1500" priority="1477" operator="lessThan">
      <formula>0</formula>
    </cfRule>
  </conditionalFormatting>
  <conditionalFormatting sqref="D8">
    <cfRule type="cellIs" dxfId="1499" priority="1476" operator="lessThan">
      <formula>0</formula>
    </cfRule>
  </conditionalFormatting>
  <conditionalFormatting sqref="D8">
    <cfRule type="cellIs" dxfId="1498" priority="1475" operator="lessThan">
      <formula>0</formula>
    </cfRule>
  </conditionalFormatting>
  <conditionalFormatting sqref="D8">
    <cfRule type="cellIs" dxfId="1497" priority="1474" operator="lessThan">
      <formula>0</formula>
    </cfRule>
  </conditionalFormatting>
  <conditionalFormatting sqref="D9">
    <cfRule type="cellIs" dxfId="1496" priority="1473" operator="lessThan">
      <formula>0</formula>
    </cfRule>
  </conditionalFormatting>
  <conditionalFormatting sqref="D8">
    <cfRule type="cellIs" dxfId="1495" priority="1472" operator="lessThan">
      <formula>0</formula>
    </cfRule>
  </conditionalFormatting>
  <conditionalFormatting sqref="D8">
    <cfRule type="cellIs" dxfId="1494" priority="1471" operator="lessThan">
      <formula>0</formula>
    </cfRule>
  </conditionalFormatting>
  <conditionalFormatting sqref="D8">
    <cfRule type="cellIs" dxfId="1493" priority="1470" operator="lessThan">
      <formula>0</formula>
    </cfRule>
  </conditionalFormatting>
  <conditionalFormatting sqref="D8">
    <cfRule type="cellIs" dxfId="1492" priority="1469" operator="lessThan">
      <formula>0</formula>
    </cfRule>
  </conditionalFormatting>
  <conditionalFormatting sqref="D9">
    <cfRule type="cellIs" dxfId="1491" priority="1468" operator="lessThan">
      <formula>0</formula>
    </cfRule>
  </conditionalFormatting>
  <conditionalFormatting sqref="D8">
    <cfRule type="cellIs" dxfId="1490" priority="1467" operator="lessThan">
      <formula>0</formula>
    </cfRule>
  </conditionalFormatting>
  <conditionalFormatting sqref="D8">
    <cfRule type="cellIs" dxfId="1489" priority="1466" operator="lessThan">
      <formula>0</formula>
    </cfRule>
  </conditionalFormatting>
  <conditionalFormatting sqref="D8">
    <cfRule type="cellIs" dxfId="1488" priority="1465" operator="lessThan">
      <formula>0</formula>
    </cfRule>
  </conditionalFormatting>
  <conditionalFormatting sqref="D8">
    <cfRule type="cellIs" dxfId="1487" priority="1464" operator="lessThan">
      <formula>0</formula>
    </cfRule>
  </conditionalFormatting>
  <conditionalFormatting sqref="D8">
    <cfRule type="cellIs" dxfId="1486" priority="1463" operator="lessThan">
      <formula>0</formula>
    </cfRule>
  </conditionalFormatting>
  <conditionalFormatting sqref="D9">
    <cfRule type="cellIs" dxfId="1485" priority="1462" operator="lessThan">
      <formula>0</formula>
    </cfRule>
  </conditionalFormatting>
  <conditionalFormatting sqref="D8">
    <cfRule type="cellIs" dxfId="1484" priority="1461" operator="lessThan">
      <formula>0</formula>
    </cfRule>
  </conditionalFormatting>
  <conditionalFormatting sqref="D8">
    <cfRule type="cellIs" dxfId="1483" priority="1460" operator="lessThan">
      <formula>0</formula>
    </cfRule>
  </conditionalFormatting>
  <conditionalFormatting sqref="D8">
    <cfRule type="cellIs" dxfId="1482" priority="1459" operator="lessThan">
      <formula>0</formula>
    </cfRule>
  </conditionalFormatting>
  <conditionalFormatting sqref="D8">
    <cfRule type="cellIs" dxfId="1481" priority="1458" operator="lessThan">
      <formula>0</formula>
    </cfRule>
  </conditionalFormatting>
  <conditionalFormatting sqref="D8">
    <cfRule type="cellIs" dxfId="1480" priority="1457" operator="lessThan">
      <formula>0</formula>
    </cfRule>
  </conditionalFormatting>
  <conditionalFormatting sqref="D8">
    <cfRule type="cellIs" dxfId="1479" priority="1456" operator="lessThan">
      <formula>0</formula>
    </cfRule>
  </conditionalFormatting>
  <conditionalFormatting sqref="D9">
    <cfRule type="cellIs" dxfId="1478" priority="1455" operator="lessThan">
      <formula>0</formula>
    </cfRule>
  </conditionalFormatting>
  <conditionalFormatting sqref="D9">
    <cfRule type="cellIs" dxfId="1477" priority="1454" operator="lessThan">
      <formula>0</formula>
    </cfRule>
  </conditionalFormatting>
  <conditionalFormatting sqref="D9">
    <cfRule type="cellIs" dxfId="1476" priority="1453" operator="lessThan">
      <formula>0</formula>
    </cfRule>
  </conditionalFormatting>
  <conditionalFormatting sqref="D8">
    <cfRule type="cellIs" dxfId="1475" priority="1452" operator="lessThan">
      <formula>0</formula>
    </cfRule>
  </conditionalFormatting>
  <conditionalFormatting sqref="D9">
    <cfRule type="cellIs" dxfId="1474" priority="1451" operator="lessThan">
      <formula>0</formula>
    </cfRule>
  </conditionalFormatting>
  <conditionalFormatting sqref="D9">
    <cfRule type="cellIs" dxfId="1473" priority="1450" operator="lessThan">
      <formula>0</formula>
    </cfRule>
  </conditionalFormatting>
  <conditionalFormatting sqref="D8">
    <cfRule type="cellIs" dxfId="1472" priority="1449" operator="lessThan">
      <formula>0</formula>
    </cfRule>
  </conditionalFormatting>
  <conditionalFormatting sqref="D9">
    <cfRule type="cellIs" dxfId="1471" priority="1448" operator="lessThan">
      <formula>0</formula>
    </cfRule>
  </conditionalFormatting>
  <conditionalFormatting sqref="D8">
    <cfRule type="cellIs" dxfId="1470" priority="1447" operator="lessThan">
      <formula>0</formula>
    </cfRule>
  </conditionalFormatting>
  <conditionalFormatting sqref="D8">
    <cfRule type="cellIs" dxfId="1469" priority="1446" operator="lessThan">
      <formula>0</formula>
    </cfRule>
  </conditionalFormatting>
  <conditionalFormatting sqref="D9">
    <cfRule type="cellIs" dxfId="1468" priority="1445" operator="lessThan">
      <formula>0</formula>
    </cfRule>
  </conditionalFormatting>
  <conditionalFormatting sqref="D9">
    <cfRule type="cellIs" dxfId="1467" priority="1444" operator="lessThan">
      <formula>0</formula>
    </cfRule>
  </conditionalFormatting>
  <conditionalFormatting sqref="D8">
    <cfRule type="cellIs" dxfId="1466" priority="1443" operator="lessThan">
      <formula>0</formula>
    </cfRule>
  </conditionalFormatting>
  <conditionalFormatting sqref="D9">
    <cfRule type="cellIs" dxfId="1465" priority="1442" operator="lessThan">
      <formula>0</formula>
    </cfRule>
  </conditionalFormatting>
  <conditionalFormatting sqref="D8">
    <cfRule type="cellIs" dxfId="1464" priority="1441" operator="lessThan">
      <formula>0</formula>
    </cfRule>
  </conditionalFormatting>
  <conditionalFormatting sqref="D8">
    <cfRule type="cellIs" dxfId="1463" priority="1440" operator="lessThan">
      <formula>0</formula>
    </cfRule>
  </conditionalFormatting>
  <conditionalFormatting sqref="D9">
    <cfRule type="cellIs" dxfId="1462" priority="1439" operator="lessThan">
      <formula>0</formula>
    </cfRule>
  </conditionalFormatting>
  <conditionalFormatting sqref="D8">
    <cfRule type="cellIs" dxfId="1461" priority="1438" operator="lessThan">
      <formula>0</formula>
    </cfRule>
  </conditionalFormatting>
  <conditionalFormatting sqref="D8">
    <cfRule type="cellIs" dxfId="1460" priority="1437" operator="lessThan">
      <formula>0</formula>
    </cfRule>
  </conditionalFormatting>
  <conditionalFormatting sqref="D8">
    <cfRule type="cellIs" dxfId="1459" priority="1436" operator="lessThan">
      <formula>0</formula>
    </cfRule>
  </conditionalFormatting>
  <conditionalFormatting sqref="D9">
    <cfRule type="cellIs" dxfId="1458" priority="1435" operator="lessThan">
      <formula>0</formula>
    </cfRule>
  </conditionalFormatting>
  <conditionalFormatting sqref="D9">
    <cfRule type="cellIs" dxfId="1457" priority="1434" operator="lessThan">
      <formula>0</formula>
    </cfRule>
  </conditionalFormatting>
  <conditionalFormatting sqref="D8">
    <cfRule type="cellIs" dxfId="1456" priority="1433" operator="lessThan">
      <formula>0</formula>
    </cfRule>
  </conditionalFormatting>
  <conditionalFormatting sqref="D9">
    <cfRule type="cellIs" dxfId="1455" priority="1432" operator="lessThan">
      <formula>0</formula>
    </cfRule>
  </conditionalFormatting>
  <conditionalFormatting sqref="D8">
    <cfRule type="cellIs" dxfId="1454" priority="1431" operator="lessThan">
      <formula>0</formula>
    </cfRule>
  </conditionalFormatting>
  <conditionalFormatting sqref="D8">
    <cfRule type="cellIs" dxfId="1453" priority="1430" operator="lessThan">
      <formula>0</formula>
    </cfRule>
  </conditionalFormatting>
  <conditionalFormatting sqref="D9">
    <cfRule type="cellIs" dxfId="1452" priority="1429" operator="lessThan">
      <formula>0</formula>
    </cfRule>
  </conditionalFormatting>
  <conditionalFormatting sqref="D8">
    <cfRule type="cellIs" dxfId="1451" priority="1428" operator="lessThan">
      <formula>0</formula>
    </cfRule>
  </conditionalFormatting>
  <conditionalFormatting sqref="D8">
    <cfRule type="cellIs" dxfId="1450" priority="1427" operator="lessThan">
      <formula>0</formula>
    </cfRule>
  </conditionalFormatting>
  <conditionalFormatting sqref="D8">
    <cfRule type="cellIs" dxfId="1449" priority="1426" operator="lessThan">
      <formula>0</formula>
    </cfRule>
  </conditionalFormatting>
  <conditionalFormatting sqref="D9">
    <cfRule type="cellIs" dxfId="1448" priority="1425" operator="lessThan">
      <formula>0</formula>
    </cfRule>
  </conditionalFormatting>
  <conditionalFormatting sqref="D8">
    <cfRule type="cellIs" dxfId="1447" priority="1424" operator="lessThan">
      <formula>0</formula>
    </cfRule>
  </conditionalFormatting>
  <conditionalFormatting sqref="D8">
    <cfRule type="cellIs" dxfId="1446" priority="1423" operator="lessThan">
      <formula>0</formula>
    </cfRule>
  </conditionalFormatting>
  <conditionalFormatting sqref="D8">
    <cfRule type="cellIs" dxfId="1445" priority="1422" operator="lessThan">
      <formula>0</formula>
    </cfRule>
  </conditionalFormatting>
  <conditionalFormatting sqref="D8">
    <cfRule type="cellIs" dxfId="1444" priority="1421" operator="lessThan">
      <formula>0</formula>
    </cfRule>
  </conditionalFormatting>
  <conditionalFormatting sqref="D9">
    <cfRule type="cellIs" dxfId="1443" priority="1420" operator="lessThan">
      <formula>0</formula>
    </cfRule>
  </conditionalFormatting>
  <conditionalFormatting sqref="D9">
    <cfRule type="cellIs" dxfId="1442" priority="1419" operator="lessThan">
      <formula>0</formula>
    </cfRule>
  </conditionalFormatting>
  <conditionalFormatting sqref="D8">
    <cfRule type="cellIs" dxfId="1441" priority="1418" operator="lessThan">
      <formula>0</formula>
    </cfRule>
  </conditionalFormatting>
  <conditionalFormatting sqref="D9">
    <cfRule type="cellIs" dxfId="1440" priority="1417" operator="lessThan">
      <formula>0</formula>
    </cfRule>
  </conditionalFormatting>
  <conditionalFormatting sqref="D8">
    <cfRule type="cellIs" dxfId="1439" priority="1416" operator="lessThan">
      <formula>0</formula>
    </cfRule>
  </conditionalFormatting>
  <conditionalFormatting sqref="D8">
    <cfRule type="cellIs" dxfId="1438" priority="1415" operator="lessThan">
      <formula>0</formula>
    </cfRule>
  </conditionalFormatting>
  <conditionalFormatting sqref="D9">
    <cfRule type="cellIs" dxfId="1437" priority="1414" operator="lessThan">
      <formula>0</formula>
    </cfRule>
  </conditionalFormatting>
  <conditionalFormatting sqref="D8">
    <cfRule type="cellIs" dxfId="1436" priority="1413" operator="lessThan">
      <formula>0</formula>
    </cfRule>
  </conditionalFormatting>
  <conditionalFormatting sqref="D8">
    <cfRule type="cellIs" dxfId="1435" priority="1412" operator="lessThan">
      <formula>0</formula>
    </cfRule>
  </conditionalFormatting>
  <conditionalFormatting sqref="D8">
    <cfRule type="cellIs" dxfId="1434" priority="1411" operator="lessThan">
      <formula>0</formula>
    </cfRule>
  </conditionalFormatting>
  <conditionalFormatting sqref="D9">
    <cfRule type="cellIs" dxfId="1433" priority="1410" operator="lessThan">
      <formula>0</formula>
    </cfRule>
  </conditionalFormatting>
  <conditionalFormatting sqref="D8">
    <cfRule type="cellIs" dxfId="1432" priority="1409" operator="lessThan">
      <formula>0</formula>
    </cfRule>
  </conditionalFormatting>
  <conditionalFormatting sqref="D8">
    <cfRule type="cellIs" dxfId="1431" priority="1408" operator="lessThan">
      <formula>0</formula>
    </cfRule>
  </conditionalFormatting>
  <conditionalFormatting sqref="D8">
    <cfRule type="cellIs" dxfId="1430" priority="1407" operator="lessThan">
      <formula>0</formula>
    </cfRule>
  </conditionalFormatting>
  <conditionalFormatting sqref="D8">
    <cfRule type="cellIs" dxfId="1429" priority="1406" operator="lessThan">
      <formula>0</formula>
    </cfRule>
  </conditionalFormatting>
  <conditionalFormatting sqref="D9">
    <cfRule type="cellIs" dxfId="1428" priority="1405" operator="lessThan">
      <formula>0</formula>
    </cfRule>
  </conditionalFormatting>
  <conditionalFormatting sqref="D8">
    <cfRule type="cellIs" dxfId="1427" priority="1404" operator="lessThan">
      <formula>0</formula>
    </cfRule>
  </conditionalFormatting>
  <conditionalFormatting sqref="D8">
    <cfRule type="cellIs" dxfId="1426" priority="1403" operator="lessThan">
      <formula>0</formula>
    </cfRule>
  </conditionalFormatting>
  <conditionalFormatting sqref="D8">
    <cfRule type="cellIs" dxfId="1425" priority="1402" operator="lessThan">
      <formula>0</formula>
    </cfRule>
  </conditionalFormatting>
  <conditionalFormatting sqref="D8">
    <cfRule type="cellIs" dxfId="1424" priority="1401" operator="lessThan">
      <formula>0</formula>
    </cfRule>
  </conditionalFormatting>
  <conditionalFormatting sqref="D8">
    <cfRule type="cellIs" dxfId="1423" priority="1400" operator="lessThan">
      <formula>0</formula>
    </cfRule>
  </conditionalFormatting>
  <conditionalFormatting sqref="D9">
    <cfRule type="cellIs" dxfId="1422" priority="1399" operator="lessThan">
      <formula>0</formula>
    </cfRule>
  </conditionalFormatting>
  <conditionalFormatting sqref="D9">
    <cfRule type="cellIs" dxfId="1421" priority="1398" operator="lessThan">
      <formula>0</formula>
    </cfRule>
  </conditionalFormatting>
  <conditionalFormatting sqref="D8">
    <cfRule type="cellIs" dxfId="1420" priority="1397" operator="lessThan">
      <formula>0</formula>
    </cfRule>
  </conditionalFormatting>
  <conditionalFormatting sqref="D9">
    <cfRule type="cellIs" dxfId="1419" priority="1396" operator="lessThan">
      <formula>0</formula>
    </cfRule>
  </conditionalFormatting>
  <conditionalFormatting sqref="D8">
    <cfRule type="cellIs" dxfId="1418" priority="1395" operator="lessThan">
      <formula>0</formula>
    </cfRule>
  </conditionalFormatting>
  <conditionalFormatting sqref="D8">
    <cfRule type="cellIs" dxfId="1417" priority="1394" operator="lessThan">
      <formula>0</formula>
    </cfRule>
  </conditionalFormatting>
  <conditionalFormatting sqref="D9">
    <cfRule type="cellIs" dxfId="1416" priority="1393" operator="lessThan">
      <formula>0</formula>
    </cfRule>
  </conditionalFormatting>
  <conditionalFormatting sqref="D8">
    <cfRule type="cellIs" dxfId="1415" priority="1392" operator="lessThan">
      <formula>0</formula>
    </cfRule>
  </conditionalFormatting>
  <conditionalFormatting sqref="D8">
    <cfRule type="cellIs" dxfId="1414" priority="1391" operator="lessThan">
      <formula>0</formula>
    </cfRule>
  </conditionalFormatting>
  <conditionalFormatting sqref="D8">
    <cfRule type="cellIs" dxfId="1413" priority="1390" operator="lessThan">
      <formula>0</formula>
    </cfRule>
  </conditionalFormatting>
  <conditionalFormatting sqref="D9">
    <cfRule type="cellIs" dxfId="1412" priority="1389" operator="lessThan">
      <formula>0</formula>
    </cfRule>
  </conditionalFormatting>
  <conditionalFormatting sqref="D8">
    <cfRule type="cellIs" dxfId="1411" priority="1388" operator="lessThan">
      <formula>0</formula>
    </cfRule>
  </conditionalFormatting>
  <conditionalFormatting sqref="D8">
    <cfRule type="cellIs" dxfId="1410" priority="1387" operator="lessThan">
      <formula>0</formula>
    </cfRule>
  </conditionalFormatting>
  <conditionalFormatting sqref="D8">
    <cfRule type="cellIs" dxfId="1409" priority="1386" operator="lessThan">
      <formula>0</formula>
    </cfRule>
  </conditionalFormatting>
  <conditionalFormatting sqref="D8">
    <cfRule type="cellIs" dxfId="1408" priority="1385" operator="lessThan">
      <formula>0</formula>
    </cfRule>
  </conditionalFormatting>
  <conditionalFormatting sqref="D9">
    <cfRule type="cellIs" dxfId="1407" priority="1384" operator="lessThan">
      <formula>0</formula>
    </cfRule>
  </conditionalFormatting>
  <conditionalFormatting sqref="D8">
    <cfRule type="cellIs" dxfId="1406" priority="1383" operator="lessThan">
      <formula>0</formula>
    </cfRule>
  </conditionalFormatting>
  <conditionalFormatting sqref="D8">
    <cfRule type="cellIs" dxfId="1405" priority="1382" operator="lessThan">
      <formula>0</formula>
    </cfRule>
  </conditionalFormatting>
  <conditionalFormatting sqref="D8">
    <cfRule type="cellIs" dxfId="1404" priority="1381" operator="lessThan">
      <formula>0</formula>
    </cfRule>
  </conditionalFormatting>
  <conditionalFormatting sqref="D8">
    <cfRule type="cellIs" dxfId="1403" priority="1380" operator="lessThan">
      <formula>0</formula>
    </cfRule>
  </conditionalFormatting>
  <conditionalFormatting sqref="D8">
    <cfRule type="cellIs" dxfId="1402" priority="1379" operator="lessThan">
      <formula>0</formula>
    </cfRule>
  </conditionalFormatting>
  <conditionalFormatting sqref="D9">
    <cfRule type="cellIs" dxfId="1401" priority="1378" operator="lessThan">
      <formula>0</formula>
    </cfRule>
  </conditionalFormatting>
  <conditionalFormatting sqref="D8">
    <cfRule type="cellIs" dxfId="1400" priority="1377" operator="lessThan">
      <formula>0</formula>
    </cfRule>
  </conditionalFormatting>
  <conditionalFormatting sqref="D8">
    <cfRule type="cellIs" dxfId="1399" priority="1376" operator="lessThan">
      <formula>0</formula>
    </cfRule>
  </conditionalFormatting>
  <conditionalFormatting sqref="D8">
    <cfRule type="cellIs" dxfId="1398" priority="1375" operator="lessThan">
      <formula>0</formula>
    </cfRule>
  </conditionalFormatting>
  <conditionalFormatting sqref="D8">
    <cfRule type="cellIs" dxfId="1397" priority="1374" operator="lessThan">
      <formula>0</formula>
    </cfRule>
  </conditionalFormatting>
  <conditionalFormatting sqref="D8">
    <cfRule type="cellIs" dxfId="1396" priority="1373" operator="lessThan">
      <formula>0</formula>
    </cfRule>
  </conditionalFormatting>
  <conditionalFormatting sqref="D8">
    <cfRule type="cellIs" dxfId="1395" priority="1372" operator="lessThan">
      <formula>0</formula>
    </cfRule>
  </conditionalFormatting>
  <conditionalFormatting sqref="D9">
    <cfRule type="cellIs" dxfId="1394" priority="1371" operator="lessThan">
      <formula>0</formula>
    </cfRule>
  </conditionalFormatting>
  <conditionalFormatting sqref="D9">
    <cfRule type="cellIs" dxfId="1393" priority="1370" operator="lessThan">
      <formula>0</formula>
    </cfRule>
  </conditionalFormatting>
  <conditionalFormatting sqref="D8">
    <cfRule type="cellIs" dxfId="1392" priority="1369" operator="lessThan">
      <formula>0</formula>
    </cfRule>
  </conditionalFormatting>
  <conditionalFormatting sqref="D9">
    <cfRule type="cellIs" dxfId="1391" priority="1368" operator="lessThan">
      <formula>0</formula>
    </cfRule>
  </conditionalFormatting>
  <conditionalFormatting sqref="D8">
    <cfRule type="cellIs" dxfId="1390" priority="1367" operator="lessThan">
      <formula>0</formula>
    </cfRule>
  </conditionalFormatting>
  <conditionalFormatting sqref="D8">
    <cfRule type="cellIs" dxfId="1389" priority="1366" operator="lessThan">
      <formula>0</formula>
    </cfRule>
  </conditionalFormatting>
  <conditionalFormatting sqref="D9">
    <cfRule type="cellIs" dxfId="1388" priority="1365" operator="lessThan">
      <formula>0</formula>
    </cfRule>
  </conditionalFormatting>
  <conditionalFormatting sqref="D8">
    <cfRule type="cellIs" dxfId="1387" priority="1364" operator="lessThan">
      <formula>0</formula>
    </cfRule>
  </conditionalFormatting>
  <conditionalFormatting sqref="D8">
    <cfRule type="cellIs" dxfId="1386" priority="1363" operator="lessThan">
      <formula>0</formula>
    </cfRule>
  </conditionalFormatting>
  <conditionalFormatting sqref="D8">
    <cfRule type="cellIs" dxfId="1385" priority="1362" operator="lessThan">
      <formula>0</formula>
    </cfRule>
  </conditionalFormatting>
  <conditionalFormatting sqref="D9">
    <cfRule type="cellIs" dxfId="1384" priority="1361" operator="lessThan">
      <formula>0</formula>
    </cfRule>
  </conditionalFormatting>
  <conditionalFormatting sqref="D8">
    <cfRule type="cellIs" dxfId="1383" priority="1360" operator="lessThan">
      <formula>0</formula>
    </cfRule>
  </conditionalFormatting>
  <conditionalFormatting sqref="D8">
    <cfRule type="cellIs" dxfId="1382" priority="1359" operator="lessThan">
      <formula>0</formula>
    </cfRule>
  </conditionalFormatting>
  <conditionalFormatting sqref="D8">
    <cfRule type="cellIs" dxfId="1381" priority="1358" operator="lessThan">
      <formula>0</formula>
    </cfRule>
  </conditionalFormatting>
  <conditionalFormatting sqref="D8">
    <cfRule type="cellIs" dxfId="1380" priority="1357" operator="lessThan">
      <formula>0</formula>
    </cfRule>
  </conditionalFormatting>
  <conditionalFormatting sqref="D9">
    <cfRule type="cellIs" dxfId="1379" priority="1356" operator="lessThan">
      <formula>0</formula>
    </cfRule>
  </conditionalFormatting>
  <conditionalFormatting sqref="D8">
    <cfRule type="cellIs" dxfId="1378" priority="1355" operator="lessThan">
      <formula>0</formula>
    </cfRule>
  </conditionalFormatting>
  <conditionalFormatting sqref="D8">
    <cfRule type="cellIs" dxfId="1377" priority="1354" operator="lessThan">
      <formula>0</formula>
    </cfRule>
  </conditionalFormatting>
  <conditionalFormatting sqref="D8">
    <cfRule type="cellIs" dxfId="1376" priority="1353" operator="lessThan">
      <formula>0</formula>
    </cfRule>
  </conditionalFormatting>
  <conditionalFormatting sqref="D8">
    <cfRule type="cellIs" dxfId="1375" priority="1352" operator="lessThan">
      <formula>0</formula>
    </cfRule>
  </conditionalFormatting>
  <conditionalFormatting sqref="D8">
    <cfRule type="cellIs" dxfId="1374" priority="1351" operator="lessThan">
      <formula>0</formula>
    </cfRule>
  </conditionalFormatting>
  <conditionalFormatting sqref="D9">
    <cfRule type="cellIs" dxfId="1373" priority="1350" operator="lessThan">
      <formula>0</formula>
    </cfRule>
  </conditionalFormatting>
  <conditionalFormatting sqref="D8">
    <cfRule type="cellIs" dxfId="1372" priority="1349" operator="lessThan">
      <formula>0</formula>
    </cfRule>
  </conditionalFormatting>
  <conditionalFormatting sqref="D8">
    <cfRule type="cellIs" dxfId="1371" priority="1348" operator="lessThan">
      <formula>0</formula>
    </cfRule>
  </conditionalFormatting>
  <conditionalFormatting sqref="D8">
    <cfRule type="cellIs" dxfId="1370" priority="1347" operator="lessThan">
      <formula>0</formula>
    </cfRule>
  </conditionalFormatting>
  <conditionalFormatting sqref="D8">
    <cfRule type="cellIs" dxfId="1369" priority="1346" operator="lessThan">
      <formula>0</formula>
    </cfRule>
  </conditionalFormatting>
  <conditionalFormatting sqref="D8">
    <cfRule type="cellIs" dxfId="1368" priority="1345" operator="lessThan">
      <formula>0</formula>
    </cfRule>
  </conditionalFormatting>
  <conditionalFormatting sqref="D8">
    <cfRule type="cellIs" dxfId="1367" priority="1344" operator="lessThan">
      <formula>0</formula>
    </cfRule>
  </conditionalFormatting>
  <conditionalFormatting sqref="D9">
    <cfRule type="cellIs" dxfId="1366" priority="1343" operator="lessThan">
      <formula>0</formula>
    </cfRule>
  </conditionalFormatting>
  <conditionalFormatting sqref="D8">
    <cfRule type="cellIs" dxfId="1365" priority="1342" operator="lessThan">
      <formula>0</formula>
    </cfRule>
  </conditionalFormatting>
  <conditionalFormatting sqref="D8">
    <cfRule type="cellIs" dxfId="1364" priority="1341" operator="lessThan">
      <formula>0</formula>
    </cfRule>
  </conditionalFormatting>
  <conditionalFormatting sqref="D8">
    <cfRule type="cellIs" dxfId="1363" priority="1340" operator="lessThan">
      <formula>0</formula>
    </cfRule>
  </conditionalFormatting>
  <conditionalFormatting sqref="D8">
    <cfRule type="cellIs" dxfId="1362" priority="1339" operator="lessThan">
      <formula>0</formula>
    </cfRule>
  </conditionalFormatting>
  <conditionalFormatting sqref="D8">
    <cfRule type="cellIs" dxfId="1361" priority="1338" operator="lessThan">
      <formula>0</formula>
    </cfRule>
  </conditionalFormatting>
  <conditionalFormatting sqref="D8">
    <cfRule type="cellIs" dxfId="1360" priority="1337" operator="lessThan">
      <formula>0</formula>
    </cfRule>
  </conditionalFormatting>
  <conditionalFormatting sqref="D8">
    <cfRule type="cellIs" dxfId="1359" priority="1336" operator="lessThan">
      <formula>0</formula>
    </cfRule>
  </conditionalFormatting>
  <conditionalFormatting sqref="D11">
    <cfRule type="cellIs" dxfId="1358" priority="1335" operator="lessThan">
      <formula>0</formula>
    </cfRule>
  </conditionalFormatting>
  <conditionalFormatting sqref="D11">
    <cfRule type="cellIs" dxfId="1357" priority="1334" operator="lessThan">
      <formula>0</formula>
    </cfRule>
  </conditionalFormatting>
  <conditionalFormatting sqref="D11">
    <cfRule type="cellIs" dxfId="1356" priority="1333" operator="lessThan">
      <formula>0</formula>
    </cfRule>
  </conditionalFormatting>
  <conditionalFormatting sqref="D11">
    <cfRule type="cellIs" dxfId="1355" priority="1332" operator="lessThan">
      <formula>0</formula>
    </cfRule>
  </conditionalFormatting>
  <conditionalFormatting sqref="D11">
    <cfRule type="cellIs" dxfId="1354" priority="1331" operator="lessThan">
      <formula>0</formula>
    </cfRule>
  </conditionalFormatting>
  <conditionalFormatting sqref="D10">
    <cfRule type="cellIs" dxfId="1353" priority="1330" operator="lessThan">
      <formula>0</formula>
    </cfRule>
  </conditionalFormatting>
  <conditionalFormatting sqref="D11">
    <cfRule type="cellIs" dxfId="1352" priority="1329" operator="lessThan">
      <formula>0</formula>
    </cfRule>
  </conditionalFormatting>
  <conditionalFormatting sqref="D11">
    <cfRule type="cellIs" dxfId="1351" priority="1328" operator="lessThan">
      <formula>0</formula>
    </cfRule>
  </conditionalFormatting>
  <conditionalFormatting sqref="D11">
    <cfRule type="cellIs" dxfId="1350" priority="1327" operator="lessThan">
      <formula>0</formula>
    </cfRule>
  </conditionalFormatting>
  <conditionalFormatting sqref="D11">
    <cfRule type="cellIs" dxfId="1349" priority="1326" operator="lessThan">
      <formula>0</formula>
    </cfRule>
  </conditionalFormatting>
  <conditionalFormatting sqref="D10">
    <cfRule type="cellIs" dxfId="1348" priority="1325" operator="lessThan">
      <formula>0</formula>
    </cfRule>
  </conditionalFormatting>
  <conditionalFormatting sqref="D11">
    <cfRule type="cellIs" dxfId="1347" priority="1324" operator="lessThan">
      <formula>0</formula>
    </cfRule>
  </conditionalFormatting>
  <conditionalFormatting sqref="D11">
    <cfRule type="cellIs" dxfId="1346" priority="1323" operator="lessThan">
      <formula>0</formula>
    </cfRule>
  </conditionalFormatting>
  <conditionalFormatting sqref="D11">
    <cfRule type="cellIs" dxfId="1345" priority="1322" operator="lessThan">
      <formula>0</formula>
    </cfRule>
  </conditionalFormatting>
  <conditionalFormatting sqref="D10">
    <cfRule type="cellIs" dxfId="1344" priority="1321" operator="lessThan">
      <formula>0</formula>
    </cfRule>
  </conditionalFormatting>
  <conditionalFormatting sqref="D11">
    <cfRule type="cellIs" dxfId="1343" priority="1320" operator="lessThan">
      <formula>0</formula>
    </cfRule>
  </conditionalFormatting>
  <conditionalFormatting sqref="D11">
    <cfRule type="cellIs" dxfId="1342" priority="1319" operator="lessThan">
      <formula>0</formula>
    </cfRule>
  </conditionalFormatting>
  <conditionalFormatting sqref="D10">
    <cfRule type="cellIs" dxfId="1341" priority="1318" operator="lessThan">
      <formula>0</formula>
    </cfRule>
  </conditionalFormatting>
  <conditionalFormatting sqref="D11">
    <cfRule type="cellIs" dxfId="1340" priority="1317" operator="lessThan">
      <formula>0</formula>
    </cfRule>
  </conditionalFormatting>
  <conditionalFormatting sqref="D10">
    <cfRule type="cellIs" dxfId="1339" priority="1316" operator="lessThan">
      <formula>0</formula>
    </cfRule>
  </conditionalFormatting>
  <conditionalFormatting sqref="D10">
    <cfRule type="cellIs" dxfId="1338" priority="1315" operator="lessThan">
      <formula>0</formula>
    </cfRule>
  </conditionalFormatting>
  <conditionalFormatting sqref="D11">
    <cfRule type="cellIs" dxfId="1337" priority="1314" operator="lessThan">
      <formula>0</formula>
    </cfRule>
  </conditionalFormatting>
  <conditionalFormatting sqref="D11">
    <cfRule type="cellIs" dxfId="1336" priority="1313" operator="lessThan">
      <formula>0</formula>
    </cfRule>
  </conditionalFormatting>
  <conditionalFormatting sqref="D11">
    <cfRule type="cellIs" dxfId="1335" priority="1312" operator="lessThan">
      <formula>0</formula>
    </cfRule>
  </conditionalFormatting>
  <conditionalFormatting sqref="D11">
    <cfRule type="cellIs" dxfId="1334" priority="1311" operator="lessThan">
      <formula>0</formula>
    </cfRule>
  </conditionalFormatting>
  <conditionalFormatting sqref="D10">
    <cfRule type="cellIs" dxfId="1333" priority="1310" operator="lessThan">
      <formula>0</formula>
    </cfRule>
  </conditionalFormatting>
  <conditionalFormatting sqref="D11">
    <cfRule type="cellIs" dxfId="1332" priority="1309" operator="lessThan">
      <formula>0</formula>
    </cfRule>
  </conditionalFormatting>
  <conditionalFormatting sqref="D11">
    <cfRule type="cellIs" dxfId="1331" priority="1308" operator="lessThan">
      <formula>0</formula>
    </cfRule>
  </conditionalFormatting>
  <conditionalFormatting sqref="D11">
    <cfRule type="cellIs" dxfId="1330" priority="1307" operator="lessThan">
      <formula>0</formula>
    </cfRule>
  </conditionalFormatting>
  <conditionalFormatting sqref="D10">
    <cfRule type="cellIs" dxfId="1329" priority="1306" operator="lessThan">
      <formula>0</formula>
    </cfRule>
  </conditionalFormatting>
  <conditionalFormatting sqref="D11">
    <cfRule type="cellIs" dxfId="1328" priority="1305" operator="lessThan">
      <formula>0</formula>
    </cfRule>
  </conditionalFormatting>
  <conditionalFormatting sqref="D11">
    <cfRule type="cellIs" dxfId="1327" priority="1304" operator="lessThan">
      <formula>0</formula>
    </cfRule>
  </conditionalFormatting>
  <conditionalFormatting sqref="D10">
    <cfRule type="cellIs" dxfId="1326" priority="1303" operator="lessThan">
      <formula>0</formula>
    </cfRule>
  </conditionalFormatting>
  <conditionalFormatting sqref="D11">
    <cfRule type="cellIs" dxfId="1325" priority="1302" operator="lessThan">
      <formula>0</formula>
    </cfRule>
  </conditionalFormatting>
  <conditionalFormatting sqref="D10">
    <cfRule type="cellIs" dxfId="1324" priority="1301" operator="lessThan">
      <formula>0</formula>
    </cfRule>
  </conditionalFormatting>
  <conditionalFormatting sqref="D10">
    <cfRule type="cellIs" dxfId="1323" priority="1300" operator="lessThan">
      <formula>0</formula>
    </cfRule>
  </conditionalFormatting>
  <conditionalFormatting sqref="D11">
    <cfRule type="cellIs" dxfId="1322" priority="1299" operator="lessThan">
      <formula>0</formula>
    </cfRule>
  </conditionalFormatting>
  <conditionalFormatting sqref="D11">
    <cfRule type="cellIs" dxfId="1321" priority="1298" operator="lessThan">
      <formula>0</formula>
    </cfRule>
  </conditionalFormatting>
  <conditionalFormatting sqref="D11">
    <cfRule type="cellIs" dxfId="1320" priority="1297" operator="lessThan">
      <formula>0</formula>
    </cfRule>
  </conditionalFormatting>
  <conditionalFormatting sqref="D10">
    <cfRule type="cellIs" dxfId="1319" priority="1296" operator="lessThan">
      <formula>0</formula>
    </cfRule>
  </conditionalFormatting>
  <conditionalFormatting sqref="D11">
    <cfRule type="cellIs" dxfId="1318" priority="1295" operator="lessThan">
      <formula>0</formula>
    </cfRule>
  </conditionalFormatting>
  <conditionalFormatting sqref="D11">
    <cfRule type="cellIs" dxfId="1317" priority="1294" operator="lessThan">
      <formula>0</formula>
    </cfRule>
  </conditionalFormatting>
  <conditionalFormatting sqref="D10">
    <cfRule type="cellIs" dxfId="1316" priority="1293" operator="lessThan">
      <formula>0</formula>
    </cfRule>
  </conditionalFormatting>
  <conditionalFormatting sqref="D11">
    <cfRule type="cellIs" dxfId="1315" priority="1292" operator="lessThan">
      <formula>0</formula>
    </cfRule>
  </conditionalFormatting>
  <conditionalFormatting sqref="D10">
    <cfRule type="cellIs" dxfId="1314" priority="1291" operator="lessThan">
      <formula>0</formula>
    </cfRule>
  </conditionalFormatting>
  <conditionalFormatting sqref="D10">
    <cfRule type="cellIs" dxfId="1313" priority="1290" operator="lessThan">
      <formula>0</formula>
    </cfRule>
  </conditionalFormatting>
  <conditionalFormatting sqref="D11">
    <cfRule type="cellIs" dxfId="1312" priority="1289" operator="lessThan">
      <formula>0</formula>
    </cfRule>
  </conditionalFormatting>
  <conditionalFormatting sqref="D11">
    <cfRule type="cellIs" dxfId="1311" priority="1288" operator="lessThan">
      <formula>0</formula>
    </cfRule>
  </conditionalFormatting>
  <conditionalFormatting sqref="D10">
    <cfRule type="cellIs" dxfId="1310" priority="1287" operator="lessThan">
      <formula>0</formula>
    </cfRule>
  </conditionalFormatting>
  <conditionalFormatting sqref="D11">
    <cfRule type="cellIs" dxfId="1309" priority="1286" operator="lessThan">
      <formula>0</formula>
    </cfRule>
  </conditionalFormatting>
  <conditionalFormatting sqref="D10">
    <cfRule type="cellIs" dxfId="1308" priority="1285" operator="lessThan">
      <formula>0</formula>
    </cfRule>
  </conditionalFormatting>
  <conditionalFormatting sqref="D10">
    <cfRule type="cellIs" dxfId="1307" priority="1284" operator="lessThan">
      <formula>0</formula>
    </cfRule>
  </conditionalFormatting>
  <conditionalFormatting sqref="D11">
    <cfRule type="cellIs" dxfId="1306" priority="1283" operator="lessThan">
      <formula>0</formula>
    </cfRule>
  </conditionalFormatting>
  <conditionalFormatting sqref="D10">
    <cfRule type="cellIs" dxfId="1305" priority="1282" operator="lessThan">
      <formula>0</formula>
    </cfRule>
  </conditionalFormatting>
  <conditionalFormatting sqref="D10">
    <cfRule type="cellIs" dxfId="1304" priority="1281" operator="lessThan">
      <formula>0</formula>
    </cfRule>
  </conditionalFormatting>
  <conditionalFormatting sqref="D10">
    <cfRule type="cellIs" dxfId="1303" priority="1280" operator="lessThan">
      <formula>0</formula>
    </cfRule>
  </conditionalFormatting>
  <conditionalFormatting sqref="D11">
    <cfRule type="cellIs" dxfId="1302" priority="1279" operator="lessThan">
      <formula>0</formula>
    </cfRule>
  </conditionalFormatting>
  <conditionalFormatting sqref="D11">
    <cfRule type="cellIs" dxfId="1301" priority="1278" operator="lessThan">
      <formula>0</formula>
    </cfRule>
  </conditionalFormatting>
  <conditionalFormatting sqref="D11">
    <cfRule type="cellIs" dxfId="1300" priority="1277" operator="lessThan">
      <formula>0</formula>
    </cfRule>
  </conditionalFormatting>
  <conditionalFormatting sqref="D11">
    <cfRule type="cellIs" dxfId="1299" priority="1276" operator="lessThan">
      <formula>0</formula>
    </cfRule>
  </conditionalFormatting>
  <conditionalFormatting sqref="D10">
    <cfRule type="cellIs" dxfId="1298" priority="1275" operator="lessThan">
      <formula>0</formula>
    </cfRule>
  </conditionalFormatting>
  <conditionalFormatting sqref="D11">
    <cfRule type="cellIs" dxfId="1297" priority="1274" operator="lessThan">
      <formula>0</formula>
    </cfRule>
  </conditionalFormatting>
  <conditionalFormatting sqref="D11">
    <cfRule type="cellIs" dxfId="1296" priority="1273" operator="lessThan">
      <formula>0</formula>
    </cfRule>
  </conditionalFormatting>
  <conditionalFormatting sqref="D11">
    <cfRule type="cellIs" dxfId="1295" priority="1272" operator="lessThan">
      <formula>0</formula>
    </cfRule>
  </conditionalFormatting>
  <conditionalFormatting sqref="D10">
    <cfRule type="cellIs" dxfId="1294" priority="1271" operator="lessThan">
      <formula>0</formula>
    </cfRule>
  </conditionalFormatting>
  <conditionalFormatting sqref="D11">
    <cfRule type="cellIs" dxfId="1293" priority="1270" operator="lessThan">
      <formula>0</formula>
    </cfRule>
  </conditionalFormatting>
  <conditionalFormatting sqref="D11">
    <cfRule type="cellIs" dxfId="1292" priority="1269" operator="lessThan">
      <formula>0</formula>
    </cfRule>
  </conditionalFormatting>
  <conditionalFormatting sqref="D10">
    <cfRule type="cellIs" dxfId="1291" priority="1268" operator="lessThan">
      <formula>0</formula>
    </cfRule>
  </conditionalFormatting>
  <conditionalFormatting sqref="D11">
    <cfRule type="cellIs" dxfId="1290" priority="1267" operator="lessThan">
      <formula>0</formula>
    </cfRule>
  </conditionalFormatting>
  <conditionalFormatting sqref="D10">
    <cfRule type="cellIs" dxfId="1289" priority="1266" operator="lessThan">
      <formula>0</formula>
    </cfRule>
  </conditionalFormatting>
  <conditionalFormatting sqref="D10">
    <cfRule type="cellIs" dxfId="1288" priority="1265" operator="lessThan">
      <formula>0</formula>
    </cfRule>
  </conditionalFormatting>
  <conditionalFormatting sqref="D11">
    <cfRule type="cellIs" dxfId="1287" priority="1264" operator="lessThan">
      <formula>0</formula>
    </cfRule>
  </conditionalFormatting>
  <conditionalFormatting sqref="D11">
    <cfRule type="cellIs" dxfId="1286" priority="1263" operator="lessThan">
      <formula>0</formula>
    </cfRule>
  </conditionalFormatting>
  <conditionalFormatting sqref="D11">
    <cfRule type="cellIs" dxfId="1285" priority="1262" operator="lessThan">
      <formula>0</formula>
    </cfRule>
  </conditionalFormatting>
  <conditionalFormatting sqref="D10">
    <cfRule type="cellIs" dxfId="1284" priority="1261" operator="lessThan">
      <formula>0</formula>
    </cfRule>
  </conditionalFormatting>
  <conditionalFormatting sqref="D11">
    <cfRule type="cellIs" dxfId="1283" priority="1260" operator="lessThan">
      <formula>0</formula>
    </cfRule>
  </conditionalFormatting>
  <conditionalFormatting sqref="D11">
    <cfRule type="cellIs" dxfId="1282" priority="1259" operator="lessThan">
      <formula>0</formula>
    </cfRule>
  </conditionalFormatting>
  <conditionalFormatting sqref="D10">
    <cfRule type="cellIs" dxfId="1281" priority="1258" operator="lessThan">
      <formula>0</formula>
    </cfRule>
  </conditionalFormatting>
  <conditionalFormatting sqref="D11">
    <cfRule type="cellIs" dxfId="1280" priority="1257" operator="lessThan">
      <formula>0</formula>
    </cfRule>
  </conditionalFormatting>
  <conditionalFormatting sqref="D10">
    <cfRule type="cellIs" dxfId="1279" priority="1256" operator="lessThan">
      <formula>0</formula>
    </cfRule>
  </conditionalFormatting>
  <conditionalFormatting sqref="D10">
    <cfRule type="cellIs" dxfId="1278" priority="1255" operator="lessThan">
      <formula>0</formula>
    </cfRule>
  </conditionalFormatting>
  <conditionalFormatting sqref="D11">
    <cfRule type="cellIs" dxfId="1277" priority="1254" operator="lessThan">
      <formula>0</formula>
    </cfRule>
  </conditionalFormatting>
  <conditionalFormatting sqref="D11">
    <cfRule type="cellIs" dxfId="1276" priority="1253" operator="lessThan">
      <formula>0</formula>
    </cfRule>
  </conditionalFormatting>
  <conditionalFormatting sqref="D10">
    <cfRule type="cellIs" dxfId="1275" priority="1252" operator="lessThan">
      <formula>0</formula>
    </cfRule>
  </conditionalFormatting>
  <conditionalFormatting sqref="D11">
    <cfRule type="cellIs" dxfId="1274" priority="1251" operator="lessThan">
      <formula>0</formula>
    </cfRule>
  </conditionalFormatting>
  <conditionalFormatting sqref="D10">
    <cfRule type="cellIs" dxfId="1273" priority="1250" operator="lessThan">
      <formula>0</formula>
    </cfRule>
  </conditionalFormatting>
  <conditionalFormatting sqref="D10">
    <cfRule type="cellIs" dxfId="1272" priority="1249" operator="lessThan">
      <formula>0</formula>
    </cfRule>
  </conditionalFormatting>
  <conditionalFormatting sqref="D11">
    <cfRule type="cellIs" dxfId="1271" priority="1248" operator="lessThan">
      <formula>0</formula>
    </cfRule>
  </conditionalFormatting>
  <conditionalFormatting sqref="D10">
    <cfRule type="cellIs" dxfId="1270" priority="1247" operator="lessThan">
      <formula>0</formula>
    </cfRule>
  </conditionalFormatting>
  <conditionalFormatting sqref="D10">
    <cfRule type="cellIs" dxfId="1269" priority="1246" operator="lessThan">
      <formula>0</formula>
    </cfRule>
  </conditionalFormatting>
  <conditionalFormatting sqref="D10">
    <cfRule type="cellIs" dxfId="1268" priority="1245" operator="lessThan">
      <formula>0</formula>
    </cfRule>
  </conditionalFormatting>
  <conditionalFormatting sqref="D11">
    <cfRule type="cellIs" dxfId="1267" priority="1244" operator="lessThan">
      <formula>0</formula>
    </cfRule>
  </conditionalFormatting>
  <conditionalFormatting sqref="D11">
    <cfRule type="cellIs" dxfId="1266" priority="1243" operator="lessThan">
      <formula>0</formula>
    </cfRule>
  </conditionalFormatting>
  <conditionalFormatting sqref="D11">
    <cfRule type="cellIs" dxfId="1265" priority="1242" operator="lessThan">
      <formula>0</formula>
    </cfRule>
  </conditionalFormatting>
  <conditionalFormatting sqref="D10">
    <cfRule type="cellIs" dxfId="1264" priority="1241" operator="lessThan">
      <formula>0</formula>
    </cfRule>
  </conditionalFormatting>
  <conditionalFormatting sqref="D11">
    <cfRule type="cellIs" dxfId="1263" priority="1240" operator="lessThan">
      <formula>0</formula>
    </cfRule>
  </conditionalFormatting>
  <conditionalFormatting sqref="D11">
    <cfRule type="cellIs" dxfId="1262" priority="1239" operator="lessThan">
      <formula>0</formula>
    </cfRule>
  </conditionalFormatting>
  <conditionalFormatting sqref="D10">
    <cfRule type="cellIs" dxfId="1261" priority="1238" operator="lessThan">
      <formula>0</formula>
    </cfRule>
  </conditionalFormatting>
  <conditionalFormatting sqref="D11">
    <cfRule type="cellIs" dxfId="1260" priority="1237" operator="lessThan">
      <formula>0</formula>
    </cfRule>
  </conditionalFormatting>
  <conditionalFormatting sqref="D10">
    <cfRule type="cellIs" dxfId="1259" priority="1236" operator="lessThan">
      <formula>0</formula>
    </cfRule>
  </conditionalFormatting>
  <conditionalFormatting sqref="D10">
    <cfRule type="cellIs" dxfId="1258" priority="1235" operator="lessThan">
      <formula>0</formula>
    </cfRule>
  </conditionalFormatting>
  <conditionalFormatting sqref="D11">
    <cfRule type="cellIs" dxfId="1257" priority="1234" operator="lessThan">
      <formula>0</formula>
    </cfRule>
  </conditionalFormatting>
  <conditionalFormatting sqref="D11">
    <cfRule type="cellIs" dxfId="1256" priority="1233" operator="lessThan">
      <formula>0</formula>
    </cfRule>
  </conditionalFormatting>
  <conditionalFormatting sqref="D10">
    <cfRule type="cellIs" dxfId="1255" priority="1232" operator="lessThan">
      <formula>0</formula>
    </cfRule>
  </conditionalFormatting>
  <conditionalFormatting sqref="D11">
    <cfRule type="cellIs" dxfId="1254" priority="1231" operator="lessThan">
      <formula>0</formula>
    </cfRule>
  </conditionalFormatting>
  <conditionalFormatting sqref="D10">
    <cfRule type="cellIs" dxfId="1253" priority="1230" operator="lessThan">
      <formula>0</formula>
    </cfRule>
  </conditionalFormatting>
  <conditionalFormatting sqref="D10">
    <cfRule type="cellIs" dxfId="1252" priority="1229" operator="lessThan">
      <formula>0</formula>
    </cfRule>
  </conditionalFormatting>
  <conditionalFormatting sqref="D11">
    <cfRule type="cellIs" dxfId="1251" priority="1228" operator="lessThan">
      <formula>0</formula>
    </cfRule>
  </conditionalFormatting>
  <conditionalFormatting sqref="D10">
    <cfRule type="cellIs" dxfId="1250" priority="1227" operator="lessThan">
      <formula>0</formula>
    </cfRule>
  </conditionalFormatting>
  <conditionalFormatting sqref="D10">
    <cfRule type="cellIs" dxfId="1249" priority="1226" operator="lessThan">
      <formula>0</formula>
    </cfRule>
  </conditionalFormatting>
  <conditionalFormatting sqref="D10">
    <cfRule type="cellIs" dxfId="1248" priority="1225" operator="lessThan">
      <formula>0</formula>
    </cfRule>
  </conditionalFormatting>
  <conditionalFormatting sqref="D11">
    <cfRule type="cellIs" dxfId="1247" priority="1224" operator="lessThan">
      <formula>0</formula>
    </cfRule>
  </conditionalFormatting>
  <conditionalFormatting sqref="D11">
    <cfRule type="cellIs" dxfId="1246" priority="1223" operator="lessThan">
      <formula>0</formula>
    </cfRule>
  </conditionalFormatting>
  <conditionalFormatting sqref="D10">
    <cfRule type="cellIs" dxfId="1245" priority="1222" operator="lessThan">
      <formula>0</formula>
    </cfRule>
  </conditionalFormatting>
  <conditionalFormatting sqref="D11">
    <cfRule type="cellIs" dxfId="1244" priority="1221" operator="lessThan">
      <formula>0</formula>
    </cfRule>
  </conditionalFormatting>
  <conditionalFormatting sqref="D10">
    <cfRule type="cellIs" dxfId="1243" priority="1220" operator="lessThan">
      <formula>0</formula>
    </cfRule>
  </conditionalFormatting>
  <conditionalFormatting sqref="D10">
    <cfRule type="cellIs" dxfId="1242" priority="1219" operator="lessThan">
      <formula>0</formula>
    </cfRule>
  </conditionalFormatting>
  <conditionalFormatting sqref="D11">
    <cfRule type="cellIs" dxfId="1241" priority="1218" operator="lessThan">
      <formula>0</formula>
    </cfRule>
  </conditionalFormatting>
  <conditionalFormatting sqref="D10">
    <cfRule type="cellIs" dxfId="1240" priority="1217" operator="lessThan">
      <formula>0</formula>
    </cfRule>
  </conditionalFormatting>
  <conditionalFormatting sqref="D10">
    <cfRule type="cellIs" dxfId="1239" priority="1216" operator="lessThan">
      <formula>0</formula>
    </cfRule>
  </conditionalFormatting>
  <conditionalFormatting sqref="D10">
    <cfRule type="cellIs" dxfId="1238" priority="1215" operator="lessThan">
      <formula>0</formula>
    </cfRule>
  </conditionalFormatting>
  <conditionalFormatting sqref="D11">
    <cfRule type="cellIs" dxfId="1237" priority="1214" operator="lessThan">
      <formula>0</formula>
    </cfRule>
  </conditionalFormatting>
  <conditionalFormatting sqref="D10">
    <cfRule type="cellIs" dxfId="1236" priority="1213" operator="lessThan">
      <formula>0</formula>
    </cfRule>
  </conditionalFormatting>
  <conditionalFormatting sqref="D10">
    <cfRule type="cellIs" dxfId="1235" priority="1212" operator="lessThan">
      <formula>0</formula>
    </cfRule>
  </conditionalFormatting>
  <conditionalFormatting sqref="D10">
    <cfRule type="cellIs" dxfId="1234" priority="1211" operator="lessThan">
      <formula>0</formula>
    </cfRule>
  </conditionalFormatting>
  <conditionalFormatting sqref="D10">
    <cfRule type="cellIs" dxfId="1233" priority="1210" operator="lessThan">
      <formula>0</formula>
    </cfRule>
  </conditionalFormatting>
  <conditionalFormatting sqref="D11">
    <cfRule type="cellIs" dxfId="1232" priority="1209" operator="lessThan">
      <formula>0</formula>
    </cfRule>
  </conditionalFormatting>
  <conditionalFormatting sqref="D11">
    <cfRule type="cellIs" dxfId="1231" priority="1208" operator="lessThan">
      <formula>0</formula>
    </cfRule>
  </conditionalFormatting>
  <conditionalFormatting sqref="D11">
    <cfRule type="cellIs" dxfId="1230" priority="1207" operator="lessThan">
      <formula>0</formula>
    </cfRule>
  </conditionalFormatting>
  <conditionalFormatting sqref="D11">
    <cfRule type="cellIs" dxfId="1229" priority="1206" operator="lessThan">
      <formula>0</formula>
    </cfRule>
  </conditionalFormatting>
  <conditionalFormatting sqref="D10">
    <cfRule type="cellIs" dxfId="1228" priority="1205" operator="lessThan">
      <formula>0</formula>
    </cfRule>
  </conditionalFormatting>
  <conditionalFormatting sqref="D11">
    <cfRule type="cellIs" dxfId="1227" priority="1204" operator="lessThan">
      <formula>0</formula>
    </cfRule>
  </conditionalFormatting>
  <conditionalFormatting sqref="D11">
    <cfRule type="cellIs" dxfId="1226" priority="1203" operator="lessThan">
      <formula>0</formula>
    </cfRule>
  </conditionalFormatting>
  <conditionalFormatting sqref="D11">
    <cfRule type="cellIs" dxfId="1225" priority="1202" operator="lessThan">
      <formula>0</formula>
    </cfRule>
  </conditionalFormatting>
  <conditionalFormatting sqref="D10">
    <cfRule type="cellIs" dxfId="1224" priority="1201" operator="lessThan">
      <formula>0</formula>
    </cfRule>
  </conditionalFormatting>
  <conditionalFormatting sqref="D11">
    <cfRule type="cellIs" dxfId="1223" priority="1200" operator="lessThan">
      <formula>0</formula>
    </cfRule>
  </conditionalFormatting>
  <conditionalFormatting sqref="D11">
    <cfRule type="cellIs" dxfId="1222" priority="1199" operator="lessThan">
      <formula>0</formula>
    </cfRule>
  </conditionalFormatting>
  <conditionalFormatting sqref="D10">
    <cfRule type="cellIs" dxfId="1221" priority="1198" operator="lessThan">
      <formula>0</formula>
    </cfRule>
  </conditionalFormatting>
  <conditionalFormatting sqref="D11">
    <cfRule type="cellIs" dxfId="1220" priority="1197" operator="lessThan">
      <formula>0</formula>
    </cfRule>
  </conditionalFormatting>
  <conditionalFormatting sqref="D10">
    <cfRule type="cellIs" dxfId="1219" priority="1196" operator="lessThan">
      <formula>0</formula>
    </cfRule>
  </conditionalFormatting>
  <conditionalFormatting sqref="D10">
    <cfRule type="cellIs" dxfId="1218" priority="1195" operator="lessThan">
      <formula>0</formula>
    </cfRule>
  </conditionalFormatting>
  <conditionalFormatting sqref="D11">
    <cfRule type="cellIs" dxfId="1217" priority="1194" operator="lessThan">
      <formula>0</formula>
    </cfRule>
  </conditionalFormatting>
  <conditionalFormatting sqref="D11">
    <cfRule type="cellIs" dxfId="1216" priority="1193" operator="lessThan">
      <formula>0</formula>
    </cfRule>
  </conditionalFormatting>
  <conditionalFormatting sqref="D11">
    <cfRule type="cellIs" dxfId="1215" priority="1192" operator="lessThan">
      <formula>0</formula>
    </cfRule>
  </conditionalFormatting>
  <conditionalFormatting sqref="D10">
    <cfRule type="cellIs" dxfId="1214" priority="1191" operator="lessThan">
      <formula>0</formula>
    </cfRule>
  </conditionalFormatting>
  <conditionalFormatting sqref="D11">
    <cfRule type="cellIs" dxfId="1213" priority="1190" operator="lessThan">
      <formula>0</formula>
    </cfRule>
  </conditionalFormatting>
  <conditionalFormatting sqref="D11">
    <cfRule type="cellIs" dxfId="1212" priority="1189" operator="lessThan">
      <formula>0</formula>
    </cfRule>
  </conditionalFormatting>
  <conditionalFormatting sqref="D10">
    <cfRule type="cellIs" dxfId="1211" priority="1188" operator="lessThan">
      <formula>0</formula>
    </cfRule>
  </conditionalFormatting>
  <conditionalFormatting sqref="D11">
    <cfRule type="cellIs" dxfId="1210" priority="1187" operator="lessThan">
      <formula>0</formula>
    </cfRule>
  </conditionalFormatting>
  <conditionalFormatting sqref="D10">
    <cfRule type="cellIs" dxfId="1209" priority="1186" operator="lessThan">
      <formula>0</formula>
    </cfRule>
  </conditionalFormatting>
  <conditionalFormatting sqref="D10">
    <cfRule type="cellIs" dxfId="1208" priority="1185" operator="lessThan">
      <formula>0</formula>
    </cfRule>
  </conditionalFormatting>
  <conditionalFormatting sqref="D11">
    <cfRule type="cellIs" dxfId="1207" priority="1184" operator="lessThan">
      <formula>0</formula>
    </cfRule>
  </conditionalFormatting>
  <conditionalFormatting sqref="D11">
    <cfRule type="cellIs" dxfId="1206" priority="1183" operator="lessThan">
      <formula>0</formula>
    </cfRule>
  </conditionalFormatting>
  <conditionalFormatting sqref="D10">
    <cfRule type="cellIs" dxfId="1205" priority="1182" operator="lessThan">
      <formula>0</formula>
    </cfRule>
  </conditionalFormatting>
  <conditionalFormatting sqref="D11">
    <cfRule type="cellIs" dxfId="1204" priority="1181" operator="lessThan">
      <formula>0</formula>
    </cfRule>
  </conditionalFormatting>
  <conditionalFormatting sqref="D10">
    <cfRule type="cellIs" dxfId="1203" priority="1180" operator="lessThan">
      <formula>0</formula>
    </cfRule>
  </conditionalFormatting>
  <conditionalFormatting sqref="D10">
    <cfRule type="cellIs" dxfId="1202" priority="1179" operator="lessThan">
      <formula>0</formula>
    </cfRule>
  </conditionalFormatting>
  <conditionalFormatting sqref="D11">
    <cfRule type="cellIs" dxfId="1201" priority="1178" operator="lessThan">
      <formula>0</formula>
    </cfRule>
  </conditionalFormatting>
  <conditionalFormatting sqref="D10">
    <cfRule type="cellIs" dxfId="1200" priority="1177" operator="lessThan">
      <formula>0</formula>
    </cfRule>
  </conditionalFormatting>
  <conditionalFormatting sqref="D10">
    <cfRule type="cellIs" dxfId="1199" priority="1176" operator="lessThan">
      <formula>0</formula>
    </cfRule>
  </conditionalFormatting>
  <conditionalFormatting sqref="D10">
    <cfRule type="cellIs" dxfId="1198" priority="1175" operator="lessThan">
      <formula>0</formula>
    </cfRule>
  </conditionalFormatting>
  <conditionalFormatting sqref="D11">
    <cfRule type="cellIs" dxfId="1197" priority="1174" operator="lessThan">
      <formula>0</formula>
    </cfRule>
  </conditionalFormatting>
  <conditionalFormatting sqref="D11">
    <cfRule type="cellIs" dxfId="1196" priority="1173" operator="lessThan">
      <formula>0</formula>
    </cfRule>
  </conditionalFormatting>
  <conditionalFormatting sqref="D11">
    <cfRule type="cellIs" dxfId="1195" priority="1172" operator="lessThan">
      <formula>0</formula>
    </cfRule>
  </conditionalFormatting>
  <conditionalFormatting sqref="D10">
    <cfRule type="cellIs" dxfId="1194" priority="1171" operator="lessThan">
      <formula>0</formula>
    </cfRule>
  </conditionalFormatting>
  <conditionalFormatting sqref="D11">
    <cfRule type="cellIs" dxfId="1193" priority="1170" operator="lessThan">
      <formula>0</formula>
    </cfRule>
  </conditionalFormatting>
  <conditionalFormatting sqref="D11">
    <cfRule type="cellIs" dxfId="1192" priority="1169" operator="lessThan">
      <formula>0</formula>
    </cfRule>
  </conditionalFormatting>
  <conditionalFormatting sqref="D10">
    <cfRule type="cellIs" dxfId="1191" priority="1168" operator="lessThan">
      <formula>0</formula>
    </cfRule>
  </conditionalFormatting>
  <conditionalFormatting sqref="D11">
    <cfRule type="cellIs" dxfId="1190" priority="1167" operator="lessThan">
      <formula>0</formula>
    </cfRule>
  </conditionalFormatting>
  <conditionalFormatting sqref="D10">
    <cfRule type="cellIs" dxfId="1189" priority="1166" operator="lessThan">
      <formula>0</formula>
    </cfRule>
  </conditionalFormatting>
  <conditionalFormatting sqref="D10">
    <cfRule type="cellIs" dxfId="1188" priority="1165" operator="lessThan">
      <formula>0</formula>
    </cfRule>
  </conditionalFormatting>
  <conditionalFormatting sqref="D11">
    <cfRule type="cellIs" dxfId="1187" priority="1164" operator="lessThan">
      <formula>0</formula>
    </cfRule>
  </conditionalFormatting>
  <conditionalFormatting sqref="D11">
    <cfRule type="cellIs" dxfId="1186" priority="1163" operator="lessThan">
      <formula>0</formula>
    </cfRule>
  </conditionalFormatting>
  <conditionalFormatting sqref="D10">
    <cfRule type="cellIs" dxfId="1185" priority="1162" operator="lessThan">
      <formula>0</formula>
    </cfRule>
  </conditionalFormatting>
  <conditionalFormatting sqref="D11">
    <cfRule type="cellIs" dxfId="1184" priority="1161" operator="lessThan">
      <formula>0</formula>
    </cfRule>
  </conditionalFormatting>
  <conditionalFormatting sqref="D10">
    <cfRule type="cellIs" dxfId="1183" priority="1160" operator="lessThan">
      <formula>0</formula>
    </cfRule>
  </conditionalFormatting>
  <conditionalFormatting sqref="D10">
    <cfRule type="cellIs" dxfId="1182" priority="1159" operator="lessThan">
      <formula>0</formula>
    </cfRule>
  </conditionalFormatting>
  <conditionalFormatting sqref="D11">
    <cfRule type="cellIs" dxfId="1181" priority="1158" operator="lessThan">
      <formula>0</formula>
    </cfRule>
  </conditionalFormatting>
  <conditionalFormatting sqref="D10">
    <cfRule type="cellIs" dxfId="1180" priority="1157" operator="lessThan">
      <formula>0</formula>
    </cfRule>
  </conditionalFormatting>
  <conditionalFormatting sqref="D10">
    <cfRule type="cellIs" dxfId="1179" priority="1156" operator="lessThan">
      <formula>0</formula>
    </cfRule>
  </conditionalFormatting>
  <conditionalFormatting sqref="D10">
    <cfRule type="cellIs" dxfId="1178" priority="1155" operator="lessThan">
      <formula>0</formula>
    </cfRule>
  </conditionalFormatting>
  <conditionalFormatting sqref="D11">
    <cfRule type="cellIs" dxfId="1177" priority="1154" operator="lessThan">
      <formula>0</formula>
    </cfRule>
  </conditionalFormatting>
  <conditionalFormatting sqref="D11">
    <cfRule type="cellIs" dxfId="1176" priority="1153" operator="lessThan">
      <formula>0</formula>
    </cfRule>
  </conditionalFormatting>
  <conditionalFormatting sqref="D10">
    <cfRule type="cellIs" dxfId="1175" priority="1152" operator="lessThan">
      <formula>0</formula>
    </cfRule>
  </conditionalFormatting>
  <conditionalFormatting sqref="D11">
    <cfRule type="cellIs" dxfId="1174" priority="1151" operator="lessThan">
      <formula>0</formula>
    </cfRule>
  </conditionalFormatting>
  <conditionalFormatting sqref="D10">
    <cfRule type="cellIs" dxfId="1173" priority="1150" operator="lessThan">
      <formula>0</formula>
    </cfRule>
  </conditionalFormatting>
  <conditionalFormatting sqref="D10">
    <cfRule type="cellIs" dxfId="1172" priority="1149" operator="lessThan">
      <formula>0</formula>
    </cfRule>
  </conditionalFormatting>
  <conditionalFormatting sqref="D11">
    <cfRule type="cellIs" dxfId="1171" priority="1148" operator="lessThan">
      <formula>0</formula>
    </cfRule>
  </conditionalFormatting>
  <conditionalFormatting sqref="D10">
    <cfRule type="cellIs" dxfId="1170" priority="1147" operator="lessThan">
      <formula>0</formula>
    </cfRule>
  </conditionalFormatting>
  <conditionalFormatting sqref="D10">
    <cfRule type="cellIs" dxfId="1169" priority="1146" operator="lessThan">
      <formula>0</formula>
    </cfRule>
  </conditionalFormatting>
  <conditionalFormatting sqref="D10">
    <cfRule type="cellIs" dxfId="1168" priority="1145" operator="lessThan">
      <formula>0</formula>
    </cfRule>
  </conditionalFormatting>
  <conditionalFormatting sqref="D11">
    <cfRule type="cellIs" dxfId="1167" priority="1144" operator="lessThan">
      <formula>0</formula>
    </cfRule>
  </conditionalFormatting>
  <conditionalFormatting sqref="D10">
    <cfRule type="cellIs" dxfId="1166" priority="1143" operator="lessThan">
      <formula>0</formula>
    </cfRule>
  </conditionalFormatting>
  <conditionalFormatting sqref="D10">
    <cfRule type="cellIs" dxfId="1165" priority="1142" operator="lessThan">
      <formula>0</formula>
    </cfRule>
  </conditionalFormatting>
  <conditionalFormatting sqref="D10">
    <cfRule type="cellIs" dxfId="1164" priority="1141" operator="lessThan">
      <formula>0</formula>
    </cfRule>
  </conditionalFormatting>
  <conditionalFormatting sqref="D10">
    <cfRule type="cellIs" dxfId="1163" priority="1140" operator="lessThan">
      <formula>0</formula>
    </cfRule>
  </conditionalFormatting>
  <conditionalFormatting sqref="D11">
    <cfRule type="cellIs" dxfId="1162" priority="1139" operator="lessThan">
      <formula>0</formula>
    </cfRule>
  </conditionalFormatting>
  <conditionalFormatting sqref="D11">
    <cfRule type="cellIs" dxfId="1161" priority="1138" operator="lessThan">
      <formula>0</formula>
    </cfRule>
  </conditionalFormatting>
  <conditionalFormatting sqref="D11">
    <cfRule type="cellIs" dxfId="1160" priority="1137" operator="lessThan">
      <formula>0</formula>
    </cfRule>
  </conditionalFormatting>
  <conditionalFormatting sqref="D10">
    <cfRule type="cellIs" dxfId="1159" priority="1136" operator="lessThan">
      <formula>0</formula>
    </cfRule>
  </conditionalFormatting>
  <conditionalFormatting sqref="D11">
    <cfRule type="cellIs" dxfId="1158" priority="1135" operator="lessThan">
      <formula>0</formula>
    </cfRule>
  </conditionalFormatting>
  <conditionalFormatting sqref="D11">
    <cfRule type="cellIs" dxfId="1157" priority="1134" operator="lessThan">
      <formula>0</formula>
    </cfRule>
  </conditionalFormatting>
  <conditionalFormatting sqref="D10">
    <cfRule type="cellIs" dxfId="1156" priority="1133" operator="lessThan">
      <formula>0</formula>
    </cfRule>
  </conditionalFormatting>
  <conditionalFormatting sqref="D11">
    <cfRule type="cellIs" dxfId="1155" priority="1132" operator="lessThan">
      <formula>0</formula>
    </cfRule>
  </conditionalFormatting>
  <conditionalFormatting sqref="D10">
    <cfRule type="cellIs" dxfId="1154" priority="1131" operator="lessThan">
      <formula>0</formula>
    </cfRule>
  </conditionalFormatting>
  <conditionalFormatting sqref="D10">
    <cfRule type="cellIs" dxfId="1153" priority="1130" operator="lessThan">
      <formula>0</formula>
    </cfRule>
  </conditionalFormatting>
  <conditionalFormatting sqref="D11">
    <cfRule type="cellIs" dxfId="1152" priority="1129" operator="lessThan">
      <formula>0</formula>
    </cfRule>
  </conditionalFormatting>
  <conditionalFormatting sqref="D11">
    <cfRule type="cellIs" dxfId="1151" priority="1128" operator="lessThan">
      <formula>0</formula>
    </cfRule>
  </conditionalFormatting>
  <conditionalFormatting sqref="D10">
    <cfRule type="cellIs" dxfId="1150" priority="1127" operator="lessThan">
      <formula>0</formula>
    </cfRule>
  </conditionalFormatting>
  <conditionalFormatting sqref="D11">
    <cfRule type="cellIs" dxfId="1149" priority="1126" operator="lessThan">
      <formula>0</formula>
    </cfRule>
  </conditionalFormatting>
  <conditionalFormatting sqref="D10">
    <cfRule type="cellIs" dxfId="1148" priority="1125" operator="lessThan">
      <formula>0</formula>
    </cfRule>
  </conditionalFormatting>
  <conditionalFormatting sqref="D10">
    <cfRule type="cellIs" dxfId="1147" priority="1124" operator="lessThan">
      <formula>0</formula>
    </cfRule>
  </conditionalFormatting>
  <conditionalFormatting sqref="D11">
    <cfRule type="cellIs" dxfId="1146" priority="1123" operator="lessThan">
      <formula>0</formula>
    </cfRule>
  </conditionalFormatting>
  <conditionalFormatting sqref="D10">
    <cfRule type="cellIs" dxfId="1145" priority="1122" operator="lessThan">
      <formula>0</formula>
    </cfRule>
  </conditionalFormatting>
  <conditionalFormatting sqref="D10">
    <cfRule type="cellIs" dxfId="1144" priority="1121" operator="lessThan">
      <formula>0</formula>
    </cfRule>
  </conditionalFormatting>
  <conditionalFormatting sqref="D10">
    <cfRule type="cellIs" dxfId="1143" priority="1120" operator="lessThan">
      <formula>0</formula>
    </cfRule>
  </conditionalFormatting>
  <conditionalFormatting sqref="D11">
    <cfRule type="cellIs" dxfId="1142" priority="1119" operator="lessThan">
      <formula>0</formula>
    </cfRule>
  </conditionalFormatting>
  <conditionalFormatting sqref="D11">
    <cfRule type="cellIs" dxfId="1141" priority="1118" operator="lessThan">
      <formula>0</formula>
    </cfRule>
  </conditionalFormatting>
  <conditionalFormatting sqref="D10">
    <cfRule type="cellIs" dxfId="1140" priority="1117" operator="lessThan">
      <formula>0</formula>
    </cfRule>
  </conditionalFormatting>
  <conditionalFormatting sqref="D11">
    <cfRule type="cellIs" dxfId="1139" priority="1116" operator="lessThan">
      <formula>0</formula>
    </cfRule>
  </conditionalFormatting>
  <conditionalFormatting sqref="D10">
    <cfRule type="cellIs" dxfId="1138" priority="1115" operator="lessThan">
      <formula>0</formula>
    </cfRule>
  </conditionalFormatting>
  <conditionalFormatting sqref="D10">
    <cfRule type="cellIs" dxfId="1137" priority="1114" operator="lessThan">
      <formula>0</formula>
    </cfRule>
  </conditionalFormatting>
  <conditionalFormatting sqref="D11">
    <cfRule type="cellIs" dxfId="1136" priority="1113" operator="lessThan">
      <formula>0</formula>
    </cfRule>
  </conditionalFormatting>
  <conditionalFormatting sqref="D10">
    <cfRule type="cellIs" dxfId="1135" priority="1112" operator="lessThan">
      <formula>0</formula>
    </cfRule>
  </conditionalFormatting>
  <conditionalFormatting sqref="D10">
    <cfRule type="cellIs" dxfId="1134" priority="1111" operator="lessThan">
      <formula>0</formula>
    </cfRule>
  </conditionalFormatting>
  <conditionalFormatting sqref="D10">
    <cfRule type="cellIs" dxfId="1133" priority="1110" operator="lessThan">
      <formula>0</formula>
    </cfRule>
  </conditionalFormatting>
  <conditionalFormatting sqref="D11">
    <cfRule type="cellIs" dxfId="1132" priority="1109" operator="lessThan">
      <formula>0</formula>
    </cfRule>
  </conditionalFormatting>
  <conditionalFormatting sqref="D10">
    <cfRule type="cellIs" dxfId="1131" priority="1108" operator="lessThan">
      <formula>0</formula>
    </cfRule>
  </conditionalFormatting>
  <conditionalFormatting sqref="D10">
    <cfRule type="cellIs" dxfId="1130" priority="1107" operator="lessThan">
      <formula>0</formula>
    </cfRule>
  </conditionalFormatting>
  <conditionalFormatting sqref="D10">
    <cfRule type="cellIs" dxfId="1129" priority="1106" operator="lessThan">
      <formula>0</formula>
    </cfRule>
  </conditionalFormatting>
  <conditionalFormatting sqref="D10">
    <cfRule type="cellIs" dxfId="1128" priority="1105" operator="lessThan">
      <formula>0</formula>
    </cfRule>
  </conditionalFormatting>
  <conditionalFormatting sqref="D11">
    <cfRule type="cellIs" dxfId="1127" priority="1104" operator="lessThan">
      <formula>0</formula>
    </cfRule>
  </conditionalFormatting>
  <conditionalFormatting sqref="D11">
    <cfRule type="cellIs" dxfId="1126" priority="1103" operator="lessThan">
      <formula>0</formula>
    </cfRule>
  </conditionalFormatting>
  <conditionalFormatting sqref="D10">
    <cfRule type="cellIs" dxfId="1125" priority="1102" operator="lessThan">
      <formula>0</formula>
    </cfRule>
  </conditionalFormatting>
  <conditionalFormatting sqref="D11">
    <cfRule type="cellIs" dxfId="1124" priority="1101" operator="lessThan">
      <formula>0</formula>
    </cfRule>
  </conditionalFormatting>
  <conditionalFormatting sqref="D10">
    <cfRule type="cellIs" dxfId="1123" priority="1100" operator="lessThan">
      <formula>0</formula>
    </cfRule>
  </conditionalFormatting>
  <conditionalFormatting sqref="D10">
    <cfRule type="cellIs" dxfId="1122" priority="1099" operator="lessThan">
      <formula>0</formula>
    </cfRule>
  </conditionalFormatting>
  <conditionalFormatting sqref="D11">
    <cfRule type="cellIs" dxfId="1121" priority="1098" operator="lessThan">
      <formula>0</formula>
    </cfRule>
  </conditionalFormatting>
  <conditionalFormatting sqref="D10">
    <cfRule type="cellIs" dxfId="1120" priority="1097" operator="lessThan">
      <formula>0</formula>
    </cfRule>
  </conditionalFormatting>
  <conditionalFormatting sqref="D10">
    <cfRule type="cellIs" dxfId="1119" priority="1096" operator="lessThan">
      <formula>0</formula>
    </cfRule>
  </conditionalFormatting>
  <conditionalFormatting sqref="D10">
    <cfRule type="cellIs" dxfId="1118" priority="1095" operator="lessThan">
      <formula>0</formula>
    </cfRule>
  </conditionalFormatting>
  <conditionalFormatting sqref="D11">
    <cfRule type="cellIs" dxfId="1117" priority="1094" operator="lessThan">
      <formula>0</formula>
    </cfRule>
  </conditionalFormatting>
  <conditionalFormatting sqref="D10">
    <cfRule type="cellIs" dxfId="1116" priority="1093" operator="lessThan">
      <formula>0</formula>
    </cfRule>
  </conditionalFormatting>
  <conditionalFormatting sqref="D10">
    <cfRule type="cellIs" dxfId="1115" priority="1092" operator="lessThan">
      <formula>0</formula>
    </cfRule>
  </conditionalFormatting>
  <conditionalFormatting sqref="D10">
    <cfRule type="cellIs" dxfId="1114" priority="1091" operator="lessThan">
      <formula>0</formula>
    </cfRule>
  </conditionalFormatting>
  <conditionalFormatting sqref="D10">
    <cfRule type="cellIs" dxfId="1113" priority="1090" operator="lessThan">
      <formula>0</formula>
    </cfRule>
  </conditionalFormatting>
  <conditionalFormatting sqref="D11">
    <cfRule type="cellIs" dxfId="1112" priority="1089" operator="lessThan">
      <formula>0</formula>
    </cfRule>
  </conditionalFormatting>
  <conditionalFormatting sqref="D10">
    <cfRule type="cellIs" dxfId="1111" priority="1088" operator="lessThan">
      <formula>0</formula>
    </cfRule>
  </conditionalFormatting>
  <conditionalFormatting sqref="D10">
    <cfRule type="cellIs" dxfId="1110" priority="1087" operator="lessThan">
      <formula>0</formula>
    </cfRule>
  </conditionalFormatting>
  <conditionalFormatting sqref="D10">
    <cfRule type="cellIs" dxfId="1109" priority="1086" operator="lessThan">
      <formula>0</formula>
    </cfRule>
  </conditionalFormatting>
  <conditionalFormatting sqref="D10">
    <cfRule type="cellIs" dxfId="1108" priority="1085" operator="lessThan">
      <formula>0</formula>
    </cfRule>
  </conditionalFormatting>
  <conditionalFormatting sqref="D10">
    <cfRule type="cellIs" dxfId="1107" priority="1084" operator="lessThan">
      <formula>0</formula>
    </cfRule>
  </conditionalFormatting>
  <conditionalFormatting sqref="D11">
    <cfRule type="cellIs" dxfId="1106" priority="1083" operator="lessThan">
      <formula>0</formula>
    </cfRule>
  </conditionalFormatting>
  <conditionalFormatting sqref="D11">
    <cfRule type="cellIs" dxfId="1105" priority="1082" operator="lessThan">
      <formula>0</formula>
    </cfRule>
  </conditionalFormatting>
  <conditionalFormatting sqref="D11">
    <cfRule type="cellIs" dxfId="1104" priority="1081" operator="lessThan">
      <formula>0</formula>
    </cfRule>
  </conditionalFormatting>
  <conditionalFormatting sqref="D11">
    <cfRule type="cellIs" dxfId="1103" priority="1080" operator="lessThan">
      <formula>0</formula>
    </cfRule>
  </conditionalFormatting>
  <conditionalFormatting sqref="D10">
    <cfRule type="cellIs" dxfId="1102" priority="1079" operator="lessThan">
      <formula>0</formula>
    </cfRule>
  </conditionalFormatting>
  <conditionalFormatting sqref="D11">
    <cfRule type="cellIs" dxfId="1101" priority="1078" operator="lessThan">
      <formula>0</formula>
    </cfRule>
  </conditionalFormatting>
  <conditionalFormatting sqref="D11">
    <cfRule type="cellIs" dxfId="1100" priority="1077" operator="lessThan">
      <formula>0</formula>
    </cfRule>
  </conditionalFormatting>
  <conditionalFormatting sqref="D11">
    <cfRule type="cellIs" dxfId="1099" priority="1076" operator="lessThan">
      <formula>0</formula>
    </cfRule>
  </conditionalFormatting>
  <conditionalFormatting sqref="D10">
    <cfRule type="cellIs" dxfId="1098" priority="1075" operator="lessThan">
      <formula>0</formula>
    </cfRule>
  </conditionalFormatting>
  <conditionalFormatting sqref="D11">
    <cfRule type="cellIs" dxfId="1097" priority="1074" operator="lessThan">
      <formula>0</formula>
    </cfRule>
  </conditionalFormatting>
  <conditionalFormatting sqref="D11">
    <cfRule type="cellIs" dxfId="1096" priority="1073" operator="lessThan">
      <formula>0</formula>
    </cfRule>
  </conditionalFormatting>
  <conditionalFormatting sqref="D10">
    <cfRule type="cellIs" dxfId="1095" priority="1072" operator="lessThan">
      <formula>0</formula>
    </cfRule>
  </conditionalFormatting>
  <conditionalFormatting sqref="D11">
    <cfRule type="cellIs" dxfId="1094" priority="1071" operator="lessThan">
      <formula>0</formula>
    </cfRule>
  </conditionalFormatting>
  <conditionalFormatting sqref="D10">
    <cfRule type="cellIs" dxfId="1093" priority="1070" operator="lessThan">
      <formula>0</formula>
    </cfRule>
  </conditionalFormatting>
  <conditionalFormatting sqref="D10">
    <cfRule type="cellIs" dxfId="1092" priority="1069" operator="lessThan">
      <formula>0</formula>
    </cfRule>
  </conditionalFormatting>
  <conditionalFormatting sqref="D11">
    <cfRule type="cellIs" dxfId="1091" priority="1068" operator="lessThan">
      <formula>0</formula>
    </cfRule>
  </conditionalFormatting>
  <conditionalFormatting sqref="D11">
    <cfRule type="cellIs" dxfId="1090" priority="1067" operator="lessThan">
      <formula>0</formula>
    </cfRule>
  </conditionalFormatting>
  <conditionalFormatting sqref="D11">
    <cfRule type="cellIs" dxfId="1089" priority="1066" operator="lessThan">
      <formula>0</formula>
    </cfRule>
  </conditionalFormatting>
  <conditionalFormatting sqref="D10">
    <cfRule type="cellIs" dxfId="1088" priority="1065" operator="lessThan">
      <formula>0</formula>
    </cfRule>
  </conditionalFormatting>
  <conditionalFormatting sqref="D11">
    <cfRule type="cellIs" dxfId="1087" priority="1064" operator="lessThan">
      <formula>0</formula>
    </cfRule>
  </conditionalFormatting>
  <conditionalFormatting sqref="D11">
    <cfRule type="cellIs" dxfId="1086" priority="1063" operator="lessThan">
      <formula>0</formula>
    </cfRule>
  </conditionalFormatting>
  <conditionalFormatting sqref="D10">
    <cfRule type="cellIs" dxfId="1085" priority="1062" operator="lessThan">
      <formula>0</formula>
    </cfRule>
  </conditionalFormatting>
  <conditionalFormatting sqref="D11">
    <cfRule type="cellIs" dxfId="1084" priority="1061" operator="lessThan">
      <formula>0</formula>
    </cfRule>
  </conditionalFormatting>
  <conditionalFormatting sqref="D10">
    <cfRule type="cellIs" dxfId="1083" priority="1060" operator="lessThan">
      <formula>0</formula>
    </cfRule>
  </conditionalFormatting>
  <conditionalFormatting sqref="D10">
    <cfRule type="cellIs" dxfId="1082" priority="1059" operator="lessThan">
      <formula>0</formula>
    </cfRule>
  </conditionalFormatting>
  <conditionalFormatting sqref="D11">
    <cfRule type="cellIs" dxfId="1081" priority="1058" operator="lessThan">
      <formula>0</formula>
    </cfRule>
  </conditionalFormatting>
  <conditionalFormatting sqref="D11">
    <cfRule type="cellIs" dxfId="1080" priority="1057" operator="lessThan">
      <formula>0</formula>
    </cfRule>
  </conditionalFormatting>
  <conditionalFormatting sqref="D10">
    <cfRule type="cellIs" dxfId="1079" priority="1056" operator="lessThan">
      <formula>0</formula>
    </cfRule>
  </conditionalFormatting>
  <conditionalFormatting sqref="D11">
    <cfRule type="cellIs" dxfId="1078" priority="1055" operator="lessThan">
      <formula>0</formula>
    </cfRule>
  </conditionalFormatting>
  <conditionalFormatting sqref="D10">
    <cfRule type="cellIs" dxfId="1077" priority="1054" operator="lessThan">
      <formula>0</formula>
    </cfRule>
  </conditionalFormatting>
  <conditionalFormatting sqref="D10">
    <cfRule type="cellIs" dxfId="1076" priority="1053" operator="lessThan">
      <formula>0</formula>
    </cfRule>
  </conditionalFormatting>
  <conditionalFormatting sqref="D11">
    <cfRule type="cellIs" dxfId="1075" priority="1052" operator="lessThan">
      <formula>0</formula>
    </cfRule>
  </conditionalFormatting>
  <conditionalFormatting sqref="D10">
    <cfRule type="cellIs" dxfId="1074" priority="1051" operator="lessThan">
      <formula>0</formula>
    </cfRule>
  </conditionalFormatting>
  <conditionalFormatting sqref="D10">
    <cfRule type="cellIs" dxfId="1073" priority="1050" operator="lessThan">
      <formula>0</formula>
    </cfRule>
  </conditionalFormatting>
  <conditionalFormatting sqref="D10">
    <cfRule type="cellIs" dxfId="1072" priority="1049" operator="lessThan">
      <formula>0</formula>
    </cfRule>
  </conditionalFormatting>
  <conditionalFormatting sqref="D11">
    <cfRule type="cellIs" dxfId="1071" priority="1048" operator="lessThan">
      <formula>0</formula>
    </cfRule>
  </conditionalFormatting>
  <conditionalFormatting sqref="D11">
    <cfRule type="cellIs" dxfId="1070" priority="1047" operator="lessThan">
      <formula>0</formula>
    </cfRule>
  </conditionalFormatting>
  <conditionalFormatting sqref="D11">
    <cfRule type="cellIs" dxfId="1069" priority="1046" operator="lessThan">
      <formula>0</formula>
    </cfRule>
  </conditionalFormatting>
  <conditionalFormatting sqref="D10">
    <cfRule type="cellIs" dxfId="1068" priority="1045" operator="lessThan">
      <formula>0</formula>
    </cfRule>
  </conditionalFormatting>
  <conditionalFormatting sqref="D11">
    <cfRule type="cellIs" dxfId="1067" priority="1044" operator="lessThan">
      <formula>0</formula>
    </cfRule>
  </conditionalFormatting>
  <conditionalFormatting sqref="D11">
    <cfRule type="cellIs" dxfId="1066" priority="1043" operator="lessThan">
      <formula>0</formula>
    </cfRule>
  </conditionalFormatting>
  <conditionalFormatting sqref="D10">
    <cfRule type="cellIs" dxfId="1065" priority="1042" operator="lessThan">
      <formula>0</formula>
    </cfRule>
  </conditionalFormatting>
  <conditionalFormatting sqref="D11">
    <cfRule type="cellIs" dxfId="1064" priority="1041" operator="lessThan">
      <formula>0</formula>
    </cfRule>
  </conditionalFormatting>
  <conditionalFormatting sqref="D10">
    <cfRule type="cellIs" dxfId="1063" priority="1040" operator="lessThan">
      <formula>0</formula>
    </cfRule>
  </conditionalFormatting>
  <conditionalFormatting sqref="D10">
    <cfRule type="cellIs" dxfId="1062" priority="1039" operator="lessThan">
      <formula>0</formula>
    </cfRule>
  </conditionalFormatting>
  <conditionalFormatting sqref="D11">
    <cfRule type="cellIs" dxfId="1061" priority="1038" operator="lessThan">
      <formula>0</formula>
    </cfRule>
  </conditionalFormatting>
  <conditionalFormatting sqref="D11">
    <cfRule type="cellIs" dxfId="1060" priority="1037" operator="lessThan">
      <formula>0</formula>
    </cfRule>
  </conditionalFormatting>
  <conditionalFormatting sqref="D10">
    <cfRule type="cellIs" dxfId="1059" priority="1036" operator="lessThan">
      <formula>0</formula>
    </cfRule>
  </conditionalFormatting>
  <conditionalFormatting sqref="D11">
    <cfRule type="cellIs" dxfId="1058" priority="1035" operator="lessThan">
      <formula>0</formula>
    </cfRule>
  </conditionalFormatting>
  <conditionalFormatting sqref="D10">
    <cfRule type="cellIs" dxfId="1057" priority="1034" operator="lessThan">
      <formula>0</formula>
    </cfRule>
  </conditionalFormatting>
  <conditionalFormatting sqref="D10">
    <cfRule type="cellIs" dxfId="1056" priority="1033" operator="lessThan">
      <formula>0</formula>
    </cfRule>
  </conditionalFormatting>
  <conditionalFormatting sqref="D11">
    <cfRule type="cellIs" dxfId="1055" priority="1032" operator="lessThan">
      <formula>0</formula>
    </cfRule>
  </conditionalFormatting>
  <conditionalFormatting sqref="D10">
    <cfRule type="cellIs" dxfId="1054" priority="1031" operator="lessThan">
      <formula>0</formula>
    </cfRule>
  </conditionalFormatting>
  <conditionalFormatting sqref="D10">
    <cfRule type="cellIs" dxfId="1053" priority="1030" operator="lessThan">
      <formula>0</formula>
    </cfRule>
  </conditionalFormatting>
  <conditionalFormatting sqref="D10">
    <cfRule type="cellIs" dxfId="1052" priority="1029" operator="lessThan">
      <formula>0</formula>
    </cfRule>
  </conditionalFormatting>
  <conditionalFormatting sqref="D11">
    <cfRule type="cellIs" dxfId="1051" priority="1028" operator="lessThan">
      <formula>0</formula>
    </cfRule>
  </conditionalFormatting>
  <conditionalFormatting sqref="D11">
    <cfRule type="cellIs" dxfId="1050" priority="1027" operator="lessThan">
      <formula>0</formula>
    </cfRule>
  </conditionalFormatting>
  <conditionalFormatting sqref="D10">
    <cfRule type="cellIs" dxfId="1049" priority="1026" operator="lessThan">
      <formula>0</formula>
    </cfRule>
  </conditionalFormatting>
  <conditionalFormatting sqref="D11">
    <cfRule type="cellIs" dxfId="1048" priority="1025" operator="lessThan">
      <formula>0</formula>
    </cfRule>
  </conditionalFormatting>
  <conditionalFormatting sqref="D10">
    <cfRule type="cellIs" dxfId="1047" priority="1024" operator="lessThan">
      <formula>0</formula>
    </cfRule>
  </conditionalFormatting>
  <conditionalFormatting sqref="D10">
    <cfRule type="cellIs" dxfId="1046" priority="1023" operator="lessThan">
      <formula>0</formula>
    </cfRule>
  </conditionalFormatting>
  <conditionalFormatting sqref="D11">
    <cfRule type="cellIs" dxfId="1045" priority="1022" operator="lessThan">
      <formula>0</formula>
    </cfRule>
  </conditionalFormatting>
  <conditionalFormatting sqref="D10">
    <cfRule type="cellIs" dxfId="1044" priority="1021" operator="lessThan">
      <formula>0</formula>
    </cfRule>
  </conditionalFormatting>
  <conditionalFormatting sqref="D10">
    <cfRule type="cellIs" dxfId="1043" priority="1020" operator="lessThan">
      <formula>0</formula>
    </cfRule>
  </conditionalFormatting>
  <conditionalFormatting sqref="D10">
    <cfRule type="cellIs" dxfId="1042" priority="1019" operator="lessThan">
      <formula>0</formula>
    </cfRule>
  </conditionalFormatting>
  <conditionalFormatting sqref="D11">
    <cfRule type="cellIs" dxfId="1041" priority="1018" operator="lessThan">
      <formula>0</formula>
    </cfRule>
  </conditionalFormatting>
  <conditionalFormatting sqref="D10">
    <cfRule type="cellIs" dxfId="1040" priority="1017" operator="lessThan">
      <formula>0</formula>
    </cfRule>
  </conditionalFormatting>
  <conditionalFormatting sqref="D10">
    <cfRule type="cellIs" dxfId="1039" priority="1016" operator="lessThan">
      <formula>0</formula>
    </cfRule>
  </conditionalFormatting>
  <conditionalFormatting sqref="D10">
    <cfRule type="cellIs" dxfId="1038" priority="1015" operator="lessThan">
      <formula>0</formula>
    </cfRule>
  </conditionalFormatting>
  <conditionalFormatting sqref="D10">
    <cfRule type="cellIs" dxfId="1037" priority="1014" operator="lessThan">
      <formula>0</formula>
    </cfRule>
  </conditionalFormatting>
  <conditionalFormatting sqref="D11">
    <cfRule type="cellIs" dxfId="1036" priority="1013" operator="lessThan">
      <formula>0</formula>
    </cfRule>
  </conditionalFormatting>
  <conditionalFormatting sqref="D11">
    <cfRule type="cellIs" dxfId="1035" priority="1012" operator="lessThan">
      <formula>0</formula>
    </cfRule>
  </conditionalFormatting>
  <conditionalFormatting sqref="D11">
    <cfRule type="cellIs" dxfId="1034" priority="1011" operator="lessThan">
      <formula>0</formula>
    </cfRule>
  </conditionalFormatting>
  <conditionalFormatting sqref="D10">
    <cfRule type="cellIs" dxfId="1033" priority="1010" operator="lessThan">
      <formula>0</formula>
    </cfRule>
  </conditionalFormatting>
  <conditionalFormatting sqref="D11">
    <cfRule type="cellIs" dxfId="1032" priority="1009" operator="lessThan">
      <formula>0</formula>
    </cfRule>
  </conditionalFormatting>
  <conditionalFormatting sqref="D11">
    <cfRule type="cellIs" dxfId="1031" priority="1008" operator="lessThan">
      <formula>0</formula>
    </cfRule>
  </conditionalFormatting>
  <conditionalFormatting sqref="D10">
    <cfRule type="cellIs" dxfId="1030" priority="1007" operator="lessThan">
      <formula>0</formula>
    </cfRule>
  </conditionalFormatting>
  <conditionalFormatting sqref="D11">
    <cfRule type="cellIs" dxfId="1029" priority="1006" operator="lessThan">
      <formula>0</formula>
    </cfRule>
  </conditionalFormatting>
  <conditionalFormatting sqref="D10">
    <cfRule type="cellIs" dxfId="1028" priority="1005" operator="lessThan">
      <formula>0</formula>
    </cfRule>
  </conditionalFormatting>
  <conditionalFormatting sqref="D10">
    <cfRule type="cellIs" dxfId="1027" priority="1004" operator="lessThan">
      <formula>0</formula>
    </cfRule>
  </conditionalFormatting>
  <conditionalFormatting sqref="D11">
    <cfRule type="cellIs" dxfId="1026" priority="1003" operator="lessThan">
      <formula>0</formula>
    </cfRule>
  </conditionalFormatting>
  <conditionalFormatting sqref="D11">
    <cfRule type="cellIs" dxfId="1025" priority="1002" operator="lessThan">
      <formula>0</formula>
    </cfRule>
  </conditionalFormatting>
  <conditionalFormatting sqref="D10">
    <cfRule type="cellIs" dxfId="1024" priority="1001" operator="lessThan">
      <formula>0</formula>
    </cfRule>
  </conditionalFormatting>
  <conditionalFormatting sqref="D11">
    <cfRule type="cellIs" dxfId="1023" priority="1000" operator="lessThan">
      <formula>0</formula>
    </cfRule>
  </conditionalFormatting>
  <conditionalFormatting sqref="D10">
    <cfRule type="cellIs" dxfId="1022" priority="999" operator="lessThan">
      <formula>0</formula>
    </cfRule>
  </conditionalFormatting>
  <conditionalFormatting sqref="D10">
    <cfRule type="cellIs" dxfId="1021" priority="998" operator="lessThan">
      <formula>0</formula>
    </cfRule>
  </conditionalFormatting>
  <conditionalFormatting sqref="D11">
    <cfRule type="cellIs" dxfId="1020" priority="997" operator="lessThan">
      <formula>0</formula>
    </cfRule>
  </conditionalFormatting>
  <conditionalFormatting sqref="D10">
    <cfRule type="cellIs" dxfId="1019" priority="996" operator="lessThan">
      <formula>0</formula>
    </cfRule>
  </conditionalFormatting>
  <conditionalFormatting sqref="D10">
    <cfRule type="cellIs" dxfId="1018" priority="995" operator="lessThan">
      <formula>0</formula>
    </cfRule>
  </conditionalFormatting>
  <conditionalFormatting sqref="D10">
    <cfRule type="cellIs" dxfId="1017" priority="994" operator="lessThan">
      <formula>0</formula>
    </cfRule>
  </conditionalFormatting>
  <conditionalFormatting sqref="D11">
    <cfRule type="cellIs" dxfId="1016" priority="993" operator="lessThan">
      <formula>0</formula>
    </cfRule>
  </conditionalFormatting>
  <conditionalFormatting sqref="D11">
    <cfRule type="cellIs" dxfId="1015" priority="992" operator="lessThan">
      <formula>0</formula>
    </cfRule>
  </conditionalFormatting>
  <conditionalFormatting sqref="D10">
    <cfRule type="cellIs" dxfId="1014" priority="991" operator="lessThan">
      <formula>0</formula>
    </cfRule>
  </conditionalFormatting>
  <conditionalFormatting sqref="D11">
    <cfRule type="cellIs" dxfId="1013" priority="990" operator="lessThan">
      <formula>0</formula>
    </cfRule>
  </conditionalFormatting>
  <conditionalFormatting sqref="D10">
    <cfRule type="cellIs" dxfId="1012" priority="989" operator="lessThan">
      <formula>0</formula>
    </cfRule>
  </conditionalFormatting>
  <conditionalFormatting sqref="D10">
    <cfRule type="cellIs" dxfId="1011" priority="988" operator="lessThan">
      <formula>0</formula>
    </cfRule>
  </conditionalFormatting>
  <conditionalFormatting sqref="D11">
    <cfRule type="cellIs" dxfId="1010" priority="987" operator="lessThan">
      <formula>0</formula>
    </cfRule>
  </conditionalFormatting>
  <conditionalFormatting sqref="D10">
    <cfRule type="cellIs" dxfId="1009" priority="986" operator="lessThan">
      <formula>0</formula>
    </cfRule>
  </conditionalFormatting>
  <conditionalFormatting sqref="D10">
    <cfRule type="cellIs" dxfId="1008" priority="985" operator="lessThan">
      <formula>0</formula>
    </cfRule>
  </conditionalFormatting>
  <conditionalFormatting sqref="D10">
    <cfRule type="cellIs" dxfId="1007" priority="984" operator="lessThan">
      <formula>0</formula>
    </cfRule>
  </conditionalFormatting>
  <conditionalFormatting sqref="D11">
    <cfRule type="cellIs" dxfId="1006" priority="983" operator="lessThan">
      <formula>0</formula>
    </cfRule>
  </conditionalFormatting>
  <conditionalFormatting sqref="D10">
    <cfRule type="cellIs" dxfId="1005" priority="982" operator="lessThan">
      <formula>0</formula>
    </cfRule>
  </conditionalFormatting>
  <conditionalFormatting sqref="D10">
    <cfRule type="cellIs" dxfId="1004" priority="981" operator="lessThan">
      <formula>0</formula>
    </cfRule>
  </conditionalFormatting>
  <conditionalFormatting sqref="D10">
    <cfRule type="cellIs" dxfId="1003" priority="980" operator="lessThan">
      <formula>0</formula>
    </cfRule>
  </conditionalFormatting>
  <conditionalFormatting sqref="D10">
    <cfRule type="cellIs" dxfId="1002" priority="979" operator="lessThan">
      <formula>0</formula>
    </cfRule>
  </conditionalFormatting>
  <conditionalFormatting sqref="D11">
    <cfRule type="cellIs" dxfId="1001" priority="978" operator="lessThan">
      <formula>0</formula>
    </cfRule>
  </conditionalFormatting>
  <conditionalFormatting sqref="D11">
    <cfRule type="cellIs" dxfId="1000" priority="977" operator="lessThan">
      <formula>0</formula>
    </cfRule>
  </conditionalFormatting>
  <conditionalFormatting sqref="D10">
    <cfRule type="cellIs" dxfId="999" priority="976" operator="lessThan">
      <formula>0</formula>
    </cfRule>
  </conditionalFormatting>
  <conditionalFormatting sqref="D11">
    <cfRule type="cellIs" dxfId="998" priority="975" operator="lessThan">
      <formula>0</formula>
    </cfRule>
  </conditionalFormatting>
  <conditionalFormatting sqref="D10">
    <cfRule type="cellIs" dxfId="997" priority="974" operator="lessThan">
      <formula>0</formula>
    </cfRule>
  </conditionalFormatting>
  <conditionalFormatting sqref="D10">
    <cfRule type="cellIs" dxfId="996" priority="973" operator="lessThan">
      <formula>0</formula>
    </cfRule>
  </conditionalFormatting>
  <conditionalFormatting sqref="D11">
    <cfRule type="cellIs" dxfId="995" priority="972" operator="lessThan">
      <formula>0</formula>
    </cfRule>
  </conditionalFormatting>
  <conditionalFormatting sqref="D10">
    <cfRule type="cellIs" dxfId="994" priority="971" operator="lessThan">
      <formula>0</formula>
    </cfRule>
  </conditionalFormatting>
  <conditionalFormatting sqref="D10">
    <cfRule type="cellIs" dxfId="993" priority="970" operator="lessThan">
      <formula>0</formula>
    </cfRule>
  </conditionalFormatting>
  <conditionalFormatting sqref="D10">
    <cfRule type="cellIs" dxfId="992" priority="969" operator="lessThan">
      <formula>0</formula>
    </cfRule>
  </conditionalFormatting>
  <conditionalFormatting sqref="D11">
    <cfRule type="cellIs" dxfId="991" priority="968" operator="lessThan">
      <formula>0</formula>
    </cfRule>
  </conditionalFormatting>
  <conditionalFormatting sqref="D10">
    <cfRule type="cellIs" dxfId="990" priority="967" operator="lessThan">
      <formula>0</formula>
    </cfRule>
  </conditionalFormatting>
  <conditionalFormatting sqref="D10">
    <cfRule type="cellIs" dxfId="989" priority="966" operator="lessThan">
      <formula>0</formula>
    </cfRule>
  </conditionalFormatting>
  <conditionalFormatting sqref="D10">
    <cfRule type="cellIs" dxfId="988" priority="965" operator="lessThan">
      <formula>0</formula>
    </cfRule>
  </conditionalFormatting>
  <conditionalFormatting sqref="D10">
    <cfRule type="cellIs" dxfId="987" priority="964" operator="lessThan">
      <formula>0</formula>
    </cfRule>
  </conditionalFormatting>
  <conditionalFormatting sqref="D11">
    <cfRule type="cellIs" dxfId="986" priority="963" operator="lessThan">
      <formula>0</formula>
    </cfRule>
  </conditionalFormatting>
  <conditionalFormatting sqref="D10">
    <cfRule type="cellIs" dxfId="985" priority="962" operator="lessThan">
      <formula>0</formula>
    </cfRule>
  </conditionalFormatting>
  <conditionalFormatting sqref="D10">
    <cfRule type="cellIs" dxfId="984" priority="961" operator="lessThan">
      <formula>0</formula>
    </cfRule>
  </conditionalFormatting>
  <conditionalFormatting sqref="D10">
    <cfRule type="cellIs" dxfId="983" priority="960" operator="lessThan">
      <formula>0</formula>
    </cfRule>
  </conditionalFormatting>
  <conditionalFormatting sqref="D10">
    <cfRule type="cellIs" dxfId="982" priority="959" operator="lessThan">
      <formula>0</formula>
    </cfRule>
  </conditionalFormatting>
  <conditionalFormatting sqref="D10">
    <cfRule type="cellIs" dxfId="981" priority="958" operator="lessThan">
      <formula>0</formula>
    </cfRule>
  </conditionalFormatting>
  <conditionalFormatting sqref="D11">
    <cfRule type="cellIs" dxfId="980" priority="957" operator="lessThan">
      <formula>0</formula>
    </cfRule>
  </conditionalFormatting>
  <conditionalFormatting sqref="D11">
    <cfRule type="cellIs" dxfId="979" priority="956" operator="lessThan">
      <formula>0</formula>
    </cfRule>
  </conditionalFormatting>
  <conditionalFormatting sqref="D11">
    <cfRule type="cellIs" dxfId="978" priority="955" operator="lessThan">
      <formula>0</formula>
    </cfRule>
  </conditionalFormatting>
  <conditionalFormatting sqref="D10">
    <cfRule type="cellIs" dxfId="977" priority="954" operator="lessThan">
      <formula>0</formula>
    </cfRule>
  </conditionalFormatting>
  <conditionalFormatting sqref="D11">
    <cfRule type="cellIs" dxfId="976" priority="953" operator="lessThan">
      <formula>0</formula>
    </cfRule>
  </conditionalFormatting>
  <conditionalFormatting sqref="D11">
    <cfRule type="cellIs" dxfId="975" priority="952" operator="lessThan">
      <formula>0</formula>
    </cfRule>
  </conditionalFormatting>
  <conditionalFormatting sqref="D10">
    <cfRule type="cellIs" dxfId="974" priority="951" operator="lessThan">
      <formula>0</formula>
    </cfRule>
  </conditionalFormatting>
  <conditionalFormatting sqref="D11">
    <cfRule type="cellIs" dxfId="973" priority="950" operator="lessThan">
      <formula>0</formula>
    </cfRule>
  </conditionalFormatting>
  <conditionalFormatting sqref="D10">
    <cfRule type="cellIs" dxfId="972" priority="949" operator="lessThan">
      <formula>0</formula>
    </cfRule>
  </conditionalFormatting>
  <conditionalFormatting sqref="D10">
    <cfRule type="cellIs" dxfId="971" priority="948" operator="lessThan">
      <formula>0</formula>
    </cfRule>
  </conditionalFormatting>
  <conditionalFormatting sqref="D11">
    <cfRule type="cellIs" dxfId="970" priority="947" operator="lessThan">
      <formula>0</formula>
    </cfRule>
  </conditionalFormatting>
  <conditionalFormatting sqref="D11">
    <cfRule type="cellIs" dxfId="969" priority="946" operator="lessThan">
      <formula>0</formula>
    </cfRule>
  </conditionalFormatting>
  <conditionalFormatting sqref="D10">
    <cfRule type="cellIs" dxfId="968" priority="945" operator="lessThan">
      <formula>0</formula>
    </cfRule>
  </conditionalFormatting>
  <conditionalFormatting sqref="D11">
    <cfRule type="cellIs" dxfId="967" priority="944" operator="lessThan">
      <formula>0</formula>
    </cfRule>
  </conditionalFormatting>
  <conditionalFormatting sqref="D10">
    <cfRule type="cellIs" dxfId="966" priority="943" operator="lessThan">
      <formula>0</formula>
    </cfRule>
  </conditionalFormatting>
  <conditionalFormatting sqref="D10">
    <cfRule type="cellIs" dxfId="965" priority="942" operator="lessThan">
      <formula>0</formula>
    </cfRule>
  </conditionalFormatting>
  <conditionalFormatting sqref="D11">
    <cfRule type="cellIs" dxfId="964" priority="941" operator="lessThan">
      <formula>0</formula>
    </cfRule>
  </conditionalFormatting>
  <conditionalFormatting sqref="D10">
    <cfRule type="cellIs" dxfId="963" priority="940" operator="lessThan">
      <formula>0</formula>
    </cfRule>
  </conditionalFormatting>
  <conditionalFormatting sqref="D10">
    <cfRule type="cellIs" dxfId="962" priority="939" operator="lessThan">
      <formula>0</formula>
    </cfRule>
  </conditionalFormatting>
  <conditionalFormatting sqref="D10">
    <cfRule type="cellIs" dxfId="961" priority="938" operator="lessThan">
      <formula>0</formula>
    </cfRule>
  </conditionalFormatting>
  <conditionalFormatting sqref="D11">
    <cfRule type="cellIs" dxfId="960" priority="937" operator="lessThan">
      <formula>0</formula>
    </cfRule>
  </conditionalFormatting>
  <conditionalFormatting sqref="D11">
    <cfRule type="cellIs" dxfId="959" priority="936" operator="lessThan">
      <formula>0</formula>
    </cfRule>
  </conditionalFormatting>
  <conditionalFormatting sqref="D10">
    <cfRule type="cellIs" dxfId="958" priority="935" operator="lessThan">
      <formula>0</formula>
    </cfRule>
  </conditionalFormatting>
  <conditionalFormatting sqref="D11">
    <cfRule type="cellIs" dxfId="957" priority="934" operator="lessThan">
      <formula>0</formula>
    </cfRule>
  </conditionalFormatting>
  <conditionalFormatting sqref="D10">
    <cfRule type="cellIs" dxfId="956" priority="933" operator="lessThan">
      <formula>0</formula>
    </cfRule>
  </conditionalFormatting>
  <conditionalFormatting sqref="D10">
    <cfRule type="cellIs" dxfId="955" priority="932" operator="lessThan">
      <formula>0</formula>
    </cfRule>
  </conditionalFormatting>
  <conditionalFormatting sqref="D11">
    <cfRule type="cellIs" dxfId="954" priority="931" operator="lessThan">
      <formula>0</formula>
    </cfRule>
  </conditionalFormatting>
  <conditionalFormatting sqref="D10">
    <cfRule type="cellIs" dxfId="953" priority="930" operator="lessThan">
      <formula>0</formula>
    </cfRule>
  </conditionalFormatting>
  <conditionalFormatting sqref="D10">
    <cfRule type="cellIs" dxfId="952" priority="929" operator="lessThan">
      <formula>0</formula>
    </cfRule>
  </conditionalFormatting>
  <conditionalFormatting sqref="D10">
    <cfRule type="cellIs" dxfId="951" priority="928" operator="lessThan">
      <formula>0</formula>
    </cfRule>
  </conditionalFormatting>
  <conditionalFormatting sqref="D11">
    <cfRule type="cellIs" dxfId="950" priority="927" operator="lessThan">
      <formula>0</formula>
    </cfRule>
  </conditionalFormatting>
  <conditionalFormatting sqref="D10">
    <cfRule type="cellIs" dxfId="949" priority="926" operator="lessThan">
      <formula>0</formula>
    </cfRule>
  </conditionalFormatting>
  <conditionalFormatting sqref="D10">
    <cfRule type="cellIs" dxfId="948" priority="925" operator="lessThan">
      <formula>0</formula>
    </cfRule>
  </conditionalFormatting>
  <conditionalFormatting sqref="D10">
    <cfRule type="cellIs" dxfId="947" priority="924" operator="lessThan">
      <formula>0</formula>
    </cfRule>
  </conditionalFormatting>
  <conditionalFormatting sqref="D10">
    <cfRule type="cellIs" dxfId="946" priority="923" operator="lessThan">
      <formula>0</formula>
    </cfRule>
  </conditionalFormatting>
  <conditionalFormatting sqref="D11">
    <cfRule type="cellIs" dxfId="945" priority="922" operator="lessThan">
      <formula>0</formula>
    </cfRule>
  </conditionalFormatting>
  <conditionalFormatting sqref="D11">
    <cfRule type="cellIs" dxfId="944" priority="921" operator="lessThan">
      <formula>0</formula>
    </cfRule>
  </conditionalFormatting>
  <conditionalFormatting sqref="D10">
    <cfRule type="cellIs" dxfId="943" priority="920" operator="lessThan">
      <formula>0</formula>
    </cfRule>
  </conditionalFormatting>
  <conditionalFormatting sqref="D11">
    <cfRule type="cellIs" dxfId="942" priority="919" operator="lessThan">
      <formula>0</formula>
    </cfRule>
  </conditionalFormatting>
  <conditionalFormatting sqref="D10">
    <cfRule type="cellIs" dxfId="941" priority="918" operator="lessThan">
      <formula>0</formula>
    </cfRule>
  </conditionalFormatting>
  <conditionalFormatting sqref="D10">
    <cfRule type="cellIs" dxfId="940" priority="917" operator="lessThan">
      <formula>0</formula>
    </cfRule>
  </conditionalFormatting>
  <conditionalFormatting sqref="D11">
    <cfRule type="cellIs" dxfId="939" priority="916" operator="lessThan">
      <formula>0</formula>
    </cfRule>
  </conditionalFormatting>
  <conditionalFormatting sqref="D10">
    <cfRule type="cellIs" dxfId="938" priority="915" operator="lessThan">
      <formula>0</formula>
    </cfRule>
  </conditionalFormatting>
  <conditionalFormatting sqref="D10">
    <cfRule type="cellIs" dxfId="937" priority="914" operator="lessThan">
      <formula>0</formula>
    </cfRule>
  </conditionalFormatting>
  <conditionalFormatting sqref="D10">
    <cfRule type="cellIs" dxfId="936" priority="913" operator="lessThan">
      <formula>0</formula>
    </cfRule>
  </conditionalFormatting>
  <conditionalFormatting sqref="D11">
    <cfRule type="cellIs" dxfId="935" priority="912" operator="lessThan">
      <formula>0</formula>
    </cfRule>
  </conditionalFormatting>
  <conditionalFormatting sqref="D10">
    <cfRule type="cellIs" dxfId="934" priority="911" operator="lessThan">
      <formula>0</formula>
    </cfRule>
  </conditionalFormatting>
  <conditionalFormatting sqref="D10">
    <cfRule type="cellIs" dxfId="933" priority="910" operator="lessThan">
      <formula>0</formula>
    </cfRule>
  </conditionalFormatting>
  <conditionalFormatting sqref="D10">
    <cfRule type="cellIs" dxfId="932" priority="909" operator="lessThan">
      <formula>0</formula>
    </cfRule>
  </conditionalFormatting>
  <conditionalFormatting sqref="D10">
    <cfRule type="cellIs" dxfId="931" priority="908" operator="lessThan">
      <formula>0</formula>
    </cfRule>
  </conditionalFormatting>
  <conditionalFormatting sqref="D11">
    <cfRule type="cellIs" dxfId="930" priority="907" operator="lessThan">
      <formula>0</formula>
    </cfRule>
  </conditionalFormatting>
  <conditionalFormatting sqref="D10">
    <cfRule type="cellIs" dxfId="929" priority="906" operator="lessThan">
      <formula>0</formula>
    </cfRule>
  </conditionalFormatting>
  <conditionalFormatting sqref="D10">
    <cfRule type="cellIs" dxfId="928" priority="905" operator="lessThan">
      <formula>0</formula>
    </cfRule>
  </conditionalFormatting>
  <conditionalFormatting sqref="D10">
    <cfRule type="cellIs" dxfId="927" priority="904" operator="lessThan">
      <formula>0</formula>
    </cfRule>
  </conditionalFormatting>
  <conditionalFormatting sqref="D10">
    <cfRule type="cellIs" dxfId="926" priority="903" operator="lessThan">
      <formula>0</formula>
    </cfRule>
  </conditionalFormatting>
  <conditionalFormatting sqref="D10">
    <cfRule type="cellIs" dxfId="925" priority="902" operator="lessThan">
      <formula>0</formula>
    </cfRule>
  </conditionalFormatting>
  <conditionalFormatting sqref="D11">
    <cfRule type="cellIs" dxfId="924" priority="901" operator="lessThan">
      <formula>0</formula>
    </cfRule>
  </conditionalFormatting>
  <conditionalFormatting sqref="D11">
    <cfRule type="cellIs" dxfId="923" priority="900" operator="lessThan">
      <formula>0</formula>
    </cfRule>
  </conditionalFormatting>
  <conditionalFormatting sqref="D10">
    <cfRule type="cellIs" dxfId="922" priority="899" operator="lessThan">
      <formula>0</formula>
    </cfRule>
  </conditionalFormatting>
  <conditionalFormatting sqref="D11">
    <cfRule type="cellIs" dxfId="921" priority="898" operator="lessThan">
      <formula>0</formula>
    </cfRule>
  </conditionalFormatting>
  <conditionalFormatting sqref="D10">
    <cfRule type="cellIs" dxfId="920" priority="897" operator="lessThan">
      <formula>0</formula>
    </cfRule>
  </conditionalFormatting>
  <conditionalFormatting sqref="D10">
    <cfRule type="cellIs" dxfId="919" priority="896" operator="lessThan">
      <formula>0</formula>
    </cfRule>
  </conditionalFormatting>
  <conditionalFormatting sqref="D11">
    <cfRule type="cellIs" dxfId="918" priority="895" operator="lessThan">
      <formula>0</formula>
    </cfRule>
  </conditionalFormatting>
  <conditionalFormatting sqref="D10">
    <cfRule type="cellIs" dxfId="917" priority="894" operator="lessThan">
      <formula>0</formula>
    </cfRule>
  </conditionalFormatting>
  <conditionalFormatting sqref="D10">
    <cfRule type="cellIs" dxfId="916" priority="893" operator="lessThan">
      <formula>0</formula>
    </cfRule>
  </conditionalFormatting>
  <conditionalFormatting sqref="D10">
    <cfRule type="cellIs" dxfId="915" priority="892" operator="lessThan">
      <formula>0</formula>
    </cfRule>
  </conditionalFormatting>
  <conditionalFormatting sqref="D11">
    <cfRule type="cellIs" dxfId="914" priority="891" operator="lessThan">
      <formula>0</formula>
    </cfRule>
  </conditionalFormatting>
  <conditionalFormatting sqref="D10">
    <cfRule type="cellIs" dxfId="913" priority="890" operator="lessThan">
      <formula>0</formula>
    </cfRule>
  </conditionalFormatting>
  <conditionalFormatting sqref="D10">
    <cfRule type="cellIs" dxfId="912" priority="889" operator="lessThan">
      <formula>0</formula>
    </cfRule>
  </conditionalFormatting>
  <conditionalFormatting sqref="D10">
    <cfRule type="cellIs" dxfId="911" priority="888" operator="lessThan">
      <formula>0</formula>
    </cfRule>
  </conditionalFormatting>
  <conditionalFormatting sqref="D10">
    <cfRule type="cellIs" dxfId="910" priority="887" operator="lessThan">
      <formula>0</formula>
    </cfRule>
  </conditionalFormatting>
  <conditionalFormatting sqref="D11">
    <cfRule type="cellIs" dxfId="909" priority="886" operator="lessThan">
      <formula>0</formula>
    </cfRule>
  </conditionalFormatting>
  <conditionalFormatting sqref="D10">
    <cfRule type="cellIs" dxfId="908" priority="885" operator="lessThan">
      <formula>0</formula>
    </cfRule>
  </conditionalFormatting>
  <conditionalFormatting sqref="D10">
    <cfRule type="cellIs" dxfId="907" priority="884" operator="lessThan">
      <formula>0</formula>
    </cfRule>
  </conditionalFormatting>
  <conditionalFormatting sqref="D10">
    <cfRule type="cellIs" dxfId="906" priority="883" operator="lessThan">
      <formula>0</formula>
    </cfRule>
  </conditionalFormatting>
  <conditionalFormatting sqref="D10">
    <cfRule type="cellIs" dxfId="905" priority="882" operator="lessThan">
      <formula>0</formula>
    </cfRule>
  </conditionalFormatting>
  <conditionalFormatting sqref="D10">
    <cfRule type="cellIs" dxfId="904" priority="881" operator="lessThan">
      <formula>0</formula>
    </cfRule>
  </conditionalFormatting>
  <conditionalFormatting sqref="D11">
    <cfRule type="cellIs" dxfId="903" priority="880" operator="lessThan">
      <formula>0</formula>
    </cfRule>
  </conditionalFormatting>
  <conditionalFormatting sqref="D10">
    <cfRule type="cellIs" dxfId="902" priority="879" operator="lessThan">
      <formula>0</formula>
    </cfRule>
  </conditionalFormatting>
  <conditionalFormatting sqref="D10">
    <cfRule type="cellIs" dxfId="901" priority="878" operator="lessThan">
      <formula>0</formula>
    </cfRule>
  </conditionalFormatting>
  <conditionalFormatting sqref="D10">
    <cfRule type="cellIs" dxfId="900" priority="877" operator="lessThan">
      <formula>0</formula>
    </cfRule>
  </conditionalFormatting>
  <conditionalFormatting sqref="D10">
    <cfRule type="cellIs" dxfId="899" priority="876" operator="lessThan">
      <formula>0</formula>
    </cfRule>
  </conditionalFormatting>
  <conditionalFormatting sqref="D10">
    <cfRule type="cellIs" dxfId="898" priority="875" operator="lessThan">
      <formula>0</formula>
    </cfRule>
  </conditionalFormatting>
  <conditionalFormatting sqref="D10">
    <cfRule type="cellIs" dxfId="897" priority="874" operator="lessThan">
      <formula>0</formula>
    </cfRule>
  </conditionalFormatting>
  <conditionalFormatting sqref="D11">
    <cfRule type="cellIs" dxfId="896" priority="873" operator="lessThan">
      <formula>0</formula>
    </cfRule>
  </conditionalFormatting>
  <conditionalFormatting sqref="D11">
    <cfRule type="cellIs" dxfId="895" priority="872" operator="lessThan">
      <formula>0</formula>
    </cfRule>
  </conditionalFormatting>
  <conditionalFormatting sqref="D11">
    <cfRule type="cellIs" dxfId="894" priority="871" operator="lessThan">
      <formula>0</formula>
    </cfRule>
  </conditionalFormatting>
  <conditionalFormatting sqref="D11">
    <cfRule type="cellIs" dxfId="893" priority="870" operator="lessThan">
      <formula>0</formula>
    </cfRule>
  </conditionalFormatting>
  <conditionalFormatting sqref="D10">
    <cfRule type="cellIs" dxfId="892" priority="869" operator="lessThan">
      <formula>0</formula>
    </cfRule>
  </conditionalFormatting>
  <conditionalFormatting sqref="D11">
    <cfRule type="cellIs" dxfId="891" priority="868" operator="lessThan">
      <formula>0</formula>
    </cfRule>
  </conditionalFormatting>
  <conditionalFormatting sqref="D11">
    <cfRule type="cellIs" dxfId="890" priority="867" operator="lessThan">
      <formula>0</formula>
    </cfRule>
  </conditionalFormatting>
  <conditionalFormatting sqref="D11">
    <cfRule type="cellIs" dxfId="889" priority="866" operator="lessThan">
      <formula>0</formula>
    </cfRule>
  </conditionalFormatting>
  <conditionalFormatting sqref="D10">
    <cfRule type="cellIs" dxfId="888" priority="865" operator="lessThan">
      <formula>0</formula>
    </cfRule>
  </conditionalFormatting>
  <conditionalFormatting sqref="D11">
    <cfRule type="cellIs" dxfId="887" priority="864" operator="lessThan">
      <formula>0</formula>
    </cfRule>
  </conditionalFormatting>
  <conditionalFormatting sqref="D11">
    <cfRule type="cellIs" dxfId="886" priority="863" operator="lessThan">
      <formula>0</formula>
    </cfRule>
  </conditionalFormatting>
  <conditionalFormatting sqref="D10">
    <cfRule type="cellIs" dxfId="885" priority="862" operator="lessThan">
      <formula>0</formula>
    </cfRule>
  </conditionalFormatting>
  <conditionalFormatting sqref="D11">
    <cfRule type="cellIs" dxfId="884" priority="861" operator="lessThan">
      <formula>0</formula>
    </cfRule>
  </conditionalFormatting>
  <conditionalFormatting sqref="D10">
    <cfRule type="cellIs" dxfId="883" priority="860" operator="lessThan">
      <formula>0</formula>
    </cfRule>
  </conditionalFormatting>
  <conditionalFormatting sqref="D10">
    <cfRule type="cellIs" dxfId="882" priority="859" operator="lessThan">
      <formula>0</formula>
    </cfRule>
  </conditionalFormatting>
  <conditionalFormatting sqref="D11">
    <cfRule type="cellIs" dxfId="881" priority="858" operator="lessThan">
      <formula>0</formula>
    </cfRule>
  </conditionalFormatting>
  <conditionalFormatting sqref="D11">
    <cfRule type="cellIs" dxfId="880" priority="857" operator="lessThan">
      <formula>0</formula>
    </cfRule>
  </conditionalFormatting>
  <conditionalFormatting sqref="D11">
    <cfRule type="cellIs" dxfId="879" priority="856" operator="lessThan">
      <formula>0</formula>
    </cfRule>
  </conditionalFormatting>
  <conditionalFormatting sqref="D10">
    <cfRule type="cellIs" dxfId="878" priority="855" operator="lessThan">
      <formula>0</formula>
    </cfRule>
  </conditionalFormatting>
  <conditionalFormatting sqref="D11">
    <cfRule type="cellIs" dxfId="877" priority="854" operator="lessThan">
      <formula>0</formula>
    </cfRule>
  </conditionalFormatting>
  <conditionalFormatting sqref="D11">
    <cfRule type="cellIs" dxfId="876" priority="853" operator="lessThan">
      <formula>0</formula>
    </cfRule>
  </conditionalFormatting>
  <conditionalFormatting sqref="D10">
    <cfRule type="cellIs" dxfId="875" priority="852" operator="lessThan">
      <formula>0</formula>
    </cfRule>
  </conditionalFormatting>
  <conditionalFormatting sqref="D11">
    <cfRule type="cellIs" dxfId="874" priority="851" operator="lessThan">
      <formula>0</formula>
    </cfRule>
  </conditionalFormatting>
  <conditionalFormatting sqref="D10">
    <cfRule type="cellIs" dxfId="873" priority="850" operator="lessThan">
      <formula>0</formula>
    </cfRule>
  </conditionalFormatting>
  <conditionalFormatting sqref="D10">
    <cfRule type="cellIs" dxfId="872" priority="849" operator="lessThan">
      <formula>0</formula>
    </cfRule>
  </conditionalFormatting>
  <conditionalFormatting sqref="D11">
    <cfRule type="cellIs" dxfId="871" priority="848" operator="lessThan">
      <formula>0</formula>
    </cfRule>
  </conditionalFormatting>
  <conditionalFormatting sqref="D11">
    <cfRule type="cellIs" dxfId="870" priority="847" operator="lessThan">
      <formula>0</formula>
    </cfRule>
  </conditionalFormatting>
  <conditionalFormatting sqref="D10">
    <cfRule type="cellIs" dxfId="869" priority="846" operator="lessThan">
      <formula>0</formula>
    </cfRule>
  </conditionalFormatting>
  <conditionalFormatting sqref="D11">
    <cfRule type="cellIs" dxfId="868" priority="845" operator="lessThan">
      <formula>0</formula>
    </cfRule>
  </conditionalFormatting>
  <conditionalFormatting sqref="D10">
    <cfRule type="cellIs" dxfId="867" priority="844" operator="lessThan">
      <formula>0</formula>
    </cfRule>
  </conditionalFormatting>
  <conditionalFormatting sqref="D10">
    <cfRule type="cellIs" dxfId="866" priority="843" operator="lessThan">
      <formula>0</formula>
    </cfRule>
  </conditionalFormatting>
  <conditionalFormatting sqref="D11">
    <cfRule type="cellIs" dxfId="865" priority="842" operator="lessThan">
      <formula>0</formula>
    </cfRule>
  </conditionalFormatting>
  <conditionalFormatting sqref="D10">
    <cfRule type="cellIs" dxfId="864" priority="841" operator="lessThan">
      <formula>0</formula>
    </cfRule>
  </conditionalFormatting>
  <conditionalFormatting sqref="D10">
    <cfRule type="cellIs" dxfId="863" priority="840" operator="lessThan">
      <formula>0</formula>
    </cfRule>
  </conditionalFormatting>
  <conditionalFormatting sqref="D10">
    <cfRule type="cellIs" dxfId="862" priority="839" operator="lessThan">
      <formula>0</formula>
    </cfRule>
  </conditionalFormatting>
  <conditionalFormatting sqref="D11">
    <cfRule type="cellIs" dxfId="861" priority="838" operator="lessThan">
      <formula>0</formula>
    </cfRule>
  </conditionalFormatting>
  <conditionalFormatting sqref="D11">
    <cfRule type="cellIs" dxfId="860" priority="837" operator="lessThan">
      <formula>0</formula>
    </cfRule>
  </conditionalFormatting>
  <conditionalFormatting sqref="D11">
    <cfRule type="cellIs" dxfId="859" priority="836" operator="lessThan">
      <formula>0</formula>
    </cfRule>
  </conditionalFormatting>
  <conditionalFormatting sqref="D10">
    <cfRule type="cellIs" dxfId="858" priority="835" operator="lessThan">
      <formula>0</formula>
    </cfRule>
  </conditionalFormatting>
  <conditionalFormatting sqref="D11">
    <cfRule type="cellIs" dxfId="857" priority="834" operator="lessThan">
      <formula>0</formula>
    </cfRule>
  </conditionalFormatting>
  <conditionalFormatting sqref="D11">
    <cfRule type="cellIs" dxfId="856" priority="833" operator="lessThan">
      <formula>0</formula>
    </cfRule>
  </conditionalFormatting>
  <conditionalFormatting sqref="D10">
    <cfRule type="cellIs" dxfId="855" priority="832" operator="lessThan">
      <formula>0</formula>
    </cfRule>
  </conditionalFormatting>
  <conditionalFormatting sqref="D11">
    <cfRule type="cellIs" dxfId="854" priority="831" operator="lessThan">
      <formula>0</formula>
    </cfRule>
  </conditionalFormatting>
  <conditionalFormatting sqref="D10">
    <cfRule type="cellIs" dxfId="853" priority="830" operator="lessThan">
      <formula>0</formula>
    </cfRule>
  </conditionalFormatting>
  <conditionalFormatting sqref="D10">
    <cfRule type="cellIs" dxfId="852" priority="829" operator="lessThan">
      <formula>0</formula>
    </cfRule>
  </conditionalFormatting>
  <conditionalFormatting sqref="D11">
    <cfRule type="cellIs" dxfId="851" priority="828" operator="lessThan">
      <formula>0</formula>
    </cfRule>
  </conditionalFormatting>
  <conditionalFormatting sqref="D11">
    <cfRule type="cellIs" dxfId="850" priority="827" operator="lessThan">
      <formula>0</formula>
    </cfRule>
  </conditionalFormatting>
  <conditionalFormatting sqref="D10">
    <cfRule type="cellIs" dxfId="849" priority="826" operator="lessThan">
      <formula>0</formula>
    </cfRule>
  </conditionalFormatting>
  <conditionalFormatting sqref="D11">
    <cfRule type="cellIs" dxfId="848" priority="825" operator="lessThan">
      <formula>0</formula>
    </cfRule>
  </conditionalFormatting>
  <conditionalFormatting sqref="D10">
    <cfRule type="cellIs" dxfId="847" priority="824" operator="lessThan">
      <formula>0</formula>
    </cfRule>
  </conditionalFormatting>
  <conditionalFormatting sqref="D10">
    <cfRule type="cellIs" dxfId="846" priority="823" operator="lessThan">
      <formula>0</formula>
    </cfRule>
  </conditionalFormatting>
  <conditionalFormatting sqref="D11">
    <cfRule type="cellIs" dxfId="845" priority="822" operator="lessThan">
      <formula>0</formula>
    </cfRule>
  </conditionalFormatting>
  <conditionalFormatting sqref="D10">
    <cfRule type="cellIs" dxfId="844" priority="821" operator="lessThan">
      <formula>0</formula>
    </cfRule>
  </conditionalFormatting>
  <conditionalFormatting sqref="D10">
    <cfRule type="cellIs" dxfId="843" priority="820" operator="lessThan">
      <formula>0</formula>
    </cfRule>
  </conditionalFormatting>
  <conditionalFormatting sqref="D10">
    <cfRule type="cellIs" dxfId="842" priority="819" operator="lessThan">
      <formula>0</formula>
    </cfRule>
  </conditionalFormatting>
  <conditionalFormatting sqref="D11">
    <cfRule type="cellIs" dxfId="841" priority="818" operator="lessThan">
      <formula>0</formula>
    </cfRule>
  </conditionalFormatting>
  <conditionalFormatting sqref="D11">
    <cfRule type="cellIs" dxfId="840" priority="817" operator="lessThan">
      <formula>0</formula>
    </cfRule>
  </conditionalFormatting>
  <conditionalFormatting sqref="D10">
    <cfRule type="cellIs" dxfId="839" priority="816" operator="lessThan">
      <formula>0</formula>
    </cfRule>
  </conditionalFormatting>
  <conditionalFormatting sqref="D11">
    <cfRule type="cellIs" dxfId="838" priority="815" operator="lessThan">
      <formula>0</formula>
    </cfRule>
  </conditionalFormatting>
  <conditionalFormatting sqref="D10">
    <cfRule type="cellIs" dxfId="837" priority="814" operator="lessThan">
      <formula>0</formula>
    </cfRule>
  </conditionalFormatting>
  <conditionalFormatting sqref="D10">
    <cfRule type="cellIs" dxfId="836" priority="813" operator="lessThan">
      <formula>0</formula>
    </cfRule>
  </conditionalFormatting>
  <conditionalFormatting sqref="D11">
    <cfRule type="cellIs" dxfId="835" priority="812" operator="lessThan">
      <formula>0</formula>
    </cfRule>
  </conditionalFormatting>
  <conditionalFormatting sqref="D10">
    <cfRule type="cellIs" dxfId="834" priority="811" operator="lessThan">
      <formula>0</formula>
    </cfRule>
  </conditionalFormatting>
  <conditionalFormatting sqref="D10">
    <cfRule type="cellIs" dxfId="833" priority="810" operator="lessThan">
      <formula>0</formula>
    </cfRule>
  </conditionalFormatting>
  <conditionalFormatting sqref="D10">
    <cfRule type="cellIs" dxfId="832" priority="809" operator="lessThan">
      <formula>0</formula>
    </cfRule>
  </conditionalFormatting>
  <conditionalFormatting sqref="D11">
    <cfRule type="cellIs" dxfId="831" priority="808" operator="lessThan">
      <formula>0</formula>
    </cfRule>
  </conditionalFormatting>
  <conditionalFormatting sqref="D10">
    <cfRule type="cellIs" dxfId="830" priority="807" operator="lessThan">
      <formula>0</formula>
    </cfRule>
  </conditionalFormatting>
  <conditionalFormatting sqref="D10">
    <cfRule type="cellIs" dxfId="829" priority="806" operator="lessThan">
      <formula>0</formula>
    </cfRule>
  </conditionalFormatting>
  <conditionalFormatting sqref="D10">
    <cfRule type="cellIs" dxfId="828" priority="805" operator="lessThan">
      <formula>0</formula>
    </cfRule>
  </conditionalFormatting>
  <conditionalFormatting sqref="D10">
    <cfRule type="cellIs" dxfId="827" priority="804" operator="lessThan">
      <formula>0</formula>
    </cfRule>
  </conditionalFormatting>
  <conditionalFormatting sqref="D11">
    <cfRule type="cellIs" dxfId="826" priority="803" operator="lessThan">
      <formula>0</formula>
    </cfRule>
  </conditionalFormatting>
  <conditionalFormatting sqref="D11">
    <cfRule type="cellIs" dxfId="825" priority="802" operator="lessThan">
      <formula>0</formula>
    </cfRule>
  </conditionalFormatting>
  <conditionalFormatting sqref="D11">
    <cfRule type="cellIs" dxfId="824" priority="801" operator="lessThan">
      <formula>0</formula>
    </cfRule>
  </conditionalFormatting>
  <conditionalFormatting sqref="D10">
    <cfRule type="cellIs" dxfId="823" priority="800" operator="lessThan">
      <formula>0</formula>
    </cfRule>
  </conditionalFormatting>
  <conditionalFormatting sqref="D11">
    <cfRule type="cellIs" dxfId="822" priority="799" operator="lessThan">
      <formula>0</formula>
    </cfRule>
  </conditionalFormatting>
  <conditionalFormatting sqref="D11">
    <cfRule type="cellIs" dxfId="821" priority="798" operator="lessThan">
      <formula>0</formula>
    </cfRule>
  </conditionalFormatting>
  <conditionalFormatting sqref="D10">
    <cfRule type="cellIs" dxfId="820" priority="797" operator="lessThan">
      <formula>0</formula>
    </cfRule>
  </conditionalFormatting>
  <conditionalFormatting sqref="D11">
    <cfRule type="cellIs" dxfId="819" priority="796" operator="lessThan">
      <formula>0</formula>
    </cfRule>
  </conditionalFormatting>
  <conditionalFormatting sqref="D10">
    <cfRule type="cellIs" dxfId="818" priority="795" operator="lessThan">
      <formula>0</formula>
    </cfRule>
  </conditionalFormatting>
  <conditionalFormatting sqref="D10">
    <cfRule type="cellIs" dxfId="817" priority="794" operator="lessThan">
      <formula>0</formula>
    </cfRule>
  </conditionalFormatting>
  <conditionalFormatting sqref="D11">
    <cfRule type="cellIs" dxfId="816" priority="793" operator="lessThan">
      <formula>0</formula>
    </cfRule>
  </conditionalFormatting>
  <conditionalFormatting sqref="D11">
    <cfRule type="cellIs" dxfId="815" priority="792" operator="lessThan">
      <formula>0</formula>
    </cfRule>
  </conditionalFormatting>
  <conditionalFormatting sqref="D10">
    <cfRule type="cellIs" dxfId="814" priority="791" operator="lessThan">
      <formula>0</formula>
    </cfRule>
  </conditionalFormatting>
  <conditionalFormatting sqref="D11">
    <cfRule type="cellIs" dxfId="813" priority="790" operator="lessThan">
      <formula>0</formula>
    </cfRule>
  </conditionalFormatting>
  <conditionalFormatting sqref="D10">
    <cfRule type="cellIs" dxfId="812" priority="789" operator="lessThan">
      <formula>0</formula>
    </cfRule>
  </conditionalFormatting>
  <conditionalFormatting sqref="D10">
    <cfRule type="cellIs" dxfId="811" priority="788" operator="lessThan">
      <formula>0</formula>
    </cfRule>
  </conditionalFormatting>
  <conditionalFormatting sqref="D11">
    <cfRule type="cellIs" dxfId="810" priority="787" operator="lessThan">
      <formula>0</formula>
    </cfRule>
  </conditionalFormatting>
  <conditionalFormatting sqref="D10">
    <cfRule type="cellIs" dxfId="809" priority="786" operator="lessThan">
      <formula>0</formula>
    </cfRule>
  </conditionalFormatting>
  <conditionalFormatting sqref="D10">
    <cfRule type="cellIs" dxfId="808" priority="785" operator="lessThan">
      <formula>0</formula>
    </cfRule>
  </conditionalFormatting>
  <conditionalFormatting sqref="D10">
    <cfRule type="cellIs" dxfId="807" priority="784" operator="lessThan">
      <formula>0</formula>
    </cfRule>
  </conditionalFormatting>
  <conditionalFormatting sqref="D11">
    <cfRule type="cellIs" dxfId="806" priority="783" operator="lessThan">
      <formula>0</formula>
    </cfRule>
  </conditionalFormatting>
  <conditionalFormatting sqref="D11">
    <cfRule type="cellIs" dxfId="805" priority="782" operator="lessThan">
      <formula>0</formula>
    </cfRule>
  </conditionalFormatting>
  <conditionalFormatting sqref="D10">
    <cfRule type="cellIs" dxfId="804" priority="781" operator="lessThan">
      <formula>0</formula>
    </cfRule>
  </conditionalFormatting>
  <conditionalFormatting sqref="D11">
    <cfRule type="cellIs" dxfId="803" priority="780" operator="lessThan">
      <formula>0</formula>
    </cfRule>
  </conditionalFormatting>
  <conditionalFormatting sqref="D10">
    <cfRule type="cellIs" dxfId="802" priority="779" operator="lessThan">
      <formula>0</formula>
    </cfRule>
  </conditionalFormatting>
  <conditionalFormatting sqref="D10">
    <cfRule type="cellIs" dxfId="801" priority="778" operator="lessThan">
      <formula>0</formula>
    </cfRule>
  </conditionalFormatting>
  <conditionalFormatting sqref="D11">
    <cfRule type="cellIs" dxfId="800" priority="777" operator="lessThan">
      <formula>0</formula>
    </cfRule>
  </conditionalFormatting>
  <conditionalFormatting sqref="D10">
    <cfRule type="cellIs" dxfId="799" priority="776" operator="lessThan">
      <formula>0</formula>
    </cfRule>
  </conditionalFormatting>
  <conditionalFormatting sqref="D10">
    <cfRule type="cellIs" dxfId="798" priority="775" operator="lessThan">
      <formula>0</formula>
    </cfRule>
  </conditionalFormatting>
  <conditionalFormatting sqref="D10">
    <cfRule type="cellIs" dxfId="797" priority="774" operator="lessThan">
      <formula>0</formula>
    </cfRule>
  </conditionalFormatting>
  <conditionalFormatting sqref="D11">
    <cfRule type="cellIs" dxfId="796" priority="773" operator="lessThan">
      <formula>0</formula>
    </cfRule>
  </conditionalFormatting>
  <conditionalFormatting sqref="D10">
    <cfRule type="cellIs" dxfId="795" priority="772" operator="lessThan">
      <formula>0</formula>
    </cfRule>
  </conditionalFormatting>
  <conditionalFormatting sqref="D10">
    <cfRule type="cellIs" dxfId="794" priority="771" operator="lessThan">
      <formula>0</formula>
    </cfRule>
  </conditionalFormatting>
  <conditionalFormatting sqref="D10">
    <cfRule type="cellIs" dxfId="793" priority="770" operator="lessThan">
      <formula>0</formula>
    </cfRule>
  </conditionalFormatting>
  <conditionalFormatting sqref="D10">
    <cfRule type="cellIs" dxfId="792" priority="769" operator="lessThan">
      <formula>0</formula>
    </cfRule>
  </conditionalFormatting>
  <conditionalFormatting sqref="D11">
    <cfRule type="cellIs" dxfId="791" priority="768" operator="lessThan">
      <formula>0</formula>
    </cfRule>
  </conditionalFormatting>
  <conditionalFormatting sqref="D11">
    <cfRule type="cellIs" dxfId="790" priority="767" operator="lessThan">
      <formula>0</formula>
    </cfRule>
  </conditionalFormatting>
  <conditionalFormatting sqref="D10">
    <cfRule type="cellIs" dxfId="789" priority="766" operator="lessThan">
      <formula>0</formula>
    </cfRule>
  </conditionalFormatting>
  <conditionalFormatting sqref="D11">
    <cfRule type="cellIs" dxfId="788" priority="765" operator="lessThan">
      <formula>0</formula>
    </cfRule>
  </conditionalFormatting>
  <conditionalFormatting sqref="D10">
    <cfRule type="cellIs" dxfId="787" priority="764" operator="lessThan">
      <formula>0</formula>
    </cfRule>
  </conditionalFormatting>
  <conditionalFormatting sqref="D10">
    <cfRule type="cellIs" dxfId="786" priority="763" operator="lessThan">
      <formula>0</formula>
    </cfRule>
  </conditionalFormatting>
  <conditionalFormatting sqref="D11">
    <cfRule type="cellIs" dxfId="785" priority="762" operator="lessThan">
      <formula>0</formula>
    </cfRule>
  </conditionalFormatting>
  <conditionalFormatting sqref="D10">
    <cfRule type="cellIs" dxfId="784" priority="761" operator="lessThan">
      <formula>0</formula>
    </cfRule>
  </conditionalFormatting>
  <conditionalFormatting sqref="D10">
    <cfRule type="cellIs" dxfId="783" priority="760" operator="lessThan">
      <formula>0</formula>
    </cfRule>
  </conditionalFormatting>
  <conditionalFormatting sqref="D10">
    <cfRule type="cellIs" dxfId="782" priority="759" operator="lessThan">
      <formula>0</formula>
    </cfRule>
  </conditionalFormatting>
  <conditionalFormatting sqref="D11">
    <cfRule type="cellIs" dxfId="781" priority="758" operator="lessThan">
      <formula>0</formula>
    </cfRule>
  </conditionalFormatting>
  <conditionalFormatting sqref="D10">
    <cfRule type="cellIs" dxfId="780" priority="757" operator="lessThan">
      <formula>0</formula>
    </cfRule>
  </conditionalFormatting>
  <conditionalFormatting sqref="D10">
    <cfRule type="cellIs" dxfId="779" priority="756" operator="lessThan">
      <formula>0</formula>
    </cfRule>
  </conditionalFormatting>
  <conditionalFormatting sqref="D10">
    <cfRule type="cellIs" dxfId="778" priority="755" operator="lessThan">
      <formula>0</formula>
    </cfRule>
  </conditionalFormatting>
  <conditionalFormatting sqref="D10">
    <cfRule type="cellIs" dxfId="777" priority="754" operator="lessThan">
      <formula>0</formula>
    </cfRule>
  </conditionalFormatting>
  <conditionalFormatting sqref="D11">
    <cfRule type="cellIs" dxfId="776" priority="753" operator="lessThan">
      <formula>0</formula>
    </cfRule>
  </conditionalFormatting>
  <conditionalFormatting sqref="D10">
    <cfRule type="cellIs" dxfId="775" priority="752" operator="lessThan">
      <formula>0</formula>
    </cfRule>
  </conditionalFormatting>
  <conditionalFormatting sqref="D10">
    <cfRule type="cellIs" dxfId="774" priority="751" operator="lessThan">
      <formula>0</formula>
    </cfRule>
  </conditionalFormatting>
  <conditionalFormatting sqref="D10">
    <cfRule type="cellIs" dxfId="773" priority="750" operator="lessThan">
      <formula>0</formula>
    </cfRule>
  </conditionalFormatting>
  <conditionalFormatting sqref="D10">
    <cfRule type="cellIs" dxfId="772" priority="749" operator="lessThan">
      <formula>0</formula>
    </cfRule>
  </conditionalFormatting>
  <conditionalFormatting sqref="D10">
    <cfRule type="cellIs" dxfId="771" priority="748" operator="lessThan">
      <formula>0</formula>
    </cfRule>
  </conditionalFormatting>
  <conditionalFormatting sqref="D11">
    <cfRule type="cellIs" dxfId="770" priority="747" operator="lessThan">
      <formula>0</formula>
    </cfRule>
  </conditionalFormatting>
  <conditionalFormatting sqref="D11">
    <cfRule type="cellIs" dxfId="769" priority="746" operator="lessThan">
      <formula>0</formula>
    </cfRule>
  </conditionalFormatting>
  <conditionalFormatting sqref="D11">
    <cfRule type="cellIs" dxfId="768" priority="745" operator="lessThan">
      <formula>0</formula>
    </cfRule>
  </conditionalFormatting>
  <conditionalFormatting sqref="D10">
    <cfRule type="cellIs" dxfId="767" priority="744" operator="lessThan">
      <formula>0</formula>
    </cfRule>
  </conditionalFormatting>
  <conditionalFormatting sqref="D11">
    <cfRule type="cellIs" dxfId="766" priority="743" operator="lessThan">
      <formula>0</formula>
    </cfRule>
  </conditionalFormatting>
  <conditionalFormatting sqref="D11">
    <cfRule type="cellIs" dxfId="765" priority="742" operator="lessThan">
      <formula>0</formula>
    </cfRule>
  </conditionalFormatting>
  <conditionalFormatting sqref="D10">
    <cfRule type="cellIs" dxfId="764" priority="741" operator="lessThan">
      <formula>0</formula>
    </cfRule>
  </conditionalFormatting>
  <conditionalFormatting sqref="D11">
    <cfRule type="cellIs" dxfId="763" priority="740" operator="lessThan">
      <formula>0</formula>
    </cfRule>
  </conditionalFormatting>
  <conditionalFormatting sqref="D10">
    <cfRule type="cellIs" dxfId="762" priority="739" operator="lessThan">
      <formula>0</formula>
    </cfRule>
  </conditionalFormatting>
  <conditionalFormatting sqref="D10">
    <cfRule type="cellIs" dxfId="761" priority="738" operator="lessThan">
      <formula>0</formula>
    </cfRule>
  </conditionalFormatting>
  <conditionalFormatting sqref="D11">
    <cfRule type="cellIs" dxfId="760" priority="737" operator="lessThan">
      <formula>0</formula>
    </cfRule>
  </conditionalFormatting>
  <conditionalFormatting sqref="D11">
    <cfRule type="cellIs" dxfId="759" priority="736" operator="lessThan">
      <formula>0</formula>
    </cfRule>
  </conditionalFormatting>
  <conditionalFormatting sqref="D10">
    <cfRule type="cellIs" dxfId="758" priority="735" operator="lessThan">
      <formula>0</formula>
    </cfRule>
  </conditionalFormatting>
  <conditionalFormatting sqref="D11">
    <cfRule type="cellIs" dxfId="757" priority="734" operator="lessThan">
      <formula>0</formula>
    </cfRule>
  </conditionalFormatting>
  <conditionalFormatting sqref="D10">
    <cfRule type="cellIs" dxfId="756" priority="733" operator="lessThan">
      <formula>0</formula>
    </cfRule>
  </conditionalFormatting>
  <conditionalFormatting sqref="D10">
    <cfRule type="cellIs" dxfId="755" priority="732" operator="lessThan">
      <formula>0</formula>
    </cfRule>
  </conditionalFormatting>
  <conditionalFormatting sqref="D11">
    <cfRule type="cellIs" dxfId="754" priority="731" operator="lessThan">
      <formula>0</formula>
    </cfRule>
  </conditionalFormatting>
  <conditionalFormatting sqref="D10">
    <cfRule type="cellIs" dxfId="753" priority="730" operator="lessThan">
      <formula>0</formula>
    </cfRule>
  </conditionalFormatting>
  <conditionalFormatting sqref="D10">
    <cfRule type="cellIs" dxfId="752" priority="729" operator="lessThan">
      <formula>0</formula>
    </cfRule>
  </conditionalFormatting>
  <conditionalFormatting sqref="D10">
    <cfRule type="cellIs" dxfId="751" priority="728" operator="lessThan">
      <formula>0</formula>
    </cfRule>
  </conditionalFormatting>
  <conditionalFormatting sqref="D11">
    <cfRule type="cellIs" dxfId="750" priority="727" operator="lessThan">
      <formula>0</formula>
    </cfRule>
  </conditionalFormatting>
  <conditionalFormatting sqref="D11">
    <cfRule type="cellIs" dxfId="749" priority="726" operator="lessThan">
      <formula>0</formula>
    </cfRule>
  </conditionalFormatting>
  <conditionalFormatting sqref="D10">
    <cfRule type="cellIs" dxfId="748" priority="725" operator="lessThan">
      <formula>0</formula>
    </cfRule>
  </conditionalFormatting>
  <conditionalFormatting sqref="D11">
    <cfRule type="cellIs" dxfId="747" priority="724" operator="lessThan">
      <formula>0</formula>
    </cfRule>
  </conditionalFormatting>
  <conditionalFormatting sqref="D10">
    <cfRule type="cellIs" dxfId="746" priority="723" operator="lessThan">
      <formula>0</formula>
    </cfRule>
  </conditionalFormatting>
  <conditionalFormatting sqref="D10">
    <cfRule type="cellIs" dxfId="745" priority="722" operator="lessThan">
      <formula>0</formula>
    </cfRule>
  </conditionalFormatting>
  <conditionalFormatting sqref="D11">
    <cfRule type="cellIs" dxfId="744" priority="721" operator="lessThan">
      <formula>0</formula>
    </cfRule>
  </conditionalFormatting>
  <conditionalFormatting sqref="D10">
    <cfRule type="cellIs" dxfId="743" priority="720" operator="lessThan">
      <formula>0</formula>
    </cfRule>
  </conditionalFormatting>
  <conditionalFormatting sqref="D10">
    <cfRule type="cellIs" dxfId="742" priority="719" operator="lessThan">
      <formula>0</formula>
    </cfRule>
  </conditionalFormatting>
  <conditionalFormatting sqref="D10">
    <cfRule type="cellIs" dxfId="741" priority="718" operator="lessThan">
      <formula>0</formula>
    </cfRule>
  </conditionalFormatting>
  <conditionalFormatting sqref="D11">
    <cfRule type="cellIs" dxfId="740" priority="717" operator="lessThan">
      <formula>0</formula>
    </cfRule>
  </conditionalFormatting>
  <conditionalFormatting sqref="D10">
    <cfRule type="cellIs" dxfId="739" priority="716" operator="lessThan">
      <formula>0</formula>
    </cfRule>
  </conditionalFormatting>
  <conditionalFormatting sqref="D10">
    <cfRule type="cellIs" dxfId="738" priority="715" operator="lessThan">
      <formula>0</formula>
    </cfRule>
  </conditionalFormatting>
  <conditionalFormatting sqref="D10">
    <cfRule type="cellIs" dxfId="737" priority="714" operator="lessThan">
      <formula>0</formula>
    </cfRule>
  </conditionalFormatting>
  <conditionalFormatting sqref="D10">
    <cfRule type="cellIs" dxfId="736" priority="713" operator="lessThan">
      <formula>0</formula>
    </cfRule>
  </conditionalFormatting>
  <conditionalFormatting sqref="D11">
    <cfRule type="cellIs" dxfId="735" priority="712" operator="lessThan">
      <formula>0</formula>
    </cfRule>
  </conditionalFormatting>
  <conditionalFormatting sqref="D11">
    <cfRule type="cellIs" dxfId="734" priority="711" operator="lessThan">
      <formula>0</formula>
    </cfRule>
  </conditionalFormatting>
  <conditionalFormatting sqref="D10">
    <cfRule type="cellIs" dxfId="733" priority="710" operator="lessThan">
      <formula>0</formula>
    </cfRule>
  </conditionalFormatting>
  <conditionalFormatting sqref="D11">
    <cfRule type="cellIs" dxfId="732" priority="709" operator="lessThan">
      <formula>0</formula>
    </cfRule>
  </conditionalFormatting>
  <conditionalFormatting sqref="D10">
    <cfRule type="cellIs" dxfId="731" priority="708" operator="lessThan">
      <formula>0</formula>
    </cfRule>
  </conditionalFormatting>
  <conditionalFormatting sqref="D10">
    <cfRule type="cellIs" dxfId="730" priority="707" operator="lessThan">
      <formula>0</formula>
    </cfRule>
  </conditionalFormatting>
  <conditionalFormatting sqref="D11">
    <cfRule type="cellIs" dxfId="729" priority="706" operator="lessThan">
      <formula>0</formula>
    </cfRule>
  </conditionalFormatting>
  <conditionalFormatting sqref="D10">
    <cfRule type="cellIs" dxfId="728" priority="705" operator="lessThan">
      <formula>0</formula>
    </cfRule>
  </conditionalFormatting>
  <conditionalFormatting sqref="D10">
    <cfRule type="cellIs" dxfId="727" priority="704" operator="lessThan">
      <formula>0</formula>
    </cfRule>
  </conditionalFormatting>
  <conditionalFormatting sqref="D10">
    <cfRule type="cellIs" dxfId="726" priority="703" operator="lessThan">
      <formula>0</formula>
    </cfRule>
  </conditionalFormatting>
  <conditionalFormatting sqref="D11">
    <cfRule type="cellIs" dxfId="725" priority="702" operator="lessThan">
      <formula>0</formula>
    </cfRule>
  </conditionalFormatting>
  <conditionalFormatting sqref="D10">
    <cfRule type="cellIs" dxfId="724" priority="701" operator="lessThan">
      <formula>0</formula>
    </cfRule>
  </conditionalFormatting>
  <conditionalFormatting sqref="D10">
    <cfRule type="cellIs" dxfId="723" priority="700" operator="lessThan">
      <formula>0</formula>
    </cfRule>
  </conditionalFormatting>
  <conditionalFormatting sqref="D10">
    <cfRule type="cellIs" dxfId="722" priority="699" operator="lessThan">
      <formula>0</formula>
    </cfRule>
  </conditionalFormatting>
  <conditionalFormatting sqref="D10">
    <cfRule type="cellIs" dxfId="721" priority="698" operator="lessThan">
      <formula>0</formula>
    </cfRule>
  </conditionalFormatting>
  <conditionalFormatting sqref="D11">
    <cfRule type="cellIs" dxfId="720" priority="697" operator="lessThan">
      <formula>0</formula>
    </cfRule>
  </conditionalFormatting>
  <conditionalFormatting sqref="D10">
    <cfRule type="cellIs" dxfId="719" priority="696" operator="lessThan">
      <formula>0</formula>
    </cfRule>
  </conditionalFormatting>
  <conditionalFormatting sqref="D10">
    <cfRule type="cellIs" dxfId="718" priority="695" operator="lessThan">
      <formula>0</formula>
    </cfRule>
  </conditionalFormatting>
  <conditionalFormatting sqref="D10">
    <cfRule type="cellIs" dxfId="717" priority="694" operator="lessThan">
      <formula>0</formula>
    </cfRule>
  </conditionalFormatting>
  <conditionalFormatting sqref="D10">
    <cfRule type="cellIs" dxfId="716" priority="693" operator="lessThan">
      <formula>0</formula>
    </cfRule>
  </conditionalFormatting>
  <conditionalFormatting sqref="D10">
    <cfRule type="cellIs" dxfId="715" priority="692" operator="lessThan">
      <formula>0</formula>
    </cfRule>
  </conditionalFormatting>
  <conditionalFormatting sqref="D11">
    <cfRule type="cellIs" dxfId="714" priority="691" operator="lessThan">
      <formula>0</formula>
    </cfRule>
  </conditionalFormatting>
  <conditionalFormatting sqref="D11">
    <cfRule type="cellIs" dxfId="713" priority="690" operator="lessThan">
      <formula>0</formula>
    </cfRule>
  </conditionalFormatting>
  <conditionalFormatting sqref="D10">
    <cfRule type="cellIs" dxfId="712" priority="689" operator="lessThan">
      <formula>0</formula>
    </cfRule>
  </conditionalFormatting>
  <conditionalFormatting sqref="D11">
    <cfRule type="cellIs" dxfId="711" priority="688" operator="lessThan">
      <formula>0</formula>
    </cfRule>
  </conditionalFormatting>
  <conditionalFormatting sqref="D10">
    <cfRule type="cellIs" dxfId="710" priority="687" operator="lessThan">
      <formula>0</formula>
    </cfRule>
  </conditionalFormatting>
  <conditionalFormatting sqref="D10">
    <cfRule type="cellIs" dxfId="709" priority="686" operator="lessThan">
      <formula>0</formula>
    </cfRule>
  </conditionalFormatting>
  <conditionalFormatting sqref="D11">
    <cfRule type="cellIs" dxfId="708" priority="685" operator="lessThan">
      <formula>0</formula>
    </cfRule>
  </conditionalFormatting>
  <conditionalFormatting sqref="D10">
    <cfRule type="cellIs" dxfId="707" priority="684" operator="lessThan">
      <formula>0</formula>
    </cfRule>
  </conditionalFormatting>
  <conditionalFormatting sqref="D10">
    <cfRule type="cellIs" dxfId="706" priority="683" operator="lessThan">
      <formula>0</formula>
    </cfRule>
  </conditionalFormatting>
  <conditionalFormatting sqref="D10">
    <cfRule type="cellIs" dxfId="705" priority="682" operator="lessThan">
      <formula>0</formula>
    </cfRule>
  </conditionalFormatting>
  <conditionalFormatting sqref="D11">
    <cfRule type="cellIs" dxfId="704" priority="681" operator="lessThan">
      <formula>0</formula>
    </cfRule>
  </conditionalFormatting>
  <conditionalFormatting sqref="D10">
    <cfRule type="cellIs" dxfId="703" priority="680" operator="lessThan">
      <formula>0</formula>
    </cfRule>
  </conditionalFormatting>
  <conditionalFormatting sqref="D10">
    <cfRule type="cellIs" dxfId="702" priority="679" operator="lessThan">
      <formula>0</formula>
    </cfRule>
  </conditionalFormatting>
  <conditionalFormatting sqref="D10">
    <cfRule type="cellIs" dxfId="701" priority="678" operator="lessThan">
      <formula>0</formula>
    </cfRule>
  </conditionalFormatting>
  <conditionalFormatting sqref="D10">
    <cfRule type="cellIs" dxfId="700" priority="677" operator="lessThan">
      <formula>0</formula>
    </cfRule>
  </conditionalFormatting>
  <conditionalFormatting sqref="D11">
    <cfRule type="cellIs" dxfId="699" priority="676" operator="lessThan">
      <formula>0</formula>
    </cfRule>
  </conditionalFormatting>
  <conditionalFormatting sqref="D10">
    <cfRule type="cellIs" dxfId="698" priority="675" operator="lessThan">
      <formula>0</formula>
    </cfRule>
  </conditionalFormatting>
  <conditionalFormatting sqref="D10">
    <cfRule type="cellIs" dxfId="697" priority="674" operator="lessThan">
      <formula>0</formula>
    </cfRule>
  </conditionalFormatting>
  <conditionalFormatting sqref="D10">
    <cfRule type="cellIs" dxfId="696" priority="673" operator="lessThan">
      <formula>0</formula>
    </cfRule>
  </conditionalFormatting>
  <conditionalFormatting sqref="D10">
    <cfRule type="cellIs" dxfId="695" priority="672" operator="lessThan">
      <formula>0</formula>
    </cfRule>
  </conditionalFormatting>
  <conditionalFormatting sqref="D10">
    <cfRule type="cellIs" dxfId="694" priority="671" operator="lessThan">
      <formula>0</formula>
    </cfRule>
  </conditionalFormatting>
  <conditionalFormatting sqref="D11">
    <cfRule type="cellIs" dxfId="693" priority="670" operator="lessThan">
      <formula>0</formula>
    </cfRule>
  </conditionalFormatting>
  <conditionalFormatting sqref="D10">
    <cfRule type="cellIs" dxfId="692" priority="669" operator="lessThan">
      <formula>0</formula>
    </cfRule>
  </conditionalFormatting>
  <conditionalFormatting sqref="D10">
    <cfRule type="cellIs" dxfId="691" priority="668" operator="lessThan">
      <formula>0</formula>
    </cfRule>
  </conditionalFormatting>
  <conditionalFormatting sqref="D10">
    <cfRule type="cellIs" dxfId="690" priority="667" operator="lessThan">
      <formula>0</formula>
    </cfRule>
  </conditionalFormatting>
  <conditionalFormatting sqref="D10">
    <cfRule type="cellIs" dxfId="689" priority="666" operator="lessThan">
      <formula>0</formula>
    </cfRule>
  </conditionalFormatting>
  <conditionalFormatting sqref="D10">
    <cfRule type="cellIs" dxfId="688" priority="665" operator="lessThan">
      <formula>0</formula>
    </cfRule>
  </conditionalFormatting>
  <conditionalFormatting sqref="D10">
    <cfRule type="cellIs" dxfId="687" priority="664" operator="lessThan">
      <formula>0</formula>
    </cfRule>
  </conditionalFormatting>
  <conditionalFormatting sqref="D11">
    <cfRule type="cellIs" dxfId="686" priority="663" operator="lessThan">
      <formula>0</formula>
    </cfRule>
  </conditionalFormatting>
  <conditionalFormatting sqref="D11">
    <cfRule type="cellIs" dxfId="685" priority="662" operator="lessThan">
      <formula>0</formula>
    </cfRule>
  </conditionalFormatting>
  <conditionalFormatting sqref="D11">
    <cfRule type="cellIs" dxfId="684" priority="661" operator="lessThan">
      <formula>0</formula>
    </cfRule>
  </conditionalFormatting>
  <conditionalFormatting sqref="D10">
    <cfRule type="cellIs" dxfId="683" priority="660" operator="lessThan">
      <formula>0</formula>
    </cfRule>
  </conditionalFormatting>
  <conditionalFormatting sqref="D11">
    <cfRule type="cellIs" dxfId="682" priority="659" operator="lessThan">
      <formula>0</formula>
    </cfRule>
  </conditionalFormatting>
  <conditionalFormatting sqref="D11">
    <cfRule type="cellIs" dxfId="681" priority="658" operator="lessThan">
      <formula>0</formula>
    </cfRule>
  </conditionalFormatting>
  <conditionalFormatting sqref="D10">
    <cfRule type="cellIs" dxfId="680" priority="657" operator="lessThan">
      <formula>0</formula>
    </cfRule>
  </conditionalFormatting>
  <conditionalFormatting sqref="D11">
    <cfRule type="cellIs" dxfId="679" priority="656" operator="lessThan">
      <formula>0</formula>
    </cfRule>
  </conditionalFormatting>
  <conditionalFormatting sqref="D10">
    <cfRule type="cellIs" dxfId="678" priority="655" operator="lessThan">
      <formula>0</formula>
    </cfRule>
  </conditionalFormatting>
  <conditionalFormatting sqref="D10">
    <cfRule type="cellIs" dxfId="677" priority="654" operator="lessThan">
      <formula>0</formula>
    </cfRule>
  </conditionalFormatting>
  <conditionalFormatting sqref="D11">
    <cfRule type="cellIs" dxfId="676" priority="653" operator="lessThan">
      <formula>0</formula>
    </cfRule>
  </conditionalFormatting>
  <conditionalFormatting sqref="D11">
    <cfRule type="cellIs" dxfId="675" priority="652" operator="lessThan">
      <formula>0</formula>
    </cfRule>
  </conditionalFormatting>
  <conditionalFormatting sqref="D10">
    <cfRule type="cellIs" dxfId="674" priority="651" operator="lessThan">
      <formula>0</formula>
    </cfRule>
  </conditionalFormatting>
  <conditionalFormatting sqref="D11">
    <cfRule type="cellIs" dxfId="673" priority="650" operator="lessThan">
      <formula>0</formula>
    </cfRule>
  </conditionalFormatting>
  <conditionalFormatting sqref="D10">
    <cfRule type="cellIs" dxfId="672" priority="649" operator="lessThan">
      <formula>0</formula>
    </cfRule>
  </conditionalFormatting>
  <conditionalFormatting sqref="D10">
    <cfRule type="cellIs" dxfId="671" priority="648" operator="lessThan">
      <formula>0</formula>
    </cfRule>
  </conditionalFormatting>
  <conditionalFormatting sqref="D11">
    <cfRule type="cellIs" dxfId="670" priority="647" operator="lessThan">
      <formula>0</formula>
    </cfRule>
  </conditionalFormatting>
  <conditionalFormatting sqref="D10">
    <cfRule type="cellIs" dxfId="669" priority="646" operator="lessThan">
      <formula>0</formula>
    </cfRule>
  </conditionalFormatting>
  <conditionalFormatting sqref="D10">
    <cfRule type="cellIs" dxfId="668" priority="645" operator="lessThan">
      <formula>0</formula>
    </cfRule>
  </conditionalFormatting>
  <conditionalFormatting sqref="D10">
    <cfRule type="cellIs" dxfId="667" priority="644" operator="lessThan">
      <formula>0</formula>
    </cfRule>
  </conditionalFormatting>
  <conditionalFormatting sqref="D11">
    <cfRule type="cellIs" dxfId="666" priority="643" operator="lessThan">
      <formula>0</formula>
    </cfRule>
  </conditionalFormatting>
  <conditionalFormatting sqref="D11">
    <cfRule type="cellIs" dxfId="665" priority="642" operator="lessThan">
      <formula>0</formula>
    </cfRule>
  </conditionalFormatting>
  <conditionalFormatting sqref="D10">
    <cfRule type="cellIs" dxfId="664" priority="641" operator="lessThan">
      <formula>0</formula>
    </cfRule>
  </conditionalFormatting>
  <conditionalFormatting sqref="D11">
    <cfRule type="cellIs" dxfId="663" priority="640" operator="lessThan">
      <formula>0</formula>
    </cfRule>
  </conditionalFormatting>
  <conditionalFormatting sqref="D10">
    <cfRule type="cellIs" dxfId="662" priority="639" operator="lessThan">
      <formula>0</formula>
    </cfRule>
  </conditionalFormatting>
  <conditionalFormatting sqref="D10">
    <cfRule type="cellIs" dxfId="661" priority="638" operator="lessThan">
      <formula>0</formula>
    </cfRule>
  </conditionalFormatting>
  <conditionalFormatting sqref="D11">
    <cfRule type="cellIs" dxfId="660" priority="637" operator="lessThan">
      <formula>0</formula>
    </cfRule>
  </conditionalFormatting>
  <conditionalFormatting sqref="D10">
    <cfRule type="cellIs" dxfId="659" priority="636" operator="lessThan">
      <formula>0</formula>
    </cfRule>
  </conditionalFormatting>
  <conditionalFormatting sqref="D10">
    <cfRule type="cellIs" dxfId="658" priority="635" operator="lessThan">
      <formula>0</formula>
    </cfRule>
  </conditionalFormatting>
  <conditionalFormatting sqref="D10">
    <cfRule type="cellIs" dxfId="657" priority="634" operator="lessThan">
      <formula>0</formula>
    </cfRule>
  </conditionalFormatting>
  <conditionalFormatting sqref="D11">
    <cfRule type="cellIs" dxfId="656" priority="633" operator="lessThan">
      <formula>0</formula>
    </cfRule>
  </conditionalFormatting>
  <conditionalFormatting sqref="D10">
    <cfRule type="cellIs" dxfId="655" priority="632" operator="lessThan">
      <formula>0</formula>
    </cfRule>
  </conditionalFormatting>
  <conditionalFormatting sqref="D10">
    <cfRule type="cellIs" dxfId="654" priority="631" operator="lessThan">
      <formula>0</formula>
    </cfRule>
  </conditionalFormatting>
  <conditionalFormatting sqref="D10">
    <cfRule type="cellIs" dxfId="653" priority="630" operator="lessThan">
      <formula>0</formula>
    </cfRule>
  </conditionalFormatting>
  <conditionalFormatting sqref="D10">
    <cfRule type="cellIs" dxfId="652" priority="629" operator="lessThan">
      <formula>0</formula>
    </cfRule>
  </conditionalFormatting>
  <conditionalFormatting sqref="D11">
    <cfRule type="cellIs" dxfId="651" priority="628" operator="lessThan">
      <formula>0</formula>
    </cfRule>
  </conditionalFormatting>
  <conditionalFormatting sqref="D11">
    <cfRule type="cellIs" dxfId="650" priority="627" operator="lessThan">
      <formula>0</formula>
    </cfRule>
  </conditionalFormatting>
  <conditionalFormatting sqref="D10">
    <cfRule type="cellIs" dxfId="649" priority="626" operator="lessThan">
      <formula>0</formula>
    </cfRule>
  </conditionalFormatting>
  <conditionalFormatting sqref="D11">
    <cfRule type="cellIs" dxfId="648" priority="625" operator="lessThan">
      <formula>0</formula>
    </cfRule>
  </conditionalFormatting>
  <conditionalFormatting sqref="D10">
    <cfRule type="cellIs" dxfId="647" priority="624" operator="lessThan">
      <formula>0</formula>
    </cfRule>
  </conditionalFormatting>
  <conditionalFormatting sqref="D10">
    <cfRule type="cellIs" dxfId="646" priority="623" operator="lessThan">
      <formula>0</formula>
    </cfRule>
  </conditionalFormatting>
  <conditionalFormatting sqref="D11">
    <cfRule type="cellIs" dxfId="645" priority="622" operator="lessThan">
      <formula>0</formula>
    </cfRule>
  </conditionalFormatting>
  <conditionalFormatting sqref="D10">
    <cfRule type="cellIs" dxfId="644" priority="621" operator="lessThan">
      <formula>0</formula>
    </cfRule>
  </conditionalFormatting>
  <conditionalFormatting sqref="D10">
    <cfRule type="cellIs" dxfId="643" priority="620" operator="lessThan">
      <formula>0</formula>
    </cfRule>
  </conditionalFormatting>
  <conditionalFormatting sqref="D10">
    <cfRule type="cellIs" dxfId="642" priority="619" operator="lessThan">
      <formula>0</formula>
    </cfRule>
  </conditionalFormatting>
  <conditionalFormatting sqref="D11">
    <cfRule type="cellIs" dxfId="641" priority="618" operator="lessThan">
      <formula>0</formula>
    </cfRule>
  </conditionalFormatting>
  <conditionalFormatting sqref="D10">
    <cfRule type="cellIs" dxfId="640" priority="617" operator="lessThan">
      <formula>0</formula>
    </cfRule>
  </conditionalFormatting>
  <conditionalFormatting sqref="D10">
    <cfRule type="cellIs" dxfId="639" priority="616" operator="lessThan">
      <formula>0</formula>
    </cfRule>
  </conditionalFormatting>
  <conditionalFormatting sqref="D10">
    <cfRule type="cellIs" dxfId="638" priority="615" operator="lessThan">
      <formula>0</formula>
    </cfRule>
  </conditionalFormatting>
  <conditionalFormatting sqref="D10">
    <cfRule type="cellIs" dxfId="637" priority="614" operator="lessThan">
      <formula>0</formula>
    </cfRule>
  </conditionalFormatting>
  <conditionalFormatting sqref="D11">
    <cfRule type="cellIs" dxfId="636" priority="613" operator="lessThan">
      <formula>0</formula>
    </cfRule>
  </conditionalFormatting>
  <conditionalFormatting sqref="D10">
    <cfRule type="cellIs" dxfId="635" priority="612" operator="lessThan">
      <formula>0</formula>
    </cfRule>
  </conditionalFormatting>
  <conditionalFormatting sqref="D10">
    <cfRule type="cellIs" dxfId="634" priority="611" operator="lessThan">
      <formula>0</formula>
    </cfRule>
  </conditionalFormatting>
  <conditionalFormatting sqref="D10">
    <cfRule type="cellIs" dxfId="633" priority="610" operator="lessThan">
      <formula>0</formula>
    </cfRule>
  </conditionalFormatting>
  <conditionalFormatting sqref="D10">
    <cfRule type="cellIs" dxfId="632" priority="609" operator="lessThan">
      <formula>0</formula>
    </cfRule>
  </conditionalFormatting>
  <conditionalFormatting sqref="D10">
    <cfRule type="cellIs" dxfId="631" priority="608" operator="lessThan">
      <formula>0</formula>
    </cfRule>
  </conditionalFormatting>
  <conditionalFormatting sqref="D11">
    <cfRule type="cellIs" dxfId="630" priority="607" operator="lessThan">
      <formula>0</formula>
    </cfRule>
  </conditionalFormatting>
  <conditionalFormatting sqref="D11">
    <cfRule type="cellIs" dxfId="629" priority="606" operator="lessThan">
      <formula>0</formula>
    </cfRule>
  </conditionalFormatting>
  <conditionalFormatting sqref="D10">
    <cfRule type="cellIs" dxfId="628" priority="605" operator="lessThan">
      <formula>0</formula>
    </cfRule>
  </conditionalFormatting>
  <conditionalFormatting sqref="D11">
    <cfRule type="cellIs" dxfId="627" priority="604" operator="lessThan">
      <formula>0</formula>
    </cfRule>
  </conditionalFormatting>
  <conditionalFormatting sqref="D10">
    <cfRule type="cellIs" dxfId="626" priority="603" operator="lessThan">
      <formula>0</formula>
    </cfRule>
  </conditionalFormatting>
  <conditionalFormatting sqref="D10">
    <cfRule type="cellIs" dxfId="625" priority="602" operator="lessThan">
      <formula>0</formula>
    </cfRule>
  </conditionalFormatting>
  <conditionalFormatting sqref="D11">
    <cfRule type="cellIs" dxfId="624" priority="601" operator="lessThan">
      <formula>0</formula>
    </cfRule>
  </conditionalFormatting>
  <conditionalFormatting sqref="D10">
    <cfRule type="cellIs" dxfId="623" priority="600" operator="lessThan">
      <formula>0</formula>
    </cfRule>
  </conditionalFormatting>
  <conditionalFormatting sqref="D10">
    <cfRule type="cellIs" dxfId="622" priority="599" operator="lessThan">
      <formula>0</formula>
    </cfRule>
  </conditionalFormatting>
  <conditionalFormatting sqref="D10">
    <cfRule type="cellIs" dxfId="621" priority="598" operator="lessThan">
      <formula>0</formula>
    </cfRule>
  </conditionalFormatting>
  <conditionalFormatting sqref="D11">
    <cfRule type="cellIs" dxfId="620" priority="597" operator="lessThan">
      <formula>0</formula>
    </cfRule>
  </conditionalFormatting>
  <conditionalFormatting sqref="D10">
    <cfRule type="cellIs" dxfId="619" priority="596" operator="lessThan">
      <formula>0</formula>
    </cfRule>
  </conditionalFormatting>
  <conditionalFormatting sqref="D10">
    <cfRule type="cellIs" dxfId="618" priority="595" operator="lessThan">
      <formula>0</formula>
    </cfRule>
  </conditionalFormatting>
  <conditionalFormatting sqref="D10">
    <cfRule type="cellIs" dxfId="617" priority="594" operator="lessThan">
      <formula>0</formula>
    </cfRule>
  </conditionalFormatting>
  <conditionalFormatting sqref="D10">
    <cfRule type="cellIs" dxfId="616" priority="593" operator="lessThan">
      <formula>0</formula>
    </cfRule>
  </conditionalFormatting>
  <conditionalFormatting sqref="D11">
    <cfRule type="cellIs" dxfId="615" priority="592" operator="lessThan">
      <formula>0</formula>
    </cfRule>
  </conditionalFormatting>
  <conditionalFormatting sqref="D10">
    <cfRule type="cellIs" dxfId="614" priority="591" operator="lessThan">
      <formula>0</formula>
    </cfRule>
  </conditionalFormatting>
  <conditionalFormatting sqref="D10">
    <cfRule type="cellIs" dxfId="613" priority="590" operator="lessThan">
      <formula>0</formula>
    </cfRule>
  </conditionalFormatting>
  <conditionalFormatting sqref="D10">
    <cfRule type="cellIs" dxfId="612" priority="589" operator="lessThan">
      <formula>0</formula>
    </cfRule>
  </conditionalFormatting>
  <conditionalFormatting sqref="D10">
    <cfRule type="cellIs" dxfId="611" priority="588" operator="lessThan">
      <formula>0</formula>
    </cfRule>
  </conditionalFormatting>
  <conditionalFormatting sqref="D10">
    <cfRule type="cellIs" dxfId="610" priority="587" operator="lessThan">
      <formula>0</formula>
    </cfRule>
  </conditionalFormatting>
  <conditionalFormatting sqref="D11">
    <cfRule type="cellIs" dxfId="609" priority="586" operator="lessThan">
      <formula>0</formula>
    </cfRule>
  </conditionalFormatting>
  <conditionalFormatting sqref="D10">
    <cfRule type="cellIs" dxfId="608" priority="585" operator="lessThan">
      <formula>0</formula>
    </cfRule>
  </conditionalFormatting>
  <conditionalFormatting sqref="D10">
    <cfRule type="cellIs" dxfId="607" priority="584" operator="lessThan">
      <formula>0</formula>
    </cfRule>
  </conditionalFormatting>
  <conditionalFormatting sqref="D10">
    <cfRule type="cellIs" dxfId="606" priority="583" operator="lessThan">
      <formula>0</formula>
    </cfRule>
  </conditionalFormatting>
  <conditionalFormatting sqref="D10">
    <cfRule type="cellIs" dxfId="605" priority="582" operator="lessThan">
      <formula>0</formula>
    </cfRule>
  </conditionalFormatting>
  <conditionalFormatting sqref="D10">
    <cfRule type="cellIs" dxfId="604" priority="581" operator="lessThan">
      <formula>0</formula>
    </cfRule>
  </conditionalFormatting>
  <conditionalFormatting sqref="D10">
    <cfRule type="cellIs" dxfId="603" priority="580" operator="lessThan">
      <formula>0</formula>
    </cfRule>
  </conditionalFormatting>
  <conditionalFormatting sqref="D11">
    <cfRule type="cellIs" dxfId="602" priority="579" operator="lessThan">
      <formula>0</formula>
    </cfRule>
  </conditionalFormatting>
  <conditionalFormatting sqref="D11">
    <cfRule type="cellIs" dxfId="601" priority="578" operator="lessThan">
      <formula>0</formula>
    </cfRule>
  </conditionalFormatting>
  <conditionalFormatting sqref="D10">
    <cfRule type="cellIs" dxfId="600" priority="577" operator="lessThan">
      <formula>0</formula>
    </cfRule>
  </conditionalFormatting>
  <conditionalFormatting sqref="D11">
    <cfRule type="cellIs" dxfId="599" priority="576" operator="lessThan">
      <formula>0</formula>
    </cfRule>
  </conditionalFormatting>
  <conditionalFormatting sqref="D10">
    <cfRule type="cellIs" dxfId="598" priority="575" operator="lessThan">
      <formula>0</formula>
    </cfRule>
  </conditionalFormatting>
  <conditionalFormatting sqref="D10">
    <cfRule type="cellIs" dxfId="597" priority="574" operator="lessThan">
      <formula>0</formula>
    </cfRule>
  </conditionalFormatting>
  <conditionalFormatting sqref="D11">
    <cfRule type="cellIs" dxfId="596" priority="573" operator="lessThan">
      <formula>0</formula>
    </cfRule>
  </conditionalFormatting>
  <conditionalFormatting sqref="D10">
    <cfRule type="cellIs" dxfId="595" priority="572" operator="lessThan">
      <formula>0</formula>
    </cfRule>
  </conditionalFormatting>
  <conditionalFormatting sqref="D10">
    <cfRule type="cellIs" dxfId="594" priority="571" operator="lessThan">
      <formula>0</formula>
    </cfRule>
  </conditionalFormatting>
  <conditionalFormatting sqref="D10">
    <cfRule type="cellIs" dxfId="593" priority="570" operator="lessThan">
      <formula>0</formula>
    </cfRule>
  </conditionalFormatting>
  <conditionalFormatting sqref="D11">
    <cfRule type="cellIs" dxfId="592" priority="569" operator="lessThan">
      <formula>0</formula>
    </cfRule>
  </conditionalFormatting>
  <conditionalFormatting sqref="D10">
    <cfRule type="cellIs" dxfId="591" priority="568" operator="lessThan">
      <formula>0</formula>
    </cfRule>
  </conditionalFormatting>
  <conditionalFormatting sqref="D10">
    <cfRule type="cellIs" dxfId="590" priority="567" operator="lessThan">
      <formula>0</formula>
    </cfRule>
  </conditionalFormatting>
  <conditionalFormatting sqref="D10">
    <cfRule type="cellIs" dxfId="589" priority="566" operator="lessThan">
      <formula>0</formula>
    </cfRule>
  </conditionalFormatting>
  <conditionalFormatting sqref="D10">
    <cfRule type="cellIs" dxfId="588" priority="565" operator="lessThan">
      <formula>0</formula>
    </cfRule>
  </conditionalFormatting>
  <conditionalFormatting sqref="D11">
    <cfRule type="cellIs" dxfId="587" priority="564" operator="lessThan">
      <formula>0</formula>
    </cfRule>
  </conditionalFormatting>
  <conditionalFormatting sqref="D10">
    <cfRule type="cellIs" dxfId="586" priority="563" operator="lessThan">
      <formula>0</formula>
    </cfRule>
  </conditionalFormatting>
  <conditionalFormatting sqref="D10">
    <cfRule type="cellIs" dxfId="585" priority="562" operator="lessThan">
      <formula>0</formula>
    </cfRule>
  </conditionalFormatting>
  <conditionalFormatting sqref="D10">
    <cfRule type="cellIs" dxfId="584" priority="561" operator="lessThan">
      <formula>0</formula>
    </cfRule>
  </conditionalFormatting>
  <conditionalFormatting sqref="D10">
    <cfRule type="cellIs" dxfId="583" priority="560" operator="lessThan">
      <formula>0</formula>
    </cfRule>
  </conditionalFormatting>
  <conditionalFormatting sqref="D10">
    <cfRule type="cellIs" dxfId="582" priority="559" operator="lessThan">
      <formula>0</formula>
    </cfRule>
  </conditionalFormatting>
  <conditionalFormatting sqref="D11">
    <cfRule type="cellIs" dxfId="581" priority="558" operator="lessThan">
      <formula>0</formula>
    </cfRule>
  </conditionalFormatting>
  <conditionalFormatting sqref="D10">
    <cfRule type="cellIs" dxfId="580" priority="557" operator="lessThan">
      <formula>0</formula>
    </cfRule>
  </conditionalFormatting>
  <conditionalFormatting sqref="D10">
    <cfRule type="cellIs" dxfId="579" priority="556" operator="lessThan">
      <formula>0</formula>
    </cfRule>
  </conditionalFormatting>
  <conditionalFormatting sqref="D10">
    <cfRule type="cellIs" dxfId="578" priority="555" operator="lessThan">
      <formula>0</formula>
    </cfRule>
  </conditionalFormatting>
  <conditionalFormatting sqref="D10">
    <cfRule type="cellIs" dxfId="577" priority="554" operator="lessThan">
      <formula>0</formula>
    </cfRule>
  </conditionalFormatting>
  <conditionalFormatting sqref="D10">
    <cfRule type="cellIs" dxfId="576" priority="553" operator="lessThan">
      <formula>0</formula>
    </cfRule>
  </conditionalFormatting>
  <conditionalFormatting sqref="D10">
    <cfRule type="cellIs" dxfId="575" priority="552" operator="lessThan">
      <formula>0</formula>
    </cfRule>
  </conditionalFormatting>
  <conditionalFormatting sqref="D11">
    <cfRule type="cellIs" dxfId="574" priority="551" operator="lessThan">
      <formula>0</formula>
    </cfRule>
  </conditionalFormatting>
  <conditionalFormatting sqref="D10">
    <cfRule type="cellIs" dxfId="573" priority="550" operator="lessThan">
      <formula>0</formula>
    </cfRule>
  </conditionalFormatting>
  <conditionalFormatting sqref="D10">
    <cfRule type="cellIs" dxfId="572" priority="549" operator="lessThan">
      <formula>0</formula>
    </cfRule>
  </conditionalFormatting>
  <conditionalFormatting sqref="D10">
    <cfRule type="cellIs" dxfId="571" priority="548" operator="lessThan">
      <formula>0</formula>
    </cfRule>
  </conditionalFormatting>
  <conditionalFormatting sqref="D10">
    <cfRule type="cellIs" dxfId="570" priority="547" operator="lessThan">
      <formula>0</formula>
    </cfRule>
  </conditionalFormatting>
  <conditionalFormatting sqref="D10">
    <cfRule type="cellIs" dxfId="569" priority="546" operator="lessThan">
      <formula>0</formula>
    </cfRule>
  </conditionalFormatting>
  <conditionalFormatting sqref="D10">
    <cfRule type="cellIs" dxfId="568" priority="545" operator="lessThan">
      <formula>0</formula>
    </cfRule>
  </conditionalFormatting>
  <conditionalFormatting sqref="D10">
    <cfRule type="cellIs" dxfId="567" priority="544" operator="lessThan">
      <formula>0</formula>
    </cfRule>
  </conditionalFormatting>
  <conditionalFormatting sqref="D11">
    <cfRule type="cellIs" dxfId="566" priority="543" operator="lessThan">
      <formula>0</formula>
    </cfRule>
  </conditionalFormatting>
  <conditionalFormatting sqref="D11">
    <cfRule type="cellIs" dxfId="565" priority="542" operator="lessThan">
      <formula>0</formula>
    </cfRule>
  </conditionalFormatting>
  <conditionalFormatting sqref="D11">
    <cfRule type="cellIs" dxfId="564" priority="541" operator="lessThan">
      <formula>0</formula>
    </cfRule>
  </conditionalFormatting>
  <conditionalFormatting sqref="D10">
    <cfRule type="cellIs" dxfId="563" priority="540" operator="lessThan">
      <formula>0</formula>
    </cfRule>
  </conditionalFormatting>
  <conditionalFormatting sqref="D11">
    <cfRule type="cellIs" dxfId="562" priority="539" operator="lessThan">
      <formula>0</formula>
    </cfRule>
  </conditionalFormatting>
  <conditionalFormatting sqref="D11">
    <cfRule type="cellIs" dxfId="561" priority="538" operator="lessThan">
      <formula>0</formula>
    </cfRule>
  </conditionalFormatting>
  <conditionalFormatting sqref="D10">
    <cfRule type="cellIs" dxfId="560" priority="537" operator="lessThan">
      <formula>0</formula>
    </cfRule>
  </conditionalFormatting>
  <conditionalFormatting sqref="D11">
    <cfRule type="cellIs" dxfId="559" priority="536" operator="lessThan">
      <formula>0</formula>
    </cfRule>
  </conditionalFormatting>
  <conditionalFormatting sqref="D10">
    <cfRule type="cellIs" dxfId="558" priority="535" operator="lessThan">
      <formula>0</formula>
    </cfRule>
  </conditionalFormatting>
  <conditionalFormatting sqref="D10">
    <cfRule type="cellIs" dxfId="557" priority="534" operator="lessThan">
      <formula>0</formula>
    </cfRule>
  </conditionalFormatting>
  <conditionalFormatting sqref="D11">
    <cfRule type="cellIs" dxfId="556" priority="533" operator="lessThan">
      <formula>0</formula>
    </cfRule>
  </conditionalFormatting>
  <conditionalFormatting sqref="D11">
    <cfRule type="cellIs" dxfId="555" priority="532" operator="lessThan">
      <formula>0</formula>
    </cfRule>
  </conditionalFormatting>
  <conditionalFormatting sqref="D10">
    <cfRule type="cellIs" dxfId="554" priority="531" operator="lessThan">
      <formula>0</formula>
    </cfRule>
  </conditionalFormatting>
  <conditionalFormatting sqref="D11">
    <cfRule type="cellIs" dxfId="553" priority="530" operator="lessThan">
      <formula>0</formula>
    </cfRule>
  </conditionalFormatting>
  <conditionalFormatting sqref="D10">
    <cfRule type="cellIs" dxfId="552" priority="529" operator="lessThan">
      <formula>0</formula>
    </cfRule>
  </conditionalFormatting>
  <conditionalFormatting sqref="D10">
    <cfRule type="cellIs" dxfId="551" priority="528" operator="lessThan">
      <formula>0</formula>
    </cfRule>
  </conditionalFormatting>
  <conditionalFormatting sqref="D11">
    <cfRule type="cellIs" dxfId="550" priority="527" operator="lessThan">
      <formula>0</formula>
    </cfRule>
  </conditionalFormatting>
  <conditionalFormatting sqref="D10">
    <cfRule type="cellIs" dxfId="549" priority="526" operator="lessThan">
      <formula>0</formula>
    </cfRule>
  </conditionalFormatting>
  <conditionalFormatting sqref="D10">
    <cfRule type="cellIs" dxfId="548" priority="525" operator="lessThan">
      <formula>0</formula>
    </cfRule>
  </conditionalFormatting>
  <conditionalFormatting sqref="D10">
    <cfRule type="cellIs" dxfId="547" priority="524" operator="lessThan">
      <formula>0</formula>
    </cfRule>
  </conditionalFormatting>
  <conditionalFormatting sqref="D11">
    <cfRule type="cellIs" dxfId="546" priority="523" operator="lessThan">
      <formula>0</formula>
    </cfRule>
  </conditionalFormatting>
  <conditionalFormatting sqref="D11">
    <cfRule type="cellIs" dxfId="545" priority="522" operator="lessThan">
      <formula>0</formula>
    </cfRule>
  </conditionalFormatting>
  <conditionalFormatting sqref="D10">
    <cfRule type="cellIs" dxfId="544" priority="521" operator="lessThan">
      <formula>0</formula>
    </cfRule>
  </conditionalFormatting>
  <conditionalFormatting sqref="D11">
    <cfRule type="cellIs" dxfId="543" priority="520" operator="lessThan">
      <formula>0</formula>
    </cfRule>
  </conditionalFormatting>
  <conditionalFormatting sqref="D10">
    <cfRule type="cellIs" dxfId="542" priority="519" operator="lessThan">
      <formula>0</formula>
    </cfRule>
  </conditionalFormatting>
  <conditionalFormatting sqref="D10">
    <cfRule type="cellIs" dxfId="541" priority="518" operator="lessThan">
      <formula>0</formula>
    </cfRule>
  </conditionalFormatting>
  <conditionalFormatting sqref="D11">
    <cfRule type="cellIs" dxfId="540" priority="517" operator="lessThan">
      <formula>0</formula>
    </cfRule>
  </conditionalFormatting>
  <conditionalFormatting sqref="D10">
    <cfRule type="cellIs" dxfId="539" priority="516" operator="lessThan">
      <formula>0</formula>
    </cfRule>
  </conditionalFormatting>
  <conditionalFormatting sqref="D10">
    <cfRule type="cellIs" dxfId="538" priority="515" operator="lessThan">
      <formula>0</formula>
    </cfRule>
  </conditionalFormatting>
  <conditionalFormatting sqref="D10">
    <cfRule type="cellIs" dxfId="537" priority="514" operator="lessThan">
      <formula>0</formula>
    </cfRule>
  </conditionalFormatting>
  <conditionalFormatting sqref="D11">
    <cfRule type="cellIs" dxfId="536" priority="513" operator="lessThan">
      <formula>0</formula>
    </cfRule>
  </conditionalFormatting>
  <conditionalFormatting sqref="D10">
    <cfRule type="cellIs" dxfId="535" priority="512" operator="lessThan">
      <formula>0</formula>
    </cfRule>
  </conditionalFormatting>
  <conditionalFormatting sqref="D10">
    <cfRule type="cellIs" dxfId="534" priority="511" operator="lessThan">
      <formula>0</formula>
    </cfRule>
  </conditionalFormatting>
  <conditionalFormatting sqref="D10">
    <cfRule type="cellIs" dxfId="533" priority="510" operator="lessThan">
      <formula>0</formula>
    </cfRule>
  </conditionalFormatting>
  <conditionalFormatting sqref="D10">
    <cfRule type="cellIs" dxfId="532" priority="509" operator="lessThan">
      <formula>0</formula>
    </cfRule>
  </conditionalFormatting>
  <conditionalFormatting sqref="D11">
    <cfRule type="cellIs" dxfId="531" priority="508" operator="lessThan">
      <formula>0</formula>
    </cfRule>
  </conditionalFormatting>
  <conditionalFormatting sqref="D11">
    <cfRule type="cellIs" dxfId="530" priority="507" operator="lessThan">
      <formula>0</formula>
    </cfRule>
  </conditionalFormatting>
  <conditionalFormatting sqref="D10">
    <cfRule type="cellIs" dxfId="529" priority="506" operator="lessThan">
      <formula>0</formula>
    </cfRule>
  </conditionalFormatting>
  <conditionalFormatting sqref="D11">
    <cfRule type="cellIs" dxfId="528" priority="505" operator="lessThan">
      <formula>0</formula>
    </cfRule>
  </conditionalFormatting>
  <conditionalFormatting sqref="D10">
    <cfRule type="cellIs" dxfId="527" priority="504" operator="lessThan">
      <formula>0</formula>
    </cfRule>
  </conditionalFormatting>
  <conditionalFormatting sqref="D10">
    <cfRule type="cellIs" dxfId="526" priority="503" operator="lessThan">
      <formula>0</formula>
    </cfRule>
  </conditionalFormatting>
  <conditionalFormatting sqref="D11">
    <cfRule type="cellIs" dxfId="525" priority="502" operator="lessThan">
      <formula>0</formula>
    </cfRule>
  </conditionalFormatting>
  <conditionalFormatting sqref="D10">
    <cfRule type="cellIs" dxfId="524" priority="501" operator="lessThan">
      <formula>0</formula>
    </cfRule>
  </conditionalFormatting>
  <conditionalFormatting sqref="D10">
    <cfRule type="cellIs" dxfId="523" priority="500" operator="lessThan">
      <formula>0</formula>
    </cfRule>
  </conditionalFormatting>
  <conditionalFormatting sqref="D10">
    <cfRule type="cellIs" dxfId="522" priority="499" operator="lessThan">
      <formula>0</formula>
    </cfRule>
  </conditionalFormatting>
  <conditionalFormatting sqref="D11">
    <cfRule type="cellIs" dxfId="521" priority="498" operator="lessThan">
      <formula>0</formula>
    </cfRule>
  </conditionalFormatting>
  <conditionalFormatting sqref="D10">
    <cfRule type="cellIs" dxfId="520" priority="497" operator="lessThan">
      <formula>0</formula>
    </cfRule>
  </conditionalFormatting>
  <conditionalFormatting sqref="D10">
    <cfRule type="cellIs" dxfId="519" priority="496" operator="lessThan">
      <formula>0</formula>
    </cfRule>
  </conditionalFormatting>
  <conditionalFormatting sqref="D10">
    <cfRule type="cellIs" dxfId="518" priority="495" operator="lessThan">
      <formula>0</formula>
    </cfRule>
  </conditionalFormatting>
  <conditionalFormatting sqref="D10">
    <cfRule type="cellIs" dxfId="517" priority="494" operator="lessThan">
      <formula>0</formula>
    </cfRule>
  </conditionalFormatting>
  <conditionalFormatting sqref="D11">
    <cfRule type="cellIs" dxfId="516" priority="493" operator="lessThan">
      <formula>0</formula>
    </cfRule>
  </conditionalFormatting>
  <conditionalFormatting sqref="D10">
    <cfRule type="cellIs" dxfId="515" priority="492" operator="lessThan">
      <formula>0</formula>
    </cfRule>
  </conditionalFormatting>
  <conditionalFormatting sqref="D10">
    <cfRule type="cellIs" dxfId="514" priority="491" operator="lessThan">
      <formula>0</formula>
    </cfRule>
  </conditionalFormatting>
  <conditionalFormatting sqref="D10">
    <cfRule type="cellIs" dxfId="513" priority="490" operator="lessThan">
      <formula>0</formula>
    </cfRule>
  </conditionalFormatting>
  <conditionalFormatting sqref="D10">
    <cfRule type="cellIs" dxfId="512" priority="489" operator="lessThan">
      <formula>0</formula>
    </cfRule>
  </conditionalFormatting>
  <conditionalFormatting sqref="D10">
    <cfRule type="cellIs" dxfId="511" priority="488" operator="lessThan">
      <formula>0</formula>
    </cfRule>
  </conditionalFormatting>
  <conditionalFormatting sqref="D11">
    <cfRule type="cellIs" dxfId="510" priority="487" operator="lessThan">
      <formula>0</formula>
    </cfRule>
  </conditionalFormatting>
  <conditionalFormatting sqref="D11">
    <cfRule type="cellIs" dxfId="509" priority="486" operator="lessThan">
      <formula>0</formula>
    </cfRule>
  </conditionalFormatting>
  <conditionalFormatting sqref="D10">
    <cfRule type="cellIs" dxfId="508" priority="485" operator="lessThan">
      <formula>0</formula>
    </cfRule>
  </conditionalFormatting>
  <conditionalFormatting sqref="D11">
    <cfRule type="cellIs" dxfId="507" priority="484" operator="lessThan">
      <formula>0</formula>
    </cfRule>
  </conditionalFormatting>
  <conditionalFormatting sqref="D10">
    <cfRule type="cellIs" dxfId="506" priority="483" operator="lessThan">
      <formula>0</formula>
    </cfRule>
  </conditionalFormatting>
  <conditionalFormatting sqref="D10">
    <cfRule type="cellIs" dxfId="505" priority="482" operator="lessThan">
      <formula>0</formula>
    </cfRule>
  </conditionalFormatting>
  <conditionalFormatting sqref="D11">
    <cfRule type="cellIs" dxfId="504" priority="481" operator="lessThan">
      <formula>0</formula>
    </cfRule>
  </conditionalFormatting>
  <conditionalFormatting sqref="D10">
    <cfRule type="cellIs" dxfId="503" priority="480" operator="lessThan">
      <formula>0</formula>
    </cfRule>
  </conditionalFormatting>
  <conditionalFormatting sqref="D10">
    <cfRule type="cellIs" dxfId="502" priority="479" operator="lessThan">
      <formula>0</formula>
    </cfRule>
  </conditionalFormatting>
  <conditionalFormatting sqref="D10">
    <cfRule type="cellIs" dxfId="501" priority="478" operator="lessThan">
      <formula>0</formula>
    </cfRule>
  </conditionalFormatting>
  <conditionalFormatting sqref="D11">
    <cfRule type="cellIs" dxfId="500" priority="477" operator="lessThan">
      <formula>0</formula>
    </cfRule>
  </conditionalFormatting>
  <conditionalFormatting sqref="D10">
    <cfRule type="cellIs" dxfId="499" priority="476" operator="lessThan">
      <formula>0</formula>
    </cfRule>
  </conditionalFormatting>
  <conditionalFormatting sqref="D10">
    <cfRule type="cellIs" dxfId="498" priority="475" operator="lessThan">
      <formula>0</formula>
    </cfRule>
  </conditionalFormatting>
  <conditionalFormatting sqref="D10">
    <cfRule type="cellIs" dxfId="497" priority="474" operator="lessThan">
      <formula>0</formula>
    </cfRule>
  </conditionalFormatting>
  <conditionalFormatting sqref="D10">
    <cfRule type="cellIs" dxfId="496" priority="473" operator="lessThan">
      <formula>0</formula>
    </cfRule>
  </conditionalFormatting>
  <conditionalFormatting sqref="D11">
    <cfRule type="cellIs" dxfId="495" priority="472" operator="lessThan">
      <formula>0</formula>
    </cfRule>
  </conditionalFormatting>
  <conditionalFormatting sqref="D10">
    <cfRule type="cellIs" dxfId="494" priority="471" operator="lessThan">
      <formula>0</formula>
    </cfRule>
  </conditionalFormatting>
  <conditionalFormatting sqref="D10">
    <cfRule type="cellIs" dxfId="493" priority="470" operator="lessThan">
      <formula>0</formula>
    </cfRule>
  </conditionalFormatting>
  <conditionalFormatting sqref="D10">
    <cfRule type="cellIs" dxfId="492" priority="469" operator="lessThan">
      <formula>0</formula>
    </cfRule>
  </conditionalFormatting>
  <conditionalFormatting sqref="D10">
    <cfRule type="cellIs" dxfId="491" priority="468" operator="lessThan">
      <formula>0</formula>
    </cfRule>
  </conditionalFormatting>
  <conditionalFormatting sqref="D10">
    <cfRule type="cellIs" dxfId="490" priority="467" operator="lessThan">
      <formula>0</formula>
    </cfRule>
  </conditionalFormatting>
  <conditionalFormatting sqref="D11">
    <cfRule type="cellIs" dxfId="489" priority="466" operator="lessThan">
      <formula>0</formula>
    </cfRule>
  </conditionalFormatting>
  <conditionalFormatting sqref="D10">
    <cfRule type="cellIs" dxfId="488" priority="465" operator="lessThan">
      <formula>0</formula>
    </cfRule>
  </conditionalFormatting>
  <conditionalFormatting sqref="D10">
    <cfRule type="cellIs" dxfId="487" priority="464" operator="lessThan">
      <formula>0</formula>
    </cfRule>
  </conditionalFormatting>
  <conditionalFormatting sqref="D10">
    <cfRule type="cellIs" dxfId="486" priority="463" operator="lessThan">
      <formula>0</formula>
    </cfRule>
  </conditionalFormatting>
  <conditionalFormatting sqref="D10">
    <cfRule type="cellIs" dxfId="485" priority="462" operator="lessThan">
      <formula>0</formula>
    </cfRule>
  </conditionalFormatting>
  <conditionalFormatting sqref="D10">
    <cfRule type="cellIs" dxfId="484" priority="461" operator="lessThan">
      <formula>0</formula>
    </cfRule>
  </conditionalFormatting>
  <conditionalFormatting sqref="D10">
    <cfRule type="cellIs" dxfId="483" priority="460" operator="lessThan">
      <formula>0</formula>
    </cfRule>
  </conditionalFormatting>
  <conditionalFormatting sqref="D11">
    <cfRule type="cellIs" dxfId="482" priority="459" operator="lessThan">
      <formula>0</formula>
    </cfRule>
  </conditionalFormatting>
  <conditionalFormatting sqref="D11">
    <cfRule type="cellIs" dxfId="481" priority="458" operator="lessThan">
      <formula>0</formula>
    </cfRule>
  </conditionalFormatting>
  <conditionalFormatting sqref="D10">
    <cfRule type="cellIs" dxfId="480" priority="457" operator="lessThan">
      <formula>0</formula>
    </cfRule>
  </conditionalFormatting>
  <conditionalFormatting sqref="D11">
    <cfRule type="cellIs" dxfId="479" priority="456" operator="lessThan">
      <formula>0</formula>
    </cfRule>
  </conditionalFormatting>
  <conditionalFormatting sqref="D10">
    <cfRule type="cellIs" dxfId="478" priority="455" operator="lessThan">
      <formula>0</formula>
    </cfRule>
  </conditionalFormatting>
  <conditionalFormatting sqref="D10">
    <cfRule type="cellIs" dxfId="477" priority="454" operator="lessThan">
      <formula>0</formula>
    </cfRule>
  </conditionalFormatting>
  <conditionalFormatting sqref="D11">
    <cfRule type="cellIs" dxfId="476" priority="453" operator="lessThan">
      <formula>0</formula>
    </cfRule>
  </conditionalFormatting>
  <conditionalFormatting sqref="D10">
    <cfRule type="cellIs" dxfId="475" priority="452" operator="lessThan">
      <formula>0</formula>
    </cfRule>
  </conditionalFormatting>
  <conditionalFormatting sqref="D10">
    <cfRule type="cellIs" dxfId="474" priority="451" operator="lessThan">
      <formula>0</formula>
    </cfRule>
  </conditionalFormatting>
  <conditionalFormatting sqref="D10">
    <cfRule type="cellIs" dxfId="473" priority="450" operator="lessThan">
      <formula>0</formula>
    </cfRule>
  </conditionalFormatting>
  <conditionalFormatting sqref="D11">
    <cfRule type="cellIs" dxfId="472" priority="449" operator="lessThan">
      <formula>0</formula>
    </cfRule>
  </conditionalFormatting>
  <conditionalFormatting sqref="D10">
    <cfRule type="cellIs" dxfId="471" priority="448" operator="lessThan">
      <formula>0</formula>
    </cfRule>
  </conditionalFormatting>
  <conditionalFormatting sqref="D10">
    <cfRule type="cellIs" dxfId="470" priority="447" operator="lessThan">
      <formula>0</formula>
    </cfRule>
  </conditionalFormatting>
  <conditionalFormatting sqref="D10">
    <cfRule type="cellIs" dxfId="469" priority="446" operator="lessThan">
      <formula>0</formula>
    </cfRule>
  </conditionalFormatting>
  <conditionalFormatting sqref="D10">
    <cfRule type="cellIs" dxfId="468" priority="445" operator="lessThan">
      <formula>0</formula>
    </cfRule>
  </conditionalFormatting>
  <conditionalFormatting sqref="D11">
    <cfRule type="cellIs" dxfId="467" priority="444" operator="lessThan">
      <formula>0</formula>
    </cfRule>
  </conditionalFormatting>
  <conditionalFormatting sqref="D10">
    <cfRule type="cellIs" dxfId="466" priority="443" operator="lessThan">
      <formula>0</formula>
    </cfRule>
  </conditionalFormatting>
  <conditionalFormatting sqref="D10">
    <cfRule type="cellIs" dxfId="465" priority="442" operator="lessThan">
      <formula>0</formula>
    </cfRule>
  </conditionalFormatting>
  <conditionalFormatting sqref="D10">
    <cfRule type="cellIs" dxfId="464" priority="441" operator="lessThan">
      <formula>0</formula>
    </cfRule>
  </conditionalFormatting>
  <conditionalFormatting sqref="D10">
    <cfRule type="cellIs" dxfId="463" priority="440" operator="lessThan">
      <formula>0</formula>
    </cfRule>
  </conditionalFormatting>
  <conditionalFormatting sqref="D10">
    <cfRule type="cellIs" dxfId="462" priority="439" operator="lessThan">
      <formula>0</formula>
    </cfRule>
  </conditionalFormatting>
  <conditionalFormatting sqref="D11">
    <cfRule type="cellIs" dxfId="461" priority="438" operator="lessThan">
      <formula>0</formula>
    </cfRule>
  </conditionalFormatting>
  <conditionalFormatting sqref="D10">
    <cfRule type="cellIs" dxfId="460" priority="437" operator="lessThan">
      <formula>0</formula>
    </cfRule>
  </conditionalFormatting>
  <conditionalFormatting sqref="D10">
    <cfRule type="cellIs" dxfId="459" priority="436" operator="lessThan">
      <formula>0</formula>
    </cfRule>
  </conditionalFormatting>
  <conditionalFormatting sqref="D10">
    <cfRule type="cellIs" dxfId="458" priority="435" operator="lessThan">
      <formula>0</formula>
    </cfRule>
  </conditionalFormatting>
  <conditionalFormatting sqref="D10">
    <cfRule type="cellIs" dxfId="457" priority="434" operator="lessThan">
      <formula>0</formula>
    </cfRule>
  </conditionalFormatting>
  <conditionalFormatting sqref="D10">
    <cfRule type="cellIs" dxfId="456" priority="433" operator="lessThan">
      <formula>0</formula>
    </cfRule>
  </conditionalFormatting>
  <conditionalFormatting sqref="D10">
    <cfRule type="cellIs" dxfId="455" priority="432" operator="lessThan">
      <formula>0</formula>
    </cfRule>
  </conditionalFormatting>
  <conditionalFormatting sqref="D11">
    <cfRule type="cellIs" dxfId="454" priority="431" operator="lessThan">
      <formula>0</formula>
    </cfRule>
  </conditionalFormatting>
  <conditionalFormatting sqref="D10">
    <cfRule type="cellIs" dxfId="453" priority="430" operator="lessThan">
      <formula>0</formula>
    </cfRule>
  </conditionalFormatting>
  <conditionalFormatting sqref="D10">
    <cfRule type="cellIs" dxfId="452" priority="429" operator="lessThan">
      <formula>0</formula>
    </cfRule>
  </conditionalFormatting>
  <conditionalFormatting sqref="D10">
    <cfRule type="cellIs" dxfId="451" priority="428" operator="lessThan">
      <formula>0</formula>
    </cfRule>
  </conditionalFormatting>
  <conditionalFormatting sqref="D10">
    <cfRule type="cellIs" dxfId="450" priority="427" operator="lessThan">
      <formula>0</formula>
    </cfRule>
  </conditionalFormatting>
  <conditionalFormatting sqref="D10">
    <cfRule type="cellIs" dxfId="449" priority="426" operator="lessThan">
      <formula>0</formula>
    </cfRule>
  </conditionalFormatting>
  <conditionalFormatting sqref="D10">
    <cfRule type="cellIs" dxfId="448" priority="425" operator="lessThan">
      <formula>0</formula>
    </cfRule>
  </conditionalFormatting>
  <conditionalFormatting sqref="D10">
    <cfRule type="cellIs" dxfId="447" priority="424" operator="lessThan">
      <formula>0</formula>
    </cfRule>
  </conditionalFormatting>
  <conditionalFormatting sqref="D11">
    <cfRule type="cellIs" dxfId="446" priority="423" operator="lessThan">
      <formula>0</formula>
    </cfRule>
  </conditionalFormatting>
  <conditionalFormatting sqref="D11">
    <cfRule type="cellIs" dxfId="445" priority="422" operator="lessThan">
      <formula>0</formula>
    </cfRule>
  </conditionalFormatting>
  <conditionalFormatting sqref="D10">
    <cfRule type="cellIs" dxfId="444" priority="421" operator="lessThan">
      <formula>0</formula>
    </cfRule>
  </conditionalFormatting>
  <conditionalFormatting sqref="D11">
    <cfRule type="cellIs" dxfId="443" priority="420" operator="lessThan">
      <formula>0</formula>
    </cfRule>
  </conditionalFormatting>
  <conditionalFormatting sqref="D10">
    <cfRule type="cellIs" dxfId="442" priority="419" operator="lessThan">
      <formula>0</formula>
    </cfRule>
  </conditionalFormatting>
  <conditionalFormatting sqref="D10">
    <cfRule type="cellIs" dxfId="441" priority="418" operator="lessThan">
      <formula>0</formula>
    </cfRule>
  </conditionalFormatting>
  <conditionalFormatting sqref="D11">
    <cfRule type="cellIs" dxfId="440" priority="417" operator="lessThan">
      <formula>0</formula>
    </cfRule>
  </conditionalFormatting>
  <conditionalFormatting sqref="D10">
    <cfRule type="cellIs" dxfId="439" priority="416" operator="lessThan">
      <formula>0</formula>
    </cfRule>
  </conditionalFormatting>
  <conditionalFormatting sqref="D10">
    <cfRule type="cellIs" dxfId="438" priority="415" operator="lessThan">
      <formula>0</formula>
    </cfRule>
  </conditionalFormatting>
  <conditionalFormatting sqref="D10">
    <cfRule type="cellIs" dxfId="437" priority="414" operator="lessThan">
      <formula>0</formula>
    </cfRule>
  </conditionalFormatting>
  <conditionalFormatting sqref="D11">
    <cfRule type="cellIs" dxfId="436" priority="413" operator="lessThan">
      <formula>0</formula>
    </cfRule>
  </conditionalFormatting>
  <conditionalFormatting sqref="D10">
    <cfRule type="cellIs" dxfId="435" priority="412" operator="lessThan">
      <formula>0</formula>
    </cfRule>
  </conditionalFormatting>
  <conditionalFormatting sqref="D10">
    <cfRule type="cellIs" dxfId="434" priority="411" operator="lessThan">
      <formula>0</formula>
    </cfRule>
  </conditionalFormatting>
  <conditionalFormatting sqref="D10">
    <cfRule type="cellIs" dxfId="433" priority="410" operator="lessThan">
      <formula>0</formula>
    </cfRule>
  </conditionalFormatting>
  <conditionalFormatting sqref="D10">
    <cfRule type="cellIs" dxfId="432" priority="409" operator="lessThan">
      <formula>0</formula>
    </cfRule>
  </conditionalFormatting>
  <conditionalFormatting sqref="D11">
    <cfRule type="cellIs" dxfId="431" priority="408" operator="lessThan">
      <formula>0</formula>
    </cfRule>
  </conditionalFormatting>
  <conditionalFormatting sqref="D10">
    <cfRule type="cellIs" dxfId="430" priority="407" operator="lessThan">
      <formula>0</formula>
    </cfRule>
  </conditionalFormatting>
  <conditionalFormatting sqref="D10">
    <cfRule type="cellIs" dxfId="429" priority="406" operator="lessThan">
      <formula>0</formula>
    </cfRule>
  </conditionalFormatting>
  <conditionalFormatting sqref="D10">
    <cfRule type="cellIs" dxfId="428" priority="405" operator="lessThan">
      <formula>0</formula>
    </cfRule>
  </conditionalFormatting>
  <conditionalFormatting sqref="D10">
    <cfRule type="cellIs" dxfId="427" priority="404" operator="lessThan">
      <formula>0</formula>
    </cfRule>
  </conditionalFormatting>
  <conditionalFormatting sqref="D10">
    <cfRule type="cellIs" dxfId="426" priority="403" operator="lessThan">
      <formula>0</formula>
    </cfRule>
  </conditionalFormatting>
  <conditionalFormatting sqref="D11">
    <cfRule type="cellIs" dxfId="425" priority="402" operator="lessThan">
      <formula>0</formula>
    </cfRule>
  </conditionalFormatting>
  <conditionalFormatting sqref="D10">
    <cfRule type="cellIs" dxfId="424" priority="401" operator="lessThan">
      <formula>0</formula>
    </cfRule>
  </conditionalFormatting>
  <conditionalFormatting sqref="D10">
    <cfRule type="cellIs" dxfId="423" priority="400" operator="lessThan">
      <formula>0</formula>
    </cfRule>
  </conditionalFormatting>
  <conditionalFormatting sqref="D10">
    <cfRule type="cellIs" dxfId="422" priority="399" operator="lessThan">
      <formula>0</formula>
    </cfRule>
  </conditionalFormatting>
  <conditionalFormatting sqref="D10">
    <cfRule type="cellIs" dxfId="421" priority="398" operator="lessThan">
      <formula>0</formula>
    </cfRule>
  </conditionalFormatting>
  <conditionalFormatting sqref="D10">
    <cfRule type="cellIs" dxfId="420" priority="397" operator="lessThan">
      <formula>0</formula>
    </cfRule>
  </conditionalFormatting>
  <conditionalFormatting sqref="D10">
    <cfRule type="cellIs" dxfId="419" priority="396" operator="lessThan">
      <formula>0</formula>
    </cfRule>
  </conditionalFormatting>
  <conditionalFormatting sqref="D11">
    <cfRule type="cellIs" dxfId="418" priority="395" operator="lessThan">
      <formula>0</formula>
    </cfRule>
  </conditionalFormatting>
  <conditionalFormatting sqref="D10">
    <cfRule type="cellIs" dxfId="417" priority="394" operator="lessThan">
      <formula>0</formula>
    </cfRule>
  </conditionalFormatting>
  <conditionalFormatting sqref="D10">
    <cfRule type="cellIs" dxfId="416" priority="393" operator="lessThan">
      <formula>0</formula>
    </cfRule>
  </conditionalFormatting>
  <conditionalFormatting sqref="D10">
    <cfRule type="cellIs" dxfId="415" priority="392" operator="lessThan">
      <formula>0</formula>
    </cfRule>
  </conditionalFormatting>
  <conditionalFormatting sqref="D10">
    <cfRule type="cellIs" dxfId="414" priority="391" operator="lessThan">
      <formula>0</formula>
    </cfRule>
  </conditionalFormatting>
  <conditionalFormatting sqref="D10">
    <cfRule type="cellIs" dxfId="413" priority="390" operator="lessThan">
      <formula>0</formula>
    </cfRule>
  </conditionalFormatting>
  <conditionalFormatting sqref="D10">
    <cfRule type="cellIs" dxfId="412" priority="389" operator="lessThan">
      <formula>0</formula>
    </cfRule>
  </conditionalFormatting>
  <conditionalFormatting sqref="D10">
    <cfRule type="cellIs" dxfId="411" priority="388" operator="lessThan">
      <formula>0</formula>
    </cfRule>
  </conditionalFormatting>
  <conditionalFormatting sqref="D11">
    <cfRule type="cellIs" dxfId="410" priority="387" operator="lessThan">
      <formula>0</formula>
    </cfRule>
  </conditionalFormatting>
  <conditionalFormatting sqref="D10">
    <cfRule type="cellIs" dxfId="409" priority="386" operator="lessThan">
      <formula>0</formula>
    </cfRule>
  </conditionalFormatting>
  <conditionalFormatting sqref="D10">
    <cfRule type="cellIs" dxfId="408" priority="385" operator="lessThan">
      <formula>0</formula>
    </cfRule>
  </conditionalFormatting>
  <conditionalFormatting sqref="D10">
    <cfRule type="cellIs" dxfId="407" priority="384" operator="lessThan">
      <formula>0</formula>
    </cfRule>
  </conditionalFormatting>
  <conditionalFormatting sqref="D10">
    <cfRule type="cellIs" dxfId="406" priority="383" operator="lessThan">
      <formula>0</formula>
    </cfRule>
  </conditionalFormatting>
  <conditionalFormatting sqref="D10">
    <cfRule type="cellIs" dxfId="405" priority="382" operator="lessThan">
      <formula>0</formula>
    </cfRule>
  </conditionalFormatting>
  <conditionalFormatting sqref="D10">
    <cfRule type="cellIs" dxfId="404" priority="381" operator="lessThan">
      <formula>0</formula>
    </cfRule>
  </conditionalFormatting>
  <conditionalFormatting sqref="D10">
    <cfRule type="cellIs" dxfId="403" priority="380" operator="lessThan">
      <formula>0</formula>
    </cfRule>
  </conditionalFormatting>
  <conditionalFormatting sqref="D10">
    <cfRule type="cellIs" dxfId="402" priority="379" operator="lessThan">
      <formula>0</formula>
    </cfRule>
  </conditionalFormatting>
  <conditionalFormatting sqref="D11">
    <cfRule type="cellIs" dxfId="401" priority="378" operator="lessThan">
      <formula>0</formula>
    </cfRule>
  </conditionalFormatting>
  <conditionalFormatting sqref="D11">
    <cfRule type="cellIs" dxfId="400" priority="377" operator="lessThan">
      <formula>0</formula>
    </cfRule>
  </conditionalFormatting>
  <conditionalFormatting sqref="D10">
    <cfRule type="cellIs" dxfId="399" priority="376" operator="lessThan">
      <formula>0</formula>
    </cfRule>
  </conditionalFormatting>
  <conditionalFormatting sqref="D11">
    <cfRule type="cellIs" dxfId="398" priority="375" operator="lessThan">
      <formula>0</formula>
    </cfRule>
  </conditionalFormatting>
  <conditionalFormatting sqref="D10">
    <cfRule type="cellIs" dxfId="397" priority="374" operator="lessThan">
      <formula>0</formula>
    </cfRule>
  </conditionalFormatting>
  <conditionalFormatting sqref="D10">
    <cfRule type="cellIs" dxfId="396" priority="373" operator="lessThan">
      <formula>0</formula>
    </cfRule>
  </conditionalFormatting>
  <conditionalFormatting sqref="D11">
    <cfRule type="cellIs" dxfId="395" priority="372" operator="lessThan">
      <formula>0</formula>
    </cfRule>
  </conditionalFormatting>
  <conditionalFormatting sqref="D10">
    <cfRule type="cellIs" dxfId="394" priority="371" operator="lessThan">
      <formula>0</formula>
    </cfRule>
  </conditionalFormatting>
  <conditionalFormatting sqref="D10">
    <cfRule type="cellIs" dxfId="393" priority="370" operator="lessThan">
      <formula>0</formula>
    </cfRule>
  </conditionalFormatting>
  <conditionalFormatting sqref="D10">
    <cfRule type="cellIs" dxfId="392" priority="369" operator="lessThan">
      <formula>0</formula>
    </cfRule>
  </conditionalFormatting>
  <conditionalFormatting sqref="D11">
    <cfRule type="cellIs" dxfId="391" priority="368" operator="lessThan">
      <formula>0</formula>
    </cfRule>
  </conditionalFormatting>
  <conditionalFormatting sqref="D10">
    <cfRule type="cellIs" dxfId="390" priority="367" operator="lessThan">
      <formula>0</formula>
    </cfRule>
  </conditionalFormatting>
  <conditionalFormatting sqref="D10">
    <cfRule type="cellIs" dxfId="389" priority="366" operator="lessThan">
      <formula>0</formula>
    </cfRule>
  </conditionalFormatting>
  <conditionalFormatting sqref="D10">
    <cfRule type="cellIs" dxfId="388" priority="365" operator="lessThan">
      <formula>0</formula>
    </cfRule>
  </conditionalFormatting>
  <conditionalFormatting sqref="D10">
    <cfRule type="cellIs" dxfId="387" priority="364" operator="lessThan">
      <formula>0</formula>
    </cfRule>
  </conditionalFormatting>
  <conditionalFormatting sqref="D11">
    <cfRule type="cellIs" dxfId="386" priority="363" operator="lessThan">
      <formula>0</formula>
    </cfRule>
  </conditionalFormatting>
  <conditionalFormatting sqref="D10">
    <cfRule type="cellIs" dxfId="385" priority="362" operator="lessThan">
      <formula>0</formula>
    </cfRule>
  </conditionalFormatting>
  <conditionalFormatting sqref="D10">
    <cfRule type="cellIs" dxfId="384" priority="361" operator="lessThan">
      <formula>0</formula>
    </cfRule>
  </conditionalFormatting>
  <conditionalFormatting sqref="D10">
    <cfRule type="cellIs" dxfId="383" priority="360" operator="lessThan">
      <formula>0</formula>
    </cfRule>
  </conditionalFormatting>
  <conditionalFormatting sqref="D10">
    <cfRule type="cellIs" dxfId="382" priority="359" operator="lessThan">
      <formula>0</formula>
    </cfRule>
  </conditionalFormatting>
  <conditionalFormatting sqref="D10">
    <cfRule type="cellIs" dxfId="381" priority="358" operator="lessThan">
      <formula>0</formula>
    </cfRule>
  </conditionalFormatting>
  <conditionalFormatting sqref="D11">
    <cfRule type="cellIs" dxfId="380" priority="357" operator="lessThan">
      <formula>0</formula>
    </cfRule>
  </conditionalFormatting>
  <conditionalFormatting sqref="D10">
    <cfRule type="cellIs" dxfId="379" priority="356" operator="lessThan">
      <formula>0</formula>
    </cfRule>
  </conditionalFormatting>
  <conditionalFormatting sqref="D10">
    <cfRule type="cellIs" dxfId="378" priority="355" operator="lessThan">
      <formula>0</formula>
    </cfRule>
  </conditionalFormatting>
  <conditionalFormatting sqref="D10">
    <cfRule type="cellIs" dxfId="377" priority="354" operator="lessThan">
      <formula>0</formula>
    </cfRule>
  </conditionalFormatting>
  <conditionalFormatting sqref="D10">
    <cfRule type="cellIs" dxfId="376" priority="353" operator="lessThan">
      <formula>0</formula>
    </cfRule>
  </conditionalFormatting>
  <conditionalFormatting sqref="D10">
    <cfRule type="cellIs" dxfId="375" priority="352" operator="lessThan">
      <formula>0</formula>
    </cfRule>
  </conditionalFormatting>
  <conditionalFormatting sqref="D10">
    <cfRule type="cellIs" dxfId="374" priority="351" operator="lessThan">
      <formula>0</formula>
    </cfRule>
  </conditionalFormatting>
  <conditionalFormatting sqref="D11">
    <cfRule type="cellIs" dxfId="373" priority="350" operator="lessThan">
      <formula>0</formula>
    </cfRule>
  </conditionalFormatting>
  <conditionalFormatting sqref="D10">
    <cfRule type="cellIs" dxfId="372" priority="349" operator="lessThan">
      <formula>0</formula>
    </cfRule>
  </conditionalFormatting>
  <conditionalFormatting sqref="D10">
    <cfRule type="cellIs" dxfId="371" priority="348" operator="lessThan">
      <formula>0</formula>
    </cfRule>
  </conditionalFormatting>
  <conditionalFormatting sqref="D10">
    <cfRule type="cellIs" dxfId="370" priority="347" operator="lessThan">
      <formula>0</formula>
    </cfRule>
  </conditionalFormatting>
  <conditionalFormatting sqref="D10">
    <cfRule type="cellIs" dxfId="369" priority="346" operator="lessThan">
      <formula>0</formula>
    </cfRule>
  </conditionalFormatting>
  <conditionalFormatting sqref="D10">
    <cfRule type="cellIs" dxfId="368" priority="345" operator="lessThan">
      <formula>0</formula>
    </cfRule>
  </conditionalFormatting>
  <conditionalFormatting sqref="D10">
    <cfRule type="cellIs" dxfId="367" priority="344" operator="lessThan">
      <formula>0</formula>
    </cfRule>
  </conditionalFormatting>
  <conditionalFormatting sqref="D10">
    <cfRule type="cellIs" dxfId="366" priority="343" operator="lessThan">
      <formula>0</formula>
    </cfRule>
  </conditionalFormatting>
  <conditionalFormatting sqref="D11">
    <cfRule type="cellIs" dxfId="365" priority="342" operator="lessThan">
      <formula>0</formula>
    </cfRule>
  </conditionalFormatting>
  <conditionalFormatting sqref="D10">
    <cfRule type="cellIs" dxfId="364" priority="341" operator="lessThan">
      <formula>0</formula>
    </cfRule>
  </conditionalFormatting>
  <conditionalFormatting sqref="D10">
    <cfRule type="cellIs" dxfId="363" priority="340" operator="lessThan">
      <formula>0</formula>
    </cfRule>
  </conditionalFormatting>
  <conditionalFormatting sqref="D10">
    <cfRule type="cellIs" dxfId="362" priority="339" operator="lessThan">
      <formula>0</formula>
    </cfRule>
  </conditionalFormatting>
  <conditionalFormatting sqref="D10">
    <cfRule type="cellIs" dxfId="361" priority="338" operator="lessThan">
      <formula>0</formula>
    </cfRule>
  </conditionalFormatting>
  <conditionalFormatting sqref="D10">
    <cfRule type="cellIs" dxfId="360" priority="337" operator="lessThan">
      <formula>0</formula>
    </cfRule>
  </conditionalFormatting>
  <conditionalFormatting sqref="D10">
    <cfRule type="cellIs" dxfId="359" priority="336" operator="lessThan">
      <formula>0</formula>
    </cfRule>
  </conditionalFormatting>
  <conditionalFormatting sqref="D10">
    <cfRule type="cellIs" dxfId="358" priority="335" operator="lessThan">
      <formula>0</formula>
    </cfRule>
  </conditionalFormatting>
  <conditionalFormatting sqref="D10">
    <cfRule type="cellIs" dxfId="357" priority="334" operator="lessThan">
      <formula>0</formula>
    </cfRule>
  </conditionalFormatting>
  <conditionalFormatting sqref="D11">
    <cfRule type="cellIs" dxfId="356" priority="333" operator="lessThan">
      <formula>0</formula>
    </cfRule>
  </conditionalFormatting>
  <conditionalFormatting sqref="D10">
    <cfRule type="cellIs" dxfId="355" priority="332" operator="lessThan">
      <formula>0</formula>
    </cfRule>
  </conditionalFormatting>
  <conditionalFormatting sqref="D10">
    <cfRule type="cellIs" dxfId="354" priority="331" operator="lessThan">
      <formula>0</formula>
    </cfRule>
  </conditionalFormatting>
  <conditionalFormatting sqref="D10">
    <cfRule type="cellIs" dxfId="353" priority="330" operator="lessThan">
      <formula>0</formula>
    </cfRule>
  </conditionalFormatting>
  <conditionalFormatting sqref="D10">
    <cfRule type="cellIs" dxfId="352" priority="329" operator="lessThan">
      <formula>0</formula>
    </cfRule>
  </conditionalFormatting>
  <conditionalFormatting sqref="D10">
    <cfRule type="cellIs" dxfId="351" priority="328" operator="lessThan">
      <formula>0</formula>
    </cfRule>
  </conditionalFormatting>
  <conditionalFormatting sqref="D10">
    <cfRule type="cellIs" dxfId="350" priority="327" operator="lessThan">
      <formula>0</formula>
    </cfRule>
  </conditionalFormatting>
  <conditionalFormatting sqref="D10">
    <cfRule type="cellIs" dxfId="349" priority="326" operator="lessThan">
      <formula>0</formula>
    </cfRule>
  </conditionalFormatting>
  <conditionalFormatting sqref="D10">
    <cfRule type="cellIs" dxfId="348" priority="325" operator="lessThan">
      <formula>0</formula>
    </cfRule>
  </conditionalFormatting>
  <conditionalFormatting sqref="D10">
    <cfRule type="cellIs" dxfId="347" priority="324" operator="lessThan">
      <formula>0</formula>
    </cfRule>
  </conditionalFormatting>
  <conditionalFormatting sqref="D12">
    <cfRule type="cellIs" dxfId="346" priority="323" operator="lessThan">
      <formula>0</formula>
    </cfRule>
  </conditionalFormatting>
  <conditionalFormatting sqref="E12">
    <cfRule type="cellIs" dxfId="345" priority="322" operator="lessThan">
      <formula>0</formula>
    </cfRule>
  </conditionalFormatting>
  <conditionalFormatting sqref="D12">
    <cfRule type="cellIs" dxfId="344" priority="321" operator="lessThan">
      <formula>0</formula>
    </cfRule>
  </conditionalFormatting>
  <conditionalFormatting sqref="D12">
    <cfRule type="cellIs" dxfId="343" priority="320" operator="lessThan">
      <formula>0</formula>
    </cfRule>
  </conditionalFormatting>
  <conditionalFormatting sqref="D12">
    <cfRule type="cellIs" dxfId="342" priority="319" operator="lessThan">
      <formula>0</formula>
    </cfRule>
  </conditionalFormatting>
  <conditionalFormatting sqref="D12">
    <cfRule type="cellIs" dxfId="341" priority="318" operator="lessThan">
      <formula>0</formula>
    </cfRule>
  </conditionalFormatting>
  <conditionalFormatting sqref="D12">
    <cfRule type="cellIs" dxfId="340" priority="317" operator="lessThan">
      <formula>0</formula>
    </cfRule>
  </conditionalFormatting>
  <conditionalFormatting sqref="D12">
    <cfRule type="cellIs" dxfId="339" priority="316" operator="lessThan">
      <formula>0</formula>
    </cfRule>
  </conditionalFormatting>
  <conditionalFormatting sqref="D12">
    <cfRule type="cellIs" dxfId="338" priority="315" operator="lessThan">
      <formula>0</formula>
    </cfRule>
  </conditionalFormatting>
  <conditionalFormatting sqref="D12">
    <cfRule type="cellIs" dxfId="337" priority="314" operator="lessThan">
      <formula>0</formula>
    </cfRule>
  </conditionalFormatting>
  <conditionalFormatting sqref="D12">
    <cfRule type="cellIs" dxfId="336" priority="313" operator="lessThan">
      <formula>0</formula>
    </cfRule>
  </conditionalFormatting>
  <conditionalFormatting sqref="D12">
    <cfRule type="cellIs" dxfId="335" priority="312" operator="lessThan">
      <formula>0</formula>
    </cfRule>
  </conditionalFormatting>
  <conditionalFormatting sqref="D12">
    <cfRule type="cellIs" dxfId="334" priority="311" operator="lessThan">
      <formula>0</formula>
    </cfRule>
  </conditionalFormatting>
  <conditionalFormatting sqref="D12">
    <cfRule type="cellIs" dxfId="333" priority="310" operator="lessThan">
      <formula>0</formula>
    </cfRule>
  </conditionalFormatting>
  <conditionalFormatting sqref="D12">
    <cfRule type="cellIs" dxfId="332" priority="309" operator="lessThan">
      <formula>0</formula>
    </cfRule>
  </conditionalFormatting>
  <conditionalFormatting sqref="D12">
    <cfRule type="cellIs" dxfId="331" priority="308" operator="lessThan">
      <formula>0</formula>
    </cfRule>
  </conditionalFormatting>
  <conditionalFormatting sqref="D12">
    <cfRule type="cellIs" dxfId="330" priority="307" operator="lessThan">
      <formula>0</formula>
    </cfRule>
  </conditionalFormatting>
  <conditionalFormatting sqref="D12">
    <cfRule type="cellIs" dxfId="329" priority="306" operator="lessThan">
      <formula>0</formula>
    </cfRule>
  </conditionalFormatting>
  <conditionalFormatting sqref="D12">
    <cfRule type="cellIs" dxfId="328" priority="305" operator="lessThan">
      <formula>0</formula>
    </cfRule>
  </conditionalFormatting>
  <conditionalFormatting sqref="D12">
    <cfRule type="cellIs" dxfId="327" priority="304" operator="lessThan">
      <formula>0</formula>
    </cfRule>
  </conditionalFormatting>
  <conditionalFormatting sqref="D12">
    <cfRule type="cellIs" dxfId="326" priority="303" operator="lessThan">
      <formula>0</formula>
    </cfRule>
  </conditionalFormatting>
  <conditionalFormatting sqref="D12">
    <cfRule type="cellIs" dxfId="325" priority="302" operator="lessThan">
      <formula>0</formula>
    </cfRule>
  </conditionalFormatting>
  <conditionalFormatting sqref="D12">
    <cfRule type="cellIs" dxfId="324" priority="301" operator="lessThan">
      <formula>0</formula>
    </cfRule>
  </conditionalFormatting>
  <conditionalFormatting sqref="D12">
    <cfRule type="cellIs" dxfId="323" priority="300" operator="lessThan">
      <formula>0</formula>
    </cfRule>
  </conditionalFormatting>
  <conditionalFormatting sqref="D12">
    <cfRule type="cellIs" dxfId="322" priority="299" operator="lessThan">
      <formula>0</formula>
    </cfRule>
  </conditionalFormatting>
  <conditionalFormatting sqref="D12">
    <cfRule type="cellIs" dxfId="321" priority="298" operator="lessThan">
      <formula>0</formula>
    </cfRule>
  </conditionalFormatting>
  <conditionalFormatting sqref="D12">
    <cfRule type="cellIs" dxfId="320" priority="297" operator="lessThan">
      <formula>0</formula>
    </cfRule>
  </conditionalFormatting>
  <conditionalFormatting sqref="D12">
    <cfRule type="cellIs" dxfId="319" priority="296" operator="lessThan">
      <formula>0</formula>
    </cfRule>
  </conditionalFormatting>
  <conditionalFormatting sqref="D12">
    <cfRule type="cellIs" dxfId="318" priority="295" operator="lessThan">
      <formula>0</formula>
    </cfRule>
  </conditionalFormatting>
  <conditionalFormatting sqref="D12">
    <cfRule type="cellIs" dxfId="317" priority="294" operator="lessThan">
      <formula>0</formula>
    </cfRule>
  </conditionalFormatting>
  <conditionalFormatting sqref="D12">
    <cfRule type="cellIs" dxfId="316" priority="293" operator="lessThan">
      <formula>0</formula>
    </cfRule>
  </conditionalFormatting>
  <conditionalFormatting sqref="D12">
    <cfRule type="cellIs" dxfId="315" priority="292" operator="lessThan">
      <formula>0</formula>
    </cfRule>
  </conditionalFormatting>
  <conditionalFormatting sqref="D12">
    <cfRule type="cellIs" dxfId="314" priority="291" operator="lessThan">
      <formula>0</formula>
    </cfRule>
  </conditionalFormatting>
  <conditionalFormatting sqref="D12">
    <cfRule type="cellIs" dxfId="313" priority="290" operator="lessThan">
      <formula>0</formula>
    </cfRule>
  </conditionalFormatting>
  <conditionalFormatting sqref="D12">
    <cfRule type="cellIs" dxfId="312" priority="289" operator="lessThan">
      <formula>0</formula>
    </cfRule>
  </conditionalFormatting>
  <conditionalFormatting sqref="D12">
    <cfRule type="cellIs" dxfId="311" priority="288" operator="lessThan">
      <formula>0</formula>
    </cfRule>
  </conditionalFormatting>
  <conditionalFormatting sqref="D12">
    <cfRule type="cellIs" dxfId="310" priority="287" operator="lessThan">
      <formula>0</formula>
    </cfRule>
  </conditionalFormatting>
  <conditionalFormatting sqref="D12">
    <cfRule type="cellIs" dxfId="309" priority="286" operator="lessThan">
      <formula>0</formula>
    </cfRule>
  </conditionalFormatting>
  <conditionalFormatting sqref="D12">
    <cfRule type="cellIs" dxfId="308" priority="285" operator="lessThan">
      <formula>0</formula>
    </cfRule>
  </conditionalFormatting>
  <conditionalFormatting sqref="D12">
    <cfRule type="cellIs" dxfId="307" priority="284" operator="lessThan">
      <formula>0</formula>
    </cfRule>
  </conditionalFormatting>
  <conditionalFormatting sqref="D12">
    <cfRule type="cellIs" dxfId="306" priority="283" operator="lessThan">
      <formula>0</formula>
    </cfRule>
  </conditionalFormatting>
  <conditionalFormatting sqref="D12">
    <cfRule type="cellIs" dxfId="305" priority="282" operator="lessThan">
      <formula>0</formula>
    </cfRule>
  </conditionalFormatting>
  <conditionalFormatting sqref="D12">
    <cfRule type="cellIs" dxfId="304" priority="281" operator="lessThan">
      <formula>0</formula>
    </cfRule>
  </conditionalFormatting>
  <conditionalFormatting sqref="D12">
    <cfRule type="cellIs" dxfId="303" priority="280" operator="lessThan">
      <formula>0</formula>
    </cfRule>
  </conditionalFormatting>
  <conditionalFormatting sqref="D12">
    <cfRule type="cellIs" dxfId="302" priority="279" operator="lessThan">
      <formula>0</formula>
    </cfRule>
  </conditionalFormatting>
  <conditionalFormatting sqref="D12">
    <cfRule type="cellIs" dxfId="301" priority="278" operator="lessThan">
      <formula>0</formula>
    </cfRule>
  </conditionalFormatting>
  <conditionalFormatting sqref="D12">
    <cfRule type="cellIs" dxfId="300" priority="277" operator="lessThan">
      <formula>0</formula>
    </cfRule>
  </conditionalFormatting>
  <conditionalFormatting sqref="D12">
    <cfRule type="cellIs" dxfId="299" priority="276" operator="lessThan">
      <formula>0</formula>
    </cfRule>
  </conditionalFormatting>
  <conditionalFormatting sqref="D12">
    <cfRule type="cellIs" dxfId="298" priority="275" operator="lessThan">
      <formula>0</formula>
    </cfRule>
  </conditionalFormatting>
  <conditionalFormatting sqref="D12">
    <cfRule type="cellIs" dxfId="297" priority="274" operator="lessThan">
      <formula>0</formula>
    </cfRule>
  </conditionalFormatting>
  <conditionalFormatting sqref="D12">
    <cfRule type="cellIs" dxfId="296" priority="273" operator="lessThan">
      <formula>0</formula>
    </cfRule>
  </conditionalFormatting>
  <conditionalFormatting sqref="D12">
    <cfRule type="cellIs" dxfId="295" priority="272" operator="lessThan">
      <formula>0</formula>
    </cfRule>
  </conditionalFormatting>
  <conditionalFormatting sqref="D12">
    <cfRule type="cellIs" dxfId="294" priority="271" operator="lessThan">
      <formula>0</formula>
    </cfRule>
  </conditionalFormatting>
  <conditionalFormatting sqref="D12">
    <cfRule type="cellIs" dxfId="293" priority="270" operator="lessThan">
      <formula>0</formula>
    </cfRule>
  </conditionalFormatting>
  <conditionalFormatting sqref="D12">
    <cfRule type="cellIs" dxfId="292" priority="269" operator="lessThan">
      <formula>0</formula>
    </cfRule>
  </conditionalFormatting>
  <conditionalFormatting sqref="D12">
    <cfRule type="cellIs" dxfId="291" priority="268" operator="lessThan">
      <formula>0</formula>
    </cfRule>
  </conditionalFormatting>
  <conditionalFormatting sqref="D12">
    <cfRule type="cellIs" dxfId="290" priority="267" operator="lessThan">
      <formula>0</formula>
    </cfRule>
  </conditionalFormatting>
  <conditionalFormatting sqref="D12">
    <cfRule type="cellIs" dxfId="289" priority="266" operator="lessThan">
      <formula>0</formula>
    </cfRule>
  </conditionalFormatting>
  <conditionalFormatting sqref="D12">
    <cfRule type="cellIs" dxfId="288" priority="265" operator="lessThan">
      <formula>0</formula>
    </cfRule>
  </conditionalFormatting>
  <conditionalFormatting sqref="D12">
    <cfRule type="cellIs" dxfId="287" priority="264" operator="lessThan">
      <formula>0</formula>
    </cfRule>
  </conditionalFormatting>
  <conditionalFormatting sqref="D12">
    <cfRule type="cellIs" dxfId="286" priority="263" operator="lessThan">
      <formula>0</formula>
    </cfRule>
  </conditionalFormatting>
  <conditionalFormatting sqref="D12">
    <cfRule type="cellIs" dxfId="285" priority="262" operator="lessThan">
      <formula>0</formula>
    </cfRule>
  </conditionalFormatting>
  <conditionalFormatting sqref="D12">
    <cfRule type="cellIs" dxfId="284" priority="261" operator="lessThan">
      <formula>0</formula>
    </cfRule>
  </conditionalFormatting>
  <conditionalFormatting sqref="D12">
    <cfRule type="cellIs" dxfId="283" priority="260" operator="lessThan">
      <formula>0</formula>
    </cfRule>
  </conditionalFormatting>
  <conditionalFormatting sqref="D12">
    <cfRule type="cellIs" dxfId="282" priority="259" operator="lessThan">
      <formula>0</formula>
    </cfRule>
  </conditionalFormatting>
  <conditionalFormatting sqref="D12">
    <cfRule type="cellIs" dxfId="281" priority="258" operator="lessThan">
      <formula>0</formula>
    </cfRule>
  </conditionalFormatting>
  <conditionalFormatting sqref="D12">
    <cfRule type="cellIs" dxfId="280" priority="257" operator="lessThan">
      <formula>0</formula>
    </cfRule>
  </conditionalFormatting>
  <conditionalFormatting sqref="D12">
    <cfRule type="cellIs" dxfId="279" priority="256" operator="lessThan">
      <formula>0</formula>
    </cfRule>
  </conditionalFormatting>
  <conditionalFormatting sqref="D12">
    <cfRule type="cellIs" dxfId="278" priority="255" operator="lessThan">
      <formula>0</formula>
    </cfRule>
  </conditionalFormatting>
  <conditionalFormatting sqref="D12">
    <cfRule type="cellIs" dxfId="277" priority="254" operator="lessThan">
      <formula>0</formula>
    </cfRule>
  </conditionalFormatting>
  <conditionalFormatting sqref="D12">
    <cfRule type="cellIs" dxfId="276" priority="253" operator="lessThan">
      <formula>0</formula>
    </cfRule>
  </conditionalFormatting>
  <conditionalFormatting sqref="D12">
    <cfRule type="cellIs" dxfId="275" priority="252" operator="lessThan">
      <formula>0</formula>
    </cfRule>
  </conditionalFormatting>
  <conditionalFormatting sqref="D12">
    <cfRule type="cellIs" dxfId="274" priority="251" operator="lessThan">
      <formula>0</formula>
    </cfRule>
  </conditionalFormatting>
  <conditionalFormatting sqref="D12">
    <cfRule type="cellIs" dxfId="273" priority="250" operator="lessThan">
      <formula>0</formula>
    </cfRule>
  </conditionalFormatting>
  <conditionalFormatting sqref="D12">
    <cfRule type="cellIs" dxfId="272" priority="249" operator="lessThan">
      <formula>0</formula>
    </cfRule>
  </conditionalFormatting>
  <conditionalFormatting sqref="D12">
    <cfRule type="cellIs" dxfId="271" priority="248" operator="lessThan">
      <formula>0</formula>
    </cfRule>
  </conditionalFormatting>
  <conditionalFormatting sqref="D12">
    <cfRule type="cellIs" dxfId="270" priority="247" operator="lessThan">
      <formula>0</formula>
    </cfRule>
  </conditionalFormatting>
  <conditionalFormatting sqref="D12">
    <cfRule type="cellIs" dxfId="269" priority="246" operator="lessThan">
      <formula>0</formula>
    </cfRule>
  </conditionalFormatting>
  <conditionalFormatting sqref="D12">
    <cfRule type="cellIs" dxfId="268" priority="245" operator="lessThan">
      <formula>0</formula>
    </cfRule>
  </conditionalFormatting>
  <conditionalFormatting sqref="D12">
    <cfRule type="cellIs" dxfId="267" priority="244" operator="lessThan">
      <formula>0</formula>
    </cfRule>
  </conditionalFormatting>
  <conditionalFormatting sqref="D12">
    <cfRule type="cellIs" dxfId="266" priority="243" operator="lessThan">
      <formula>0</formula>
    </cfRule>
  </conditionalFormatting>
  <conditionalFormatting sqref="D12">
    <cfRule type="cellIs" dxfId="265" priority="242" operator="lessThan">
      <formula>0</formula>
    </cfRule>
  </conditionalFormatting>
  <conditionalFormatting sqref="D12">
    <cfRule type="cellIs" dxfId="264" priority="241" operator="lessThan">
      <formula>0</formula>
    </cfRule>
  </conditionalFormatting>
  <conditionalFormatting sqref="D12">
    <cfRule type="cellIs" dxfId="263" priority="240" operator="lessThan">
      <formula>0</formula>
    </cfRule>
  </conditionalFormatting>
  <conditionalFormatting sqref="D12">
    <cfRule type="cellIs" dxfId="262" priority="239" operator="lessThan">
      <formula>0</formula>
    </cfRule>
  </conditionalFormatting>
  <conditionalFormatting sqref="D12">
    <cfRule type="cellIs" dxfId="261" priority="238" operator="lessThan">
      <formula>0</formula>
    </cfRule>
  </conditionalFormatting>
  <conditionalFormatting sqref="D12">
    <cfRule type="cellIs" dxfId="260" priority="237" operator="lessThan">
      <formula>0</formula>
    </cfRule>
  </conditionalFormatting>
  <conditionalFormatting sqref="D12">
    <cfRule type="cellIs" dxfId="259" priority="236" operator="lessThan">
      <formula>0</formula>
    </cfRule>
  </conditionalFormatting>
  <conditionalFormatting sqref="D12">
    <cfRule type="cellIs" dxfId="258" priority="235" operator="lessThan">
      <formula>0</formula>
    </cfRule>
  </conditionalFormatting>
  <conditionalFormatting sqref="D12">
    <cfRule type="cellIs" dxfId="257" priority="234" operator="lessThan">
      <formula>0</formula>
    </cfRule>
  </conditionalFormatting>
  <conditionalFormatting sqref="D12">
    <cfRule type="cellIs" dxfId="256" priority="233" operator="lessThan">
      <formula>0</formula>
    </cfRule>
  </conditionalFormatting>
  <conditionalFormatting sqref="D12">
    <cfRule type="cellIs" dxfId="255" priority="232" operator="lessThan">
      <formula>0</formula>
    </cfRule>
  </conditionalFormatting>
  <conditionalFormatting sqref="D12">
    <cfRule type="cellIs" dxfId="254" priority="231" operator="lessThan">
      <formula>0</formula>
    </cfRule>
  </conditionalFormatting>
  <conditionalFormatting sqref="D12">
    <cfRule type="cellIs" dxfId="253" priority="230" operator="lessThan">
      <formula>0</formula>
    </cfRule>
  </conditionalFormatting>
  <conditionalFormatting sqref="D12">
    <cfRule type="cellIs" dxfId="252" priority="229" operator="lessThan">
      <formula>0</formula>
    </cfRule>
  </conditionalFormatting>
  <conditionalFormatting sqref="D12">
    <cfRule type="cellIs" dxfId="251" priority="228" operator="lessThan">
      <formula>0</formula>
    </cfRule>
  </conditionalFormatting>
  <conditionalFormatting sqref="D12">
    <cfRule type="cellIs" dxfId="250" priority="227" operator="lessThan">
      <formula>0</formula>
    </cfRule>
  </conditionalFormatting>
  <conditionalFormatting sqref="D12">
    <cfRule type="cellIs" dxfId="249" priority="226" operator="lessThan">
      <formula>0</formula>
    </cfRule>
  </conditionalFormatting>
  <conditionalFormatting sqref="D12">
    <cfRule type="cellIs" dxfId="248" priority="225" operator="lessThan">
      <formula>0</formula>
    </cfRule>
  </conditionalFormatting>
  <conditionalFormatting sqref="D12">
    <cfRule type="cellIs" dxfId="247" priority="224" operator="lessThan">
      <formula>0</formula>
    </cfRule>
  </conditionalFormatting>
  <conditionalFormatting sqref="D12">
    <cfRule type="cellIs" dxfId="246" priority="223" operator="lessThan">
      <formula>0</formula>
    </cfRule>
  </conditionalFormatting>
  <conditionalFormatting sqref="D12">
    <cfRule type="cellIs" dxfId="245" priority="222" operator="lessThan">
      <formula>0</formula>
    </cfRule>
  </conditionalFormatting>
  <conditionalFormatting sqref="D12">
    <cfRule type="cellIs" dxfId="244" priority="221" operator="lessThan">
      <formula>0</formula>
    </cfRule>
  </conditionalFormatting>
  <conditionalFormatting sqref="D12">
    <cfRule type="cellIs" dxfId="243" priority="220" operator="lessThan">
      <formula>0</formula>
    </cfRule>
  </conditionalFormatting>
  <conditionalFormatting sqref="D12">
    <cfRule type="cellIs" dxfId="242" priority="219" operator="lessThan">
      <formula>0</formula>
    </cfRule>
  </conditionalFormatting>
  <conditionalFormatting sqref="D12">
    <cfRule type="cellIs" dxfId="241" priority="218" operator="lessThan">
      <formula>0</formula>
    </cfRule>
  </conditionalFormatting>
  <conditionalFormatting sqref="D12">
    <cfRule type="cellIs" dxfId="240" priority="217" operator="lessThan">
      <formula>0</formula>
    </cfRule>
  </conditionalFormatting>
  <conditionalFormatting sqref="D12">
    <cfRule type="cellIs" dxfId="239" priority="216" operator="lessThan">
      <formula>0</formula>
    </cfRule>
  </conditionalFormatting>
  <conditionalFormatting sqref="D12">
    <cfRule type="cellIs" dxfId="238" priority="215" operator="lessThan">
      <formula>0</formula>
    </cfRule>
  </conditionalFormatting>
  <conditionalFormatting sqref="D12">
    <cfRule type="cellIs" dxfId="237" priority="214" operator="lessThan">
      <formula>0</formula>
    </cfRule>
  </conditionalFormatting>
  <conditionalFormatting sqref="D12">
    <cfRule type="cellIs" dxfId="236" priority="213" operator="lessThan">
      <formula>0</formula>
    </cfRule>
  </conditionalFormatting>
  <conditionalFormatting sqref="D12">
    <cfRule type="cellIs" dxfId="235" priority="212" operator="lessThan">
      <formula>0</formula>
    </cfRule>
  </conditionalFormatting>
  <conditionalFormatting sqref="D12">
    <cfRule type="cellIs" dxfId="234" priority="211" operator="lessThan">
      <formula>0</formula>
    </cfRule>
  </conditionalFormatting>
  <conditionalFormatting sqref="D12">
    <cfRule type="cellIs" dxfId="233" priority="210" operator="lessThan">
      <formula>0</formula>
    </cfRule>
  </conditionalFormatting>
  <conditionalFormatting sqref="D12">
    <cfRule type="cellIs" dxfId="232" priority="209" operator="lessThan">
      <formula>0</formula>
    </cfRule>
  </conditionalFormatting>
  <conditionalFormatting sqref="D12">
    <cfRule type="cellIs" dxfId="231" priority="208" operator="lessThan">
      <formula>0</formula>
    </cfRule>
  </conditionalFormatting>
  <conditionalFormatting sqref="D12">
    <cfRule type="cellIs" dxfId="230" priority="207" operator="lessThan">
      <formula>0</formula>
    </cfRule>
  </conditionalFormatting>
  <conditionalFormatting sqref="D12">
    <cfRule type="cellIs" dxfId="229" priority="206" operator="lessThan">
      <formula>0</formula>
    </cfRule>
  </conditionalFormatting>
  <conditionalFormatting sqref="D12">
    <cfRule type="cellIs" dxfId="228" priority="205" operator="lessThan">
      <formula>0</formula>
    </cfRule>
  </conditionalFormatting>
  <conditionalFormatting sqref="D12">
    <cfRule type="cellIs" dxfId="227" priority="204" operator="lessThan">
      <formula>0</formula>
    </cfRule>
  </conditionalFormatting>
  <conditionalFormatting sqref="D12">
    <cfRule type="cellIs" dxfId="226" priority="203" operator="lessThan">
      <formula>0</formula>
    </cfRule>
  </conditionalFormatting>
  <conditionalFormatting sqref="D12">
    <cfRule type="cellIs" dxfId="225" priority="202" operator="lessThan">
      <formula>0</formula>
    </cfRule>
  </conditionalFormatting>
  <conditionalFormatting sqref="D12">
    <cfRule type="cellIs" dxfId="224" priority="201" operator="lessThan">
      <formula>0</formula>
    </cfRule>
  </conditionalFormatting>
  <conditionalFormatting sqref="D12">
    <cfRule type="cellIs" dxfId="223" priority="200" operator="lessThan">
      <formula>0</formula>
    </cfRule>
  </conditionalFormatting>
  <conditionalFormatting sqref="D12">
    <cfRule type="cellIs" dxfId="222" priority="199" operator="lessThan">
      <formula>0</formula>
    </cfRule>
  </conditionalFormatting>
  <conditionalFormatting sqref="D12">
    <cfRule type="cellIs" dxfId="221" priority="198" operator="lessThan">
      <formula>0</formula>
    </cfRule>
  </conditionalFormatting>
  <conditionalFormatting sqref="D12">
    <cfRule type="cellIs" dxfId="220" priority="197" operator="lessThan">
      <formula>0</formula>
    </cfRule>
  </conditionalFormatting>
  <conditionalFormatting sqref="D12">
    <cfRule type="cellIs" dxfId="219" priority="196" operator="lessThan">
      <formula>0</formula>
    </cfRule>
  </conditionalFormatting>
  <conditionalFormatting sqref="D12">
    <cfRule type="cellIs" dxfId="218" priority="195" operator="lessThan">
      <formula>0</formula>
    </cfRule>
  </conditionalFormatting>
  <conditionalFormatting sqref="D12">
    <cfRule type="cellIs" dxfId="217" priority="194" operator="lessThan">
      <formula>0</formula>
    </cfRule>
  </conditionalFormatting>
  <conditionalFormatting sqref="D12">
    <cfRule type="cellIs" dxfId="216" priority="193" operator="lessThan">
      <formula>0</formula>
    </cfRule>
  </conditionalFormatting>
  <conditionalFormatting sqref="D12">
    <cfRule type="cellIs" dxfId="215" priority="192" operator="lessThan">
      <formula>0</formula>
    </cfRule>
  </conditionalFormatting>
  <conditionalFormatting sqref="D12">
    <cfRule type="cellIs" dxfId="214" priority="191" operator="lessThan">
      <formula>0</formula>
    </cfRule>
  </conditionalFormatting>
  <conditionalFormatting sqref="D12">
    <cfRule type="cellIs" dxfId="213" priority="190" operator="lessThan">
      <formula>0</formula>
    </cfRule>
  </conditionalFormatting>
  <conditionalFormatting sqref="D12">
    <cfRule type="cellIs" dxfId="212" priority="189" operator="lessThan">
      <formula>0</formula>
    </cfRule>
  </conditionalFormatting>
  <conditionalFormatting sqref="D12">
    <cfRule type="cellIs" dxfId="211" priority="188" operator="lessThan">
      <formula>0</formula>
    </cfRule>
  </conditionalFormatting>
  <conditionalFormatting sqref="D12">
    <cfRule type="cellIs" dxfId="210" priority="187" operator="lessThan">
      <formula>0</formula>
    </cfRule>
  </conditionalFormatting>
  <conditionalFormatting sqref="D12">
    <cfRule type="cellIs" dxfId="209" priority="186" operator="lessThan">
      <formula>0</formula>
    </cfRule>
  </conditionalFormatting>
  <conditionalFormatting sqref="D12">
    <cfRule type="cellIs" dxfId="208" priority="185" operator="lessThan">
      <formula>0</formula>
    </cfRule>
  </conditionalFormatting>
  <conditionalFormatting sqref="D12">
    <cfRule type="cellIs" dxfId="207" priority="184" operator="lessThan">
      <formula>0</formula>
    </cfRule>
  </conditionalFormatting>
  <conditionalFormatting sqref="D12">
    <cfRule type="cellIs" dxfId="206" priority="183" operator="lessThan">
      <formula>0</formula>
    </cfRule>
  </conditionalFormatting>
  <conditionalFormatting sqref="D12">
    <cfRule type="cellIs" dxfId="205" priority="182" operator="lessThan">
      <formula>0</formula>
    </cfRule>
  </conditionalFormatting>
  <conditionalFormatting sqref="D12">
    <cfRule type="cellIs" dxfId="204" priority="181" operator="lessThan">
      <formula>0</formula>
    </cfRule>
  </conditionalFormatting>
  <conditionalFormatting sqref="D12">
    <cfRule type="cellIs" dxfId="203" priority="180" operator="lessThan">
      <formula>0</formula>
    </cfRule>
  </conditionalFormatting>
  <conditionalFormatting sqref="D12">
    <cfRule type="cellIs" dxfId="202" priority="179" operator="lessThan">
      <formula>0</formula>
    </cfRule>
  </conditionalFormatting>
  <conditionalFormatting sqref="D12">
    <cfRule type="cellIs" dxfId="201" priority="178" operator="lessThan">
      <formula>0</formula>
    </cfRule>
  </conditionalFormatting>
  <conditionalFormatting sqref="D12">
    <cfRule type="cellIs" dxfId="200" priority="177" operator="lessThan">
      <formula>0</formula>
    </cfRule>
  </conditionalFormatting>
  <conditionalFormatting sqref="D12">
    <cfRule type="cellIs" dxfId="199" priority="176" operator="lessThan">
      <formula>0</formula>
    </cfRule>
  </conditionalFormatting>
  <conditionalFormatting sqref="D12">
    <cfRule type="cellIs" dxfId="198" priority="175" operator="lessThan">
      <formula>0</formula>
    </cfRule>
  </conditionalFormatting>
  <conditionalFormatting sqref="D12">
    <cfRule type="cellIs" dxfId="197" priority="174" operator="lessThan">
      <formula>0</formula>
    </cfRule>
  </conditionalFormatting>
  <conditionalFormatting sqref="D12">
    <cfRule type="cellIs" dxfId="196" priority="173" operator="lessThan">
      <formula>0</formula>
    </cfRule>
  </conditionalFormatting>
  <conditionalFormatting sqref="D12">
    <cfRule type="cellIs" dxfId="195" priority="172" operator="lessThan">
      <formula>0</formula>
    </cfRule>
  </conditionalFormatting>
  <conditionalFormatting sqref="D12">
    <cfRule type="cellIs" dxfId="194" priority="171" operator="lessThan">
      <formula>0</formula>
    </cfRule>
  </conditionalFormatting>
  <conditionalFormatting sqref="D12">
    <cfRule type="cellIs" dxfId="193" priority="170" operator="lessThan">
      <formula>0</formula>
    </cfRule>
  </conditionalFormatting>
  <conditionalFormatting sqref="D12">
    <cfRule type="cellIs" dxfId="192" priority="169" operator="lessThan">
      <formula>0</formula>
    </cfRule>
  </conditionalFormatting>
  <conditionalFormatting sqref="D12">
    <cfRule type="cellIs" dxfId="191" priority="168" operator="lessThan">
      <formula>0</formula>
    </cfRule>
  </conditionalFormatting>
  <conditionalFormatting sqref="D12">
    <cfRule type="cellIs" dxfId="190" priority="167" operator="lessThan">
      <formula>0</formula>
    </cfRule>
  </conditionalFormatting>
  <conditionalFormatting sqref="D12">
    <cfRule type="cellIs" dxfId="189" priority="166" operator="lessThan">
      <formula>0</formula>
    </cfRule>
  </conditionalFormatting>
  <conditionalFormatting sqref="D12">
    <cfRule type="cellIs" dxfId="188" priority="165" operator="lessThan">
      <formula>0</formula>
    </cfRule>
  </conditionalFormatting>
  <conditionalFormatting sqref="D12">
    <cfRule type="cellIs" dxfId="187" priority="164" operator="lessThan">
      <formula>0</formula>
    </cfRule>
  </conditionalFormatting>
  <conditionalFormatting sqref="D12">
    <cfRule type="cellIs" dxfId="186" priority="163" operator="lessThan">
      <formula>0</formula>
    </cfRule>
  </conditionalFormatting>
  <conditionalFormatting sqref="D12">
    <cfRule type="cellIs" dxfId="185" priority="162" operator="lessThan">
      <formula>0</formula>
    </cfRule>
  </conditionalFormatting>
  <conditionalFormatting sqref="D12">
    <cfRule type="cellIs" dxfId="184" priority="161" operator="lessThan">
      <formula>0</formula>
    </cfRule>
  </conditionalFormatting>
  <conditionalFormatting sqref="D12">
    <cfRule type="cellIs" dxfId="183" priority="160" operator="lessThan">
      <formula>0</formula>
    </cfRule>
  </conditionalFormatting>
  <conditionalFormatting sqref="D12">
    <cfRule type="cellIs" dxfId="182" priority="159" operator="lessThan">
      <formula>0</formula>
    </cfRule>
  </conditionalFormatting>
  <conditionalFormatting sqref="D12">
    <cfRule type="cellIs" dxfId="181" priority="158" operator="lessThan">
      <formula>0</formula>
    </cfRule>
  </conditionalFormatting>
  <conditionalFormatting sqref="D12">
    <cfRule type="cellIs" dxfId="180" priority="157" operator="lessThan">
      <formula>0</formula>
    </cfRule>
  </conditionalFormatting>
  <conditionalFormatting sqref="D12">
    <cfRule type="cellIs" dxfId="179" priority="156" operator="lessThan">
      <formula>0</formula>
    </cfRule>
  </conditionalFormatting>
  <conditionalFormatting sqref="D12">
    <cfRule type="cellIs" dxfId="178" priority="155" operator="lessThan">
      <formula>0</formula>
    </cfRule>
  </conditionalFormatting>
  <conditionalFormatting sqref="D12">
    <cfRule type="cellIs" dxfId="177" priority="154" operator="lessThan">
      <formula>0</formula>
    </cfRule>
  </conditionalFormatting>
  <conditionalFormatting sqref="D12">
    <cfRule type="cellIs" dxfId="176" priority="153" operator="lessThan">
      <formula>0</formula>
    </cfRule>
  </conditionalFormatting>
  <conditionalFormatting sqref="D12">
    <cfRule type="cellIs" dxfId="175" priority="152" operator="lessThan">
      <formula>0</formula>
    </cfRule>
  </conditionalFormatting>
  <conditionalFormatting sqref="D12">
    <cfRule type="cellIs" dxfId="174" priority="151" operator="lessThan">
      <formula>0</formula>
    </cfRule>
  </conditionalFormatting>
  <conditionalFormatting sqref="D12">
    <cfRule type="cellIs" dxfId="173" priority="150" operator="lessThan">
      <formula>0</formula>
    </cfRule>
  </conditionalFormatting>
  <conditionalFormatting sqref="D12">
    <cfRule type="cellIs" dxfId="172" priority="149" operator="lessThan">
      <formula>0</formula>
    </cfRule>
  </conditionalFormatting>
  <conditionalFormatting sqref="D12">
    <cfRule type="cellIs" dxfId="171" priority="148" operator="lessThan">
      <formula>0</formula>
    </cfRule>
  </conditionalFormatting>
  <conditionalFormatting sqref="D12">
    <cfRule type="cellIs" dxfId="170" priority="147" operator="lessThan">
      <formula>0</formula>
    </cfRule>
  </conditionalFormatting>
  <conditionalFormatting sqref="D12">
    <cfRule type="cellIs" dxfId="169" priority="146" operator="lessThan">
      <formula>0</formula>
    </cfRule>
  </conditionalFormatting>
  <conditionalFormatting sqref="D13">
    <cfRule type="cellIs" dxfId="168" priority="145" operator="lessThan">
      <formula>0</formula>
    </cfRule>
  </conditionalFormatting>
  <conditionalFormatting sqref="E13">
    <cfRule type="cellIs" dxfId="167" priority="144" operator="lessThan">
      <formula>0</formula>
    </cfRule>
  </conditionalFormatting>
  <conditionalFormatting sqref="D13">
    <cfRule type="cellIs" dxfId="166" priority="143" operator="lessThan">
      <formula>0</formula>
    </cfRule>
  </conditionalFormatting>
  <conditionalFormatting sqref="D13">
    <cfRule type="cellIs" dxfId="165" priority="142" operator="lessThan">
      <formula>0</formula>
    </cfRule>
  </conditionalFormatting>
  <conditionalFormatting sqref="D13">
    <cfRule type="cellIs" dxfId="164" priority="141" operator="lessThan">
      <formula>0</formula>
    </cfRule>
  </conditionalFormatting>
  <conditionalFormatting sqref="D13">
    <cfRule type="cellIs" dxfId="163" priority="140" operator="lessThan">
      <formula>0</formula>
    </cfRule>
  </conditionalFormatting>
  <conditionalFormatting sqref="D13">
    <cfRule type="cellIs" dxfId="162" priority="139" operator="lessThan">
      <formula>0</formula>
    </cfRule>
  </conditionalFormatting>
  <conditionalFormatting sqref="D13">
    <cfRule type="cellIs" dxfId="161" priority="138" operator="lessThan">
      <formula>0</formula>
    </cfRule>
  </conditionalFormatting>
  <conditionalFormatting sqref="D13">
    <cfRule type="cellIs" dxfId="160" priority="137" operator="lessThan">
      <formula>0</formula>
    </cfRule>
  </conditionalFormatting>
  <conditionalFormatting sqref="D13">
    <cfRule type="cellIs" dxfId="159" priority="136" operator="lessThan">
      <formula>0</formula>
    </cfRule>
  </conditionalFormatting>
  <conditionalFormatting sqref="D13">
    <cfRule type="cellIs" dxfId="158" priority="135" operator="lessThan">
      <formula>0</formula>
    </cfRule>
  </conditionalFormatting>
  <conditionalFormatting sqref="D13">
    <cfRule type="cellIs" dxfId="157" priority="134" operator="lessThan">
      <formula>0</formula>
    </cfRule>
  </conditionalFormatting>
  <conditionalFormatting sqref="D13">
    <cfRule type="cellIs" dxfId="156" priority="133" operator="lessThan">
      <formula>0</formula>
    </cfRule>
  </conditionalFormatting>
  <conditionalFormatting sqref="D13">
    <cfRule type="cellIs" dxfId="155" priority="132" operator="lessThan">
      <formula>0</formula>
    </cfRule>
  </conditionalFormatting>
  <conditionalFormatting sqref="D13">
    <cfRule type="cellIs" dxfId="154" priority="131" operator="lessThan">
      <formula>0</formula>
    </cfRule>
  </conditionalFormatting>
  <conditionalFormatting sqref="D13">
    <cfRule type="cellIs" dxfId="153" priority="130" operator="lessThan">
      <formula>0</formula>
    </cfRule>
  </conditionalFormatting>
  <conditionalFormatting sqref="D13">
    <cfRule type="cellIs" dxfId="152" priority="129" operator="lessThan">
      <formula>0</formula>
    </cfRule>
  </conditionalFormatting>
  <conditionalFormatting sqref="D13">
    <cfRule type="cellIs" dxfId="151" priority="128" operator="lessThan">
      <formula>0</formula>
    </cfRule>
  </conditionalFormatting>
  <conditionalFormatting sqref="D13">
    <cfRule type="cellIs" dxfId="150" priority="127" operator="lessThan">
      <formula>0</formula>
    </cfRule>
  </conditionalFormatting>
  <conditionalFormatting sqref="D13">
    <cfRule type="cellIs" dxfId="149" priority="126" operator="lessThan">
      <formula>0</formula>
    </cfRule>
  </conditionalFormatting>
  <conditionalFormatting sqref="D13">
    <cfRule type="cellIs" dxfId="148" priority="125" operator="lessThan">
      <formula>0</formula>
    </cfRule>
  </conditionalFormatting>
  <conditionalFormatting sqref="D13">
    <cfRule type="cellIs" dxfId="147" priority="124" operator="lessThan">
      <formula>0</formula>
    </cfRule>
  </conditionalFormatting>
  <conditionalFormatting sqref="D13">
    <cfRule type="cellIs" dxfId="146" priority="123" operator="lessThan">
      <formula>0</formula>
    </cfRule>
  </conditionalFormatting>
  <conditionalFormatting sqref="D13">
    <cfRule type="cellIs" dxfId="145" priority="122" operator="lessThan">
      <formula>0</formula>
    </cfRule>
  </conditionalFormatting>
  <conditionalFormatting sqref="D13">
    <cfRule type="cellIs" dxfId="144" priority="121" operator="lessThan">
      <formula>0</formula>
    </cfRule>
  </conditionalFormatting>
  <conditionalFormatting sqref="D13">
    <cfRule type="cellIs" dxfId="143" priority="120" operator="lessThan">
      <formula>0</formula>
    </cfRule>
  </conditionalFormatting>
  <conditionalFormatting sqref="D13">
    <cfRule type="cellIs" dxfId="142" priority="119" operator="lessThan">
      <formula>0</formula>
    </cfRule>
  </conditionalFormatting>
  <conditionalFormatting sqref="D13">
    <cfRule type="cellIs" dxfId="141" priority="118" operator="lessThan">
      <formula>0</formula>
    </cfRule>
  </conditionalFormatting>
  <conditionalFormatting sqref="D13">
    <cfRule type="cellIs" dxfId="140" priority="117" operator="lessThan">
      <formula>0</formula>
    </cfRule>
  </conditionalFormatting>
  <conditionalFormatting sqref="D13">
    <cfRule type="cellIs" dxfId="139" priority="116" operator="lessThan">
      <formula>0</formula>
    </cfRule>
  </conditionalFormatting>
  <conditionalFormatting sqref="D13">
    <cfRule type="cellIs" dxfId="138" priority="115" operator="lessThan">
      <formula>0</formula>
    </cfRule>
  </conditionalFormatting>
  <conditionalFormatting sqref="D13">
    <cfRule type="cellIs" dxfId="137" priority="114" operator="lessThan">
      <formula>0</formula>
    </cfRule>
  </conditionalFormatting>
  <conditionalFormatting sqref="D13">
    <cfRule type="cellIs" dxfId="136" priority="113" operator="lessThan">
      <formula>0</formula>
    </cfRule>
  </conditionalFormatting>
  <conditionalFormatting sqref="D13">
    <cfRule type="cellIs" dxfId="135" priority="112" operator="lessThan">
      <formula>0</formula>
    </cfRule>
  </conditionalFormatting>
  <conditionalFormatting sqref="D13">
    <cfRule type="cellIs" dxfId="134" priority="111" operator="lessThan">
      <formula>0</formula>
    </cfRule>
  </conditionalFormatting>
  <conditionalFormatting sqref="D13">
    <cfRule type="cellIs" dxfId="133" priority="110" operator="lessThan">
      <formula>0</formula>
    </cfRule>
  </conditionalFormatting>
  <conditionalFormatting sqref="D13">
    <cfRule type="cellIs" dxfId="132" priority="109" operator="lessThan">
      <formula>0</formula>
    </cfRule>
  </conditionalFormatting>
  <conditionalFormatting sqref="D13">
    <cfRule type="cellIs" dxfId="131" priority="108" operator="lessThan">
      <formula>0</formula>
    </cfRule>
  </conditionalFormatting>
  <conditionalFormatting sqref="D13">
    <cfRule type="cellIs" dxfId="130" priority="107" operator="lessThan">
      <formula>0</formula>
    </cfRule>
  </conditionalFormatting>
  <conditionalFormatting sqref="D13">
    <cfRule type="cellIs" dxfId="129" priority="106" operator="lessThan">
      <formula>0</formula>
    </cfRule>
  </conditionalFormatting>
  <conditionalFormatting sqref="D13">
    <cfRule type="cellIs" dxfId="128" priority="105" operator="lessThan">
      <formula>0</formula>
    </cfRule>
  </conditionalFormatting>
  <conditionalFormatting sqref="D13">
    <cfRule type="cellIs" dxfId="127" priority="104" operator="lessThan">
      <formula>0</formula>
    </cfRule>
  </conditionalFormatting>
  <conditionalFormatting sqref="D13">
    <cfRule type="cellIs" dxfId="126" priority="103" operator="lessThan">
      <formula>0</formula>
    </cfRule>
  </conditionalFormatting>
  <conditionalFormatting sqref="D13">
    <cfRule type="cellIs" dxfId="125" priority="102" operator="lessThan">
      <formula>0</formula>
    </cfRule>
  </conditionalFormatting>
  <conditionalFormatting sqref="D13">
    <cfRule type="cellIs" dxfId="124" priority="101" operator="lessThan">
      <formula>0</formula>
    </cfRule>
  </conditionalFormatting>
  <conditionalFormatting sqref="D13">
    <cfRule type="cellIs" dxfId="123" priority="100" operator="lessThan">
      <formula>0</formula>
    </cfRule>
  </conditionalFormatting>
  <conditionalFormatting sqref="D13">
    <cfRule type="cellIs" dxfId="122" priority="99" operator="lessThan">
      <formula>0</formula>
    </cfRule>
  </conditionalFormatting>
  <conditionalFormatting sqref="D13">
    <cfRule type="cellIs" dxfId="121" priority="98" operator="lessThan">
      <formula>0</formula>
    </cfRule>
  </conditionalFormatting>
  <conditionalFormatting sqref="D13">
    <cfRule type="cellIs" dxfId="120" priority="97" operator="lessThan">
      <formula>0</formula>
    </cfRule>
  </conditionalFormatting>
  <conditionalFormatting sqref="D13">
    <cfRule type="cellIs" dxfId="119" priority="96" operator="lessThan">
      <formula>0</formula>
    </cfRule>
  </conditionalFormatting>
  <conditionalFormatting sqref="D13">
    <cfRule type="cellIs" dxfId="118" priority="95" operator="lessThan">
      <formula>0</formula>
    </cfRule>
  </conditionalFormatting>
  <conditionalFormatting sqref="D13">
    <cfRule type="cellIs" dxfId="117" priority="94" operator="lessThan">
      <formula>0</formula>
    </cfRule>
  </conditionalFormatting>
  <conditionalFormatting sqref="D13">
    <cfRule type="cellIs" dxfId="116" priority="93" operator="lessThan">
      <formula>0</formula>
    </cfRule>
  </conditionalFormatting>
  <conditionalFormatting sqref="D13">
    <cfRule type="cellIs" dxfId="115" priority="92" operator="lessThan">
      <formula>0</formula>
    </cfRule>
  </conditionalFormatting>
  <conditionalFormatting sqref="D13">
    <cfRule type="cellIs" dxfId="114" priority="91" operator="lessThan">
      <formula>0</formula>
    </cfRule>
  </conditionalFormatting>
  <conditionalFormatting sqref="D13">
    <cfRule type="cellIs" dxfId="113" priority="90" operator="lessThan">
      <formula>0</formula>
    </cfRule>
  </conditionalFormatting>
  <conditionalFormatting sqref="D13">
    <cfRule type="cellIs" dxfId="112" priority="89" operator="lessThan">
      <formula>0</formula>
    </cfRule>
  </conditionalFormatting>
  <conditionalFormatting sqref="D13">
    <cfRule type="cellIs" dxfId="111" priority="88" operator="lessThan">
      <formula>0</formula>
    </cfRule>
  </conditionalFormatting>
  <conditionalFormatting sqref="D14">
    <cfRule type="cellIs" dxfId="110" priority="87" operator="lessThan">
      <formula>0</formula>
    </cfRule>
  </conditionalFormatting>
  <conditionalFormatting sqref="D14">
    <cfRule type="cellIs" dxfId="109" priority="86" operator="lessThan">
      <formula>0</formula>
    </cfRule>
  </conditionalFormatting>
  <conditionalFormatting sqref="E14">
    <cfRule type="cellIs" dxfId="108" priority="85" operator="lessThan">
      <formula>0</formula>
    </cfRule>
  </conditionalFormatting>
  <conditionalFormatting sqref="D14">
    <cfRule type="cellIs" dxfId="107" priority="84" operator="lessThan">
      <formula>0</formula>
    </cfRule>
  </conditionalFormatting>
  <conditionalFormatting sqref="D14">
    <cfRule type="cellIs" dxfId="106" priority="83" operator="lessThan">
      <formula>0</formula>
    </cfRule>
  </conditionalFormatting>
  <conditionalFormatting sqref="D14">
    <cfRule type="cellIs" dxfId="105" priority="82" operator="lessThan">
      <formula>0</formula>
    </cfRule>
  </conditionalFormatting>
  <conditionalFormatting sqref="D14">
    <cfRule type="cellIs" dxfId="104" priority="81" operator="lessThan">
      <formula>0</formula>
    </cfRule>
  </conditionalFormatting>
  <conditionalFormatting sqref="D14">
    <cfRule type="cellIs" dxfId="103" priority="80" operator="lessThan">
      <formula>0</formula>
    </cfRule>
  </conditionalFormatting>
  <conditionalFormatting sqref="D14">
    <cfRule type="cellIs" dxfId="102" priority="79" operator="lessThan">
      <formula>0</formula>
    </cfRule>
  </conditionalFormatting>
  <conditionalFormatting sqref="D14">
    <cfRule type="cellIs" dxfId="101" priority="78" operator="lessThan">
      <formula>0</formula>
    </cfRule>
  </conditionalFormatting>
  <conditionalFormatting sqref="D14">
    <cfRule type="cellIs" dxfId="100" priority="77" operator="lessThan">
      <formula>0</formula>
    </cfRule>
  </conditionalFormatting>
  <conditionalFormatting sqref="D14">
    <cfRule type="cellIs" dxfId="99" priority="76" operator="lessThan">
      <formula>0</formula>
    </cfRule>
  </conditionalFormatting>
  <conditionalFormatting sqref="D14">
    <cfRule type="cellIs" dxfId="98" priority="75" operator="lessThan">
      <formula>0</formula>
    </cfRule>
  </conditionalFormatting>
  <conditionalFormatting sqref="D15">
    <cfRule type="cellIs" dxfId="97" priority="74" operator="lessThan">
      <formula>0</formula>
    </cfRule>
  </conditionalFormatting>
  <conditionalFormatting sqref="E15">
    <cfRule type="cellIs" dxfId="96" priority="73" operator="lessThan">
      <formula>0</formula>
    </cfRule>
  </conditionalFormatting>
  <conditionalFormatting sqref="D16">
    <cfRule type="cellIs" dxfId="95" priority="72" operator="lessThan">
      <formula>0</formula>
    </cfRule>
  </conditionalFormatting>
  <conditionalFormatting sqref="E16">
    <cfRule type="cellIs" dxfId="94" priority="71" operator="lessThan">
      <formula>0</formula>
    </cfRule>
  </conditionalFormatting>
  <conditionalFormatting sqref="D20">
    <cfRule type="cellIs" dxfId="93" priority="68" operator="lessThan">
      <formula>0</formula>
    </cfRule>
  </conditionalFormatting>
  <conditionalFormatting sqref="E20">
    <cfRule type="cellIs" dxfId="92" priority="67" operator="lessThan">
      <formula>0</formula>
    </cfRule>
  </conditionalFormatting>
  <conditionalFormatting sqref="D21:D23">
    <cfRule type="cellIs" dxfId="91" priority="66" operator="lessThan">
      <formula>0</formula>
    </cfRule>
  </conditionalFormatting>
  <conditionalFormatting sqref="E21:E40">
    <cfRule type="cellIs" dxfId="90" priority="65" operator="lessThan">
      <formula>0</formula>
    </cfRule>
  </conditionalFormatting>
  <conditionalFormatting sqref="D24:D28">
    <cfRule type="cellIs" dxfId="89" priority="64" operator="lessThan">
      <formula>0</formula>
    </cfRule>
  </conditionalFormatting>
  <conditionalFormatting sqref="D29:D30">
    <cfRule type="cellIs" dxfId="88" priority="56" operator="lessThan">
      <formula>0</formula>
    </cfRule>
  </conditionalFormatting>
  <conditionalFormatting sqref="D31">
    <cfRule type="cellIs" dxfId="87" priority="54" operator="lessThan">
      <formula>0</formula>
    </cfRule>
  </conditionalFormatting>
  <conditionalFormatting sqref="D32:D34">
    <cfRule type="cellIs" dxfId="86" priority="52" operator="lessThan">
      <formula>0</formula>
    </cfRule>
  </conditionalFormatting>
  <conditionalFormatting sqref="D35:D40">
    <cfRule type="cellIs" dxfId="85" priority="49" operator="lessThan">
      <formula>0</formula>
    </cfRule>
  </conditionalFormatting>
  <conditionalFormatting sqref="E41">
    <cfRule type="cellIs" dxfId="84" priority="30" operator="lessThan">
      <formula>0</formula>
    </cfRule>
  </conditionalFormatting>
  <conditionalFormatting sqref="D41">
    <cfRule type="cellIs" dxfId="83" priority="29" operator="lessThan">
      <formula>0</formula>
    </cfRule>
  </conditionalFormatting>
  <conditionalFormatting sqref="E42">
    <cfRule type="cellIs" dxfId="82" priority="28" operator="lessThan">
      <formula>0</formula>
    </cfRule>
  </conditionalFormatting>
  <conditionalFormatting sqref="D42">
    <cfRule type="cellIs" dxfId="81" priority="27" operator="lessThan">
      <formula>0</formula>
    </cfRule>
  </conditionalFormatting>
  <conditionalFormatting sqref="E43">
    <cfRule type="cellIs" dxfId="80" priority="26" operator="lessThan">
      <formula>0</formula>
    </cfRule>
  </conditionalFormatting>
  <conditionalFormatting sqref="D43">
    <cfRule type="cellIs" dxfId="79" priority="25" operator="lessThan">
      <formula>0</formula>
    </cfRule>
  </conditionalFormatting>
  <conditionalFormatting sqref="E44">
    <cfRule type="cellIs" dxfId="78" priority="24" operator="lessThan">
      <formula>0</formula>
    </cfRule>
  </conditionalFormatting>
  <conditionalFormatting sqref="D44">
    <cfRule type="cellIs" dxfId="77" priority="23" operator="lessThan">
      <formula>0</formula>
    </cfRule>
  </conditionalFormatting>
  <conditionalFormatting sqref="E45">
    <cfRule type="cellIs" dxfId="76" priority="22" operator="lessThan">
      <formula>0</formula>
    </cfRule>
  </conditionalFormatting>
  <conditionalFormatting sqref="D45">
    <cfRule type="cellIs" dxfId="75" priority="21" operator="lessThan">
      <formula>0</formula>
    </cfRule>
  </conditionalFormatting>
  <conditionalFormatting sqref="E46">
    <cfRule type="cellIs" dxfId="74" priority="20" operator="lessThan">
      <formula>0</formula>
    </cfRule>
  </conditionalFormatting>
  <conditionalFormatting sqref="D46">
    <cfRule type="cellIs" dxfId="73" priority="19" operator="lessThan">
      <formula>0</formula>
    </cfRule>
  </conditionalFormatting>
  <conditionalFormatting sqref="E47">
    <cfRule type="cellIs" dxfId="72" priority="18" operator="lessThan">
      <formula>0</formula>
    </cfRule>
  </conditionalFormatting>
  <conditionalFormatting sqref="D47">
    <cfRule type="cellIs" dxfId="71" priority="17" operator="lessThan">
      <formula>0</formula>
    </cfRule>
  </conditionalFormatting>
  <conditionalFormatting sqref="E48">
    <cfRule type="cellIs" dxfId="70" priority="16" operator="lessThan">
      <formula>0</formula>
    </cfRule>
  </conditionalFormatting>
  <conditionalFormatting sqref="D48">
    <cfRule type="cellIs" dxfId="69" priority="15" operator="lessThan">
      <formula>0</formula>
    </cfRule>
  </conditionalFormatting>
  <conditionalFormatting sqref="E49">
    <cfRule type="cellIs" dxfId="68" priority="14" operator="lessThan">
      <formula>0</formula>
    </cfRule>
  </conditionalFormatting>
  <conditionalFormatting sqref="D49">
    <cfRule type="cellIs" dxfId="67" priority="13" operator="lessThan">
      <formula>0</formula>
    </cfRule>
  </conditionalFormatting>
  <conditionalFormatting sqref="E50">
    <cfRule type="cellIs" dxfId="66" priority="12" operator="lessThan">
      <formula>0</formula>
    </cfRule>
  </conditionalFormatting>
  <conditionalFormatting sqref="D50">
    <cfRule type="cellIs" dxfId="65" priority="11" operator="lessThan">
      <formula>0</formula>
    </cfRule>
  </conditionalFormatting>
  <conditionalFormatting sqref="E51">
    <cfRule type="cellIs" dxfId="64" priority="10" operator="lessThan">
      <formula>0</formula>
    </cfRule>
  </conditionalFormatting>
  <conditionalFormatting sqref="D51">
    <cfRule type="cellIs" dxfId="63" priority="9" operator="lessThan">
      <formula>0</formula>
    </cfRule>
  </conditionalFormatting>
  <conditionalFormatting sqref="E52:E79">
    <cfRule type="cellIs" dxfId="62" priority="8" operator="lessThan">
      <formula>0</formula>
    </cfRule>
  </conditionalFormatting>
  <conditionalFormatting sqref="D52:D79">
    <cfRule type="cellIs" dxfId="61" priority="7" operator="lessThan">
      <formula>0</formula>
    </cfRule>
  </conditionalFormatting>
  <hyperlinks>
    <hyperlink ref="B223" r:id="rId1"/>
  </hyperlinks>
  <pageMargins left="0.7" right="0.7" top="0.75" bottom="0.75" header="0.3" footer="0.3"/>
  <pageSetup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B2:Q157"/>
  <sheetViews>
    <sheetView topLeftCell="E1" workbookViewId="0">
      <selection activeCell="G160" sqref="G160"/>
    </sheetView>
  </sheetViews>
  <sheetFormatPr baseColWidth="10" defaultColWidth="11.42578125" defaultRowHeight="15" x14ac:dyDescent="0.25"/>
  <cols>
    <col min="4" max="4" width="0" hidden="1" customWidth="1"/>
    <col min="5" max="5" width="12" bestFit="1" customWidth="1"/>
  </cols>
  <sheetData>
    <row r="2" spans="2:17" x14ac:dyDescent="0.25">
      <c r="C2" t="s">
        <v>639</v>
      </c>
      <c r="D2" t="s">
        <v>649</v>
      </c>
      <c r="G2" t="s">
        <v>650</v>
      </c>
      <c r="H2" t="s">
        <v>604</v>
      </c>
      <c r="L2" t="s">
        <v>639</v>
      </c>
      <c r="P2" t="s">
        <v>651</v>
      </c>
      <c r="Q2" t="s">
        <v>604</v>
      </c>
    </row>
    <row r="3" spans="2:17" hidden="1" x14ac:dyDescent="0.25">
      <c r="B3" s="49">
        <v>40544</v>
      </c>
      <c r="C3" s="50">
        <v>6928.03</v>
      </c>
      <c r="D3" s="50">
        <v>8099.19</v>
      </c>
      <c r="G3" s="39" t="s">
        <v>635</v>
      </c>
      <c r="H3" s="4">
        <v>3.15E-2</v>
      </c>
      <c r="K3" s="49">
        <v>40544</v>
      </c>
      <c r="L3" s="50">
        <v>6928.03</v>
      </c>
      <c r="M3" s="50"/>
      <c r="N3" s="50"/>
      <c r="P3">
        <v>2010</v>
      </c>
      <c r="Q3" s="52">
        <v>0.15290000000000001</v>
      </c>
    </row>
    <row r="4" spans="2:17" hidden="1" x14ac:dyDescent="0.25">
      <c r="B4" s="49">
        <v>40575</v>
      </c>
      <c r="C4" s="50">
        <v>6928.04</v>
      </c>
      <c r="D4" s="50">
        <v>8089.65</v>
      </c>
      <c r="E4" s="52">
        <f>+(C4-C3)/C3</f>
        <v>1.443411763548697E-6</v>
      </c>
      <c r="G4" s="39" t="s">
        <v>636</v>
      </c>
      <c r="H4" s="4">
        <v>2.63E-2</v>
      </c>
      <c r="K4" s="49">
        <v>40575</v>
      </c>
      <c r="L4" s="50">
        <v>6928.04</v>
      </c>
      <c r="M4" s="52">
        <f>+(L4-L3)/L3</f>
        <v>1.443411763548697E-6</v>
      </c>
      <c r="N4" s="50">
        <f>+L4-L3</f>
        <v>1.0000000000218279E-2</v>
      </c>
      <c r="P4">
        <v>2011</v>
      </c>
      <c r="Q4" s="52">
        <v>9.0499999999999997E-2</v>
      </c>
    </row>
    <row r="5" spans="2:17" hidden="1" x14ac:dyDescent="0.25">
      <c r="B5" s="49">
        <v>40603</v>
      </c>
      <c r="C5" s="50">
        <v>7138.03</v>
      </c>
      <c r="D5" s="50">
        <v>8299.67</v>
      </c>
      <c r="E5" s="52">
        <f t="shared" ref="E5:E68" si="0">+(C5-C4)/C4</f>
        <v>3.0310159872056135E-2</v>
      </c>
      <c r="G5" s="39" t="s">
        <v>637</v>
      </c>
      <c r="H5" s="4">
        <v>4.3499999999999997E-2</v>
      </c>
      <c r="K5" s="49">
        <v>40603</v>
      </c>
      <c r="L5" s="50">
        <v>7138.03</v>
      </c>
      <c r="M5" s="52">
        <f t="shared" ref="M5:M68" si="1">+(L5-L4)/L4</f>
        <v>3.0310159872056135E-2</v>
      </c>
      <c r="N5" s="50">
        <f t="shared" ref="N5:N68" si="2">+L5-L4</f>
        <v>209.98999999999978</v>
      </c>
      <c r="P5">
        <v>2012</v>
      </c>
      <c r="Q5" s="52">
        <v>5.2299999999999999E-2</v>
      </c>
    </row>
    <row r="6" spans="2:17" hidden="1" x14ac:dyDescent="0.25">
      <c r="B6" s="49">
        <v>40634</v>
      </c>
      <c r="C6" s="50">
        <v>7288.03</v>
      </c>
      <c r="D6" s="50">
        <v>8449.66</v>
      </c>
      <c r="E6" s="52">
        <f t="shared" si="0"/>
        <v>2.10142013973043E-2</v>
      </c>
      <c r="G6" s="39" t="s">
        <v>638</v>
      </c>
      <c r="H6" s="4">
        <v>4.3700000000000003E-2</v>
      </c>
      <c r="K6" s="49">
        <v>40634</v>
      </c>
      <c r="L6" s="50">
        <v>7288.03</v>
      </c>
      <c r="M6" s="52">
        <f t="shared" si="1"/>
        <v>2.10142013973043E-2</v>
      </c>
      <c r="N6" s="50">
        <f t="shared" si="2"/>
        <v>150</v>
      </c>
      <c r="P6">
        <v>2013</v>
      </c>
      <c r="Q6" s="52">
        <v>9.7999999999999997E-3</v>
      </c>
    </row>
    <row r="7" spans="2:17" hidden="1" x14ac:dyDescent="0.25">
      <c r="B7" s="49">
        <v>40664</v>
      </c>
      <c r="C7" s="50">
        <v>7288.04</v>
      </c>
      <c r="D7" s="50">
        <v>8449.67</v>
      </c>
      <c r="E7" s="52">
        <f t="shared" si="0"/>
        <v>1.3721129029680557E-6</v>
      </c>
      <c r="G7" s="39" t="s">
        <v>398</v>
      </c>
      <c r="H7" s="4">
        <v>2.9499999999999998E-2</v>
      </c>
      <c r="K7" s="49">
        <v>40664</v>
      </c>
      <c r="L7" s="50">
        <v>7288.04</v>
      </c>
      <c r="M7" s="52">
        <f t="shared" si="1"/>
        <v>1.3721129029680557E-6</v>
      </c>
      <c r="N7" s="50">
        <f t="shared" si="2"/>
        <v>1.0000000000218279E-2</v>
      </c>
      <c r="P7">
        <v>2014</v>
      </c>
      <c r="Q7" s="52">
        <v>5.3E-3</v>
      </c>
    </row>
    <row r="8" spans="2:17" hidden="1" x14ac:dyDescent="0.25">
      <c r="B8" s="49">
        <v>40695</v>
      </c>
      <c r="C8" s="50">
        <v>7358.03</v>
      </c>
      <c r="D8" s="50">
        <v>8499.66</v>
      </c>
      <c r="E8" s="52">
        <f t="shared" si="0"/>
        <v>9.6034050307078154E-3</v>
      </c>
      <c r="G8" s="39" t="s">
        <v>399</v>
      </c>
      <c r="H8" s="4">
        <v>2.3900000000000001E-2</v>
      </c>
      <c r="K8" s="49">
        <v>40695</v>
      </c>
      <c r="L8" s="50">
        <v>7358.03</v>
      </c>
      <c r="M8" s="52">
        <f t="shared" si="1"/>
        <v>9.6034050307078154E-3</v>
      </c>
      <c r="N8" s="50">
        <f t="shared" si="2"/>
        <v>69.989999999999782</v>
      </c>
      <c r="P8">
        <v>2015</v>
      </c>
      <c r="Q8" s="52">
        <v>-8.5400000000000004E-2</v>
      </c>
    </row>
    <row r="9" spans="2:17" hidden="1" x14ac:dyDescent="0.25">
      <c r="B9" s="49">
        <v>40725</v>
      </c>
      <c r="C9" s="50">
        <v>7393.37</v>
      </c>
      <c r="D9" s="50">
        <v>8535.0300000000007</v>
      </c>
      <c r="E9" s="52">
        <f t="shared" si="0"/>
        <v>4.8029159978961958E-3</v>
      </c>
      <c r="G9" s="39" t="s">
        <v>400</v>
      </c>
      <c r="H9" s="4">
        <v>-9.2999999999999992E-3</v>
      </c>
      <c r="K9" s="49">
        <v>40725</v>
      </c>
      <c r="L9" s="50">
        <v>7393.37</v>
      </c>
      <c r="M9" s="52">
        <f t="shared" si="1"/>
        <v>4.8029159978961958E-3</v>
      </c>
      <c r="N9" s="50">
        <f t="shared" si="2"/>
        <v>35.340000000000146</v>
      </c>
    </row>
    <row r="10" spans="2:17" hidden="1" x14ac:dyDescent="0.25">
      <c r="B10" s="49">
        <v>40756</v>
      </c>
      <c r="C10" s="50">
        <v>7594.06</v>
      </c>
      <c r="D10" s="50">
        <v>8535.69</v>
      </c>
      <c r="E10" s="52">
        <f t="shared" si="0"/>
        <v>2.714459035595412E-2</v>
      </c>
      <c r="G10" s="39" t="s">
        <v>401</v>
      </c>
      <c r="H10" s="4">
        <v>4.41E-2</v>
      </c>
      <c r="K10" s="49">
        <v>40756</v>
      </c>
      <c r="L10" s="50">
        <v>7594.06</v>
      </c>
      <c r="M10" s="52">
        <f t="shared" si="1"/>
        <v>2.714459035595412E-2</v>
      </c>
      <c r="N10" s="50">
        <f t="shared" si="2"/>
        <v>200.69000000000051</v>
      </c>
    </row>
    <row r="11" spans="2:17" hidden="1" x14ac:dyDescent="0.25">
      <c r="B11" s="49">
        <v>40787</v>
      </c>
      <c r="C11" s="50">
        <v>7494.06</v>
      </c>
      <c r="D11" s="50">
        <v>8535.5499999999993</v>
      </c>
      <c r="E11" s="52">
        <f t="shared" si="0"/>
        <v>-1.3168186714353059E-2</v>
      </c>
      <c r="G11" s="39" t="s">
        <v>402</v>
      </c>
      <c r="H11" s="4">
        <v>3.8600000000000002E-2</v>
      </c>
      <c r="K11" s="49">
        <v>40787</v>
      </c>
      <c r="L11" s="50">
        <v>7494.06</v>
      </c>
      <c r="M11" s="52">
        <f t="shared" si="1"/>
        <v>-1.3168186714353059E-2</v>
      </c>
      <c r="N11" s="50">
        <f t="shared" si="2"/>
        <v>-100</v>
      </c>
    </row>
    <row r="12" spans="2:17" hidden="1" x14ac:dyDescent="0.25">
      <c r="B12" s="49">
        <v>40817</v>
      </c>
      <c r="C12" s="50">
        <v>7594.05</v>
      </c>
      <c r="D12" s="50">
        <v>8532.2000000000007</v>
      </c>
      <c r="E12" s="52">
        <f t="shared" si="0"/>
        <v>1.3342567313312114E-2</v>
      </c>
      <c r="G12" s="39" t="s">
        <v>403</v>
      </c>
      <c r="H12" s="4">
        <v>-1.2500000000000001E-2</v>
      </c>
      <c r="K12" s="49">
        <v>40817</v>
      </c>
      <c r="L12" s="50">
        <v>7594.05</v>
      </c>
      <c r="M12" s="52">
        <f t="shared" si="1"/>
        <v>1.3342567313312114E-2</v>
      </c>
      <c r="N12" s="50">
        <f t="shared" si="2"/>
        <v>99.989999999999782</v>
      </c>
    </row>
    <row r="13" spans="2:17" hidden="1" x14ac:dyDescent="0.25">
      <c r="B13" s="49">
        <v>40848</v>
      </c>
      <c r="C13" s="50">
        <v>7744.05</v>
      </c>
      <c r="D13" s="50">
        <v>8621.7800000000007</v>
      </c>
      <c r="E13" s="52">
        <f t="shared" si="0"/>
        <v>1.9752306081735043E-2</v>
      </c>
      <c r="G13" s="39" t="s">
        <v>404</v>
      </c>
      <c r="H13" s="4">
        <v>9.9000000000000008E-3</v>
      </c>
      <c r="K13" s="49">
        <v>40848</v>
      </c>
      <c r="L13" s="50">
        <v>7744.05</v>
      </c>
      <c r="M13" s="52">
        <f t="shared" si="1"/>
        <v>1.9752306081735043E-2</v>
      </c>
      <c r="N13" s="50">
        <f t="shared" si="2"/>
        <v>150</v>
      </c>
    </row>
    <row r="14" spans="2:17" hidden="1" x14ac:dyDescent="0.25">
      <c r="B14" s="49">
        <v>40878</v>
      </c>
      <c r="C14" s="50">
        <v>7844.05</v>
      </c>
      <c r="D14" s="50">
        <v>8628.42</v>
      </c>
      <c r="E14" s="52">
        <f t="shared" si="0"/>
        <v>1.291313976536825E-2</v>
      </c>
      <c r="G14" s="39" t="s">
        <v>405</v>
      </c>
      <c r="H14" s="4">
        <v>1.6E-2</v>
      </c>
      <c r="K14" s="49">
        <v>40878</v>
      </c>
      <c r="L14" s="50">
        <v>7844.05</v>
      </c>
      <c r="M14" s="52">
        <f t="shared" si="1"/>
        <v>1.291313976536825E-2</v>
      </c>
      <c r="N14" s="50">
        <f t="shared" si="2"/>
        <v>100</v>
      </c>
    </row>
    <row r="15" spans="2:17" hidden="1" x14ac:dyDescent="0.25">
      <c r="B15" s="49">
        <v>40909</v>
      </c>
      <c r="C15" s="50">
        <v>7944.05</v>
      </c>
      <c r="D15" s="50">
        <v>8712.7000000000007</v>
      </c>
      <c r="E15" s="52">
        <f t="shared" si="0"/>
        <v>1.274851639140495E-2</v>
      </c>
      <c r="G15" s="39" t="s">
        <v>406</v>
      </c>
      <c r="H15" s="4">
        <v>1.9199999999999998E-2</v>
      </c>
      <c r="K15" s="49">
        <v>40909</v>
      </c>
      <c r="L15" s="50">
        <v>7944.05</v>
      </c>
      <c r="M15" s="52">
        <f t="shared" si="1"/>
        <v>1.274851639140495E-2</v>
      </c>
      <c r="N15" s="50">
        <f t="shared" si="2"/>
        <v>100</v>
      </c>
    </row>
    <row r="16" spans="2:17" hidden="1" x14ac:dyDescent="0.25">
      <c r="B16" s="49">
        <v>40940</v>
      </c>
      <c r="C16" s="50">
        <v>8044.05</v>
      </c>
      <c r="D16" s="50">
        <v>8811.69</v>
      </c>
      <c r="E16" s="52">
        <f t="shared" si="0"/>
        <v>1.2588037587880237E-2</v>
      </c>
      <c r="G16" s="39" t="s">
        <v>407</v>
      </c>
      <c r="H16" s="4">
        <v>-2.3300000000000001E-2</v>
      </c>
      <c r="K16" s="49">
        <v>40940</v>
      </c>
      <c r="L16" s="50">
        <v>8044.05</v>
      </c>
      <c r="M16" s="52">
        <f t="shared" si="1"/>
        <v>1.2588037587880237E-2</v>
      </c>
      <c r="N16" s="50">
        <f t="shared" si="2"/>
        <v>100</v>
      </c>
    </row>
    <row r="17" spans="2:14" hidden="1" x14ac:dyDescent="0.25">
      <c r="B17" s="49">
        <v>40969</v>
      </c>
      <c r="C17" s="50">
        <v>8143</v>
      </c>
      <c r="D17" s="50">
        <v>8911.7000000000007</v>
      </c>
      <c r="E17" s="52">
        <f t="shared" si="0"/>
        <v>1.2301017522267988E-2</v>
      </c>
      <c r="G17" s="39" t="s">
        <v>408</v>
      </c>
      <c r="H17" s="4">
        <v>1.7399999999999999E-2</v>
      </c>
      <c r="K17" s="49">
        <v>40969</v>
      </c>
      <c r="L17" s="50">
        <v>8143</v>
      </c>
      <c r="M17" s="52">
        <f t="shared" si="1"/>
        <v>1.2301017522267988E-2</v>
      </c>
      <c r="N17" s="50">
        <f t="shared" si="2"/>
        <v>98.949999999999818</v>
      </c>
    </row>
    <row r="18" spans="2:14" hidden="1" x14ac:dyDescent="0.25">
      <c r="B18" s="49">
        <v>41000</v>
      </c>
      <c r="C18" s="50">
        <v>8143</v>
      </c>
      <c r="D18" s="50">
        <v>9040.41</v>
      </c>
      <c r="E18" s="52">
        <f t="shared" si="0"/>
        <v>0</v>
      </c>
      <c r="G18" s="39" t="s">
        <v>409</v>
      </c>
      <c r="H18" s="4">
        <v>-2.8999999999999998E-3</v>
      </c>
      <c r="K18" s="49">
        <v>41000</v>
      </c>
      <c r="L18" s="50">
        <v>8143</v>
      </c>
      <c r="M18" s="52">
        <f t="shared" si="1"/>
        <v>0</v>
      </c>
      <c r="N18" s="50">
        <f t="shared" si="2"/>
        <v>0</v>
      </c>
    </row>
    <row r="19" spans="2:14" hidden="1" x14ac:dyDescent="0.25">
      <c r="B19" s="49">
        <v>41030</v>
      </c>
      <c r="C19" s="50">
        <v>8143.01</v>
      </c>
      <c r="D19" s="50">
        <v>9002.92</v>
      </c>
      <c r="E19" s="52">
        <f t="shared" si="0"/>
        <v>1.2280486307525824E-6</v>
      </c>
      <c r="G19" s="39" t="s">
        <v>410</v>
      </c>
      <c r="H19" s="4">
        <v>1.15E-2</v>
      </c>
      <c r="K19" s="49">
        <v>41030</v>
      </c>
      <c r="L19" s="50">
        <v>8143.01</v>
      </c>
      <c r="M19" s="52">
        <f t="shared" si="1"/>
        <v>1.2280486307525824E-6</v>
      </c>
      <c r="N19" s="50">
        <f t="shared" si="2"/>
        <v>1.0000000000218279E-2</v>
      </c>
    </row>
    <row r="20" spans="2:14" hidden="1" x14ac:dyDescent="0.25">
      <c r="B20" s="49">
        <v>41061</v>
      </c>
      <c r="C20" s="50">
        <v>8043.01</v>
      </c>
      <c r="D20" s="50">
        <v>8847.69</v>
      </c>
      <c r="E20" s="52">
        <f t="shared" si="0"/>
        <v>-1.2280471226241893E-2</v>
      </c>
      <c r="G20" s="39" t="s">
        <v>412</v>
      </c>
      <c r="H20" s="4">
        <v>8.2000000000000007E-3</v>
      </c>
      <c r="K20" s="49">
        <v>41061</v>
      </c>
      <c r="L20" s="50">
        <v>8043.01</v>
      </c>
      <c r="M20" s="52">
        <f t="shared" si="1"/>
        <v>-1.2280471226241893E-2</v>
      </c>
      <c r="N20" s="50">
        <f t="shared" si="2"/>
        <v>-100</v>
      </c>
    </row>
    <row r="21" spans="2:14" hidden="1" x14ac:dyDescent="0.25">
      <c r="B21" s="49">
        <v>41091</v>
      </c>
      <c r="C21" s="50">
        <v>7943</v>
      </c>
      <c r="D21" s="50">
        <v>8708.31</v>
      </c>
      <c r="E21" s="52">
        <f t="shared" si="0"/>
        <v>-1.243439955936897E-2</v>
      </c>
      <c r="G21" s="39" t="s">
        <v>413</v>
      </c>
      <c r="H21" s="4">
        <v>-1.6999999999999999E-3</v>
      </c>
      <c r="K21" s="49">
        <v>41091</v>
      </c>
      <c r="L21" s="50">
        <v>7943</v>
      </c>
      <c r="M21" s="52">
        <f t="shared" si="1"/>
        <v>-1.243439955936897E-2</v>
      </c>
      <c r="N21" s="50">
        <f t="shared" si="2"/>
        <v>-100.01000000000022</v>
      </c>
    </row>
    <row r="22" spans="2:14" hidden="1" x14ac:dyDescent="0.25">
      <c r="B22" s="49">
        <v>41122</v>
      </c>
      <c r="C22" s="50">
        <v>8043</v>
      </c>
      <c r="D22" s="50">
        <v>8707.61</v>
      </c>
      <c r="E22" s="52">
        <f t="shared" si="0"/>
        <v>1.258970162407151E-2</v>
      </c>
      <c r="G22" s="39" t="s">
        <v>414</v>
      </c>
      <c r="H22" s="4">
        <v>-1.2500000000000001E-2</v>
      </c>
      <c r="K22" s="49">
        <v>41122</v>
      </c>
      <c r="L22" s="50">
        <v>8043</v>
      </c>
      <c r="M22" s="52">
        <f t="shared" si="1"/>
        <v>1.258970162407151E-2</v>
      </c>
      <c r="N22" s="50">
        <f t="shared" si="2"/>
        <v>100</v>
      </c>
    </row>
    <row r="23" spans="2:14" hidden="1" x14ac:dyDescent="0.25">
      <c r="B23" s="49">
        <v>41153</v>
      </c>
      <c r="C23" s="50">
        <v>8114.96</v>
      </c>
      <c r="D23" s="50">
        <v>8834.23</v>
      </c>
      <c r="E23" s="52">
        <f t="shared" si="0"/>
        <v>8.9469103568320316E-3</v>
      </c>
      <c r="G23" s="39" t="s">
        <v>415</v>
      </c>
      <c r="H23" s="4">
        <v>-6.1899999999999997E-2</v>
      </c>
      <c r="K23" s="49">
        <v>41153</v>
      </c>
      <c r="L23" s="50">
        <v>8114.96</v>
      </c>
      <c r="M23" s="52">
        <f t="shared" si="1"/>
        <v>8.9469103568320316E-3</v>
      </c>
      <c r="N23" s="50">
        <f t="shared" si="2"/>
        <v>71.960000000000036</v>
      </c>
    </row>
    <row r="24" spans="2:14" hidden="1" x14ac:dyDescent="0.25">
      <c r="B24" s="49">
        <v>41183</v>
      </c>
      <c r="C24" s="50">
        <v>8226.5</v>
      </c>
      <c r="D24" s="50">
        <v>8910.1299999999992</v>
      </c>
      <c r="E24" s="52">
        <f t="shared" si="0"/>
        <v>1.37449845717046E-2</v>
      </c>
      <c r="G24" s="39" t="s">
        <v>417</v>
      </c>
      <c r="H24" s="4">
        <v>1.5299999999999999E-2</v>
      </c>
      <c r="K24" s="49">
        <v>41183</v>
      </c>
      <c r="L24" s="50">
        <v>8226.5</v>
      </c>
      <c r="M24" s="52">
        <f t="shared" si="1"/>
        <v>1.37449845717046E-2</v>
      </c>
      <c r="N24" s="50">
        <f t="shared" si="2"/>
        <v>111.53999999999996</v>
      </c>
    </row>
    <row r="25" spans="2:14" hidden="1" x14ac:dyDescent="0.25">
      <c r="B25" s="49">
        <v>41214</v>
      </c>
      <c r="C25" s="50">
        <v>8185.01</v>
      </c>
      <c r="D25" s="50">
        <v>8802.58</v>
      </c>
      <c r="E25" s="52">
        <f t="shared" si="0"/>
        <v>-5.0434571202819887E-3</v>
      </c>
      <c r="G25" s="39" t="s">
        <v>418</v>
      </c>
      <c r="H25" s="4">
        <v>-1.61E-2</v>
      </c>
      <c r="K25" s="49">
        <v>41214</v>
      </c>
      <c r="L25" s="50">
        <v>8185.01</v>
      </c>
      <c r="M25" s="52">
        <f t="shared" si="1"/>
        <v>-5.0434571202819887E-3</v>
      </c>
      <c r="N25" s="50">
        <f t="shared" si="2"/>
        <v>-41.489999999999782</v>
      </c>
    </row>
    <row r="26" spans="2:14" hidden="1" x14ac:dyDescent="0.25">
      <c r="B26" s="49">
        <v>41244</v>
      </c>
      <c r="C26" s="50">
        <v>8179.13</v>
      </c>
      <c r="D26" s="50">
        <v>8701.39</v>
      </c>
      <c r="E26" s="52">
        <f t="shared" si="0"/>
        <v>-7.1838641614367107E-4</v>
      </c>
      <c r="G26" s="39" t="s">
        <v>419</v>
      </c>
      <c r="H26" s="4">
        <v>-2.4E-2</v>
      </c>
      <c r="K26" s="49">
        <v>41244</v>
      </c>
      <c r="L26" s="50">
        <v>8179.13</v>
      </c>
      <c r="M26" s="52">
        <f t="shared" si="1"/>
        <v>-7.1838641614367107E-4</v>
      </c>
      <c r="N26" s="50">
        <f t="shared" si="2"/>
        <v>-5.8800000000001091</v>
      </c>
    </row>
    <row r="27" spans="2:14" hidden="1" x14ac:dyDescent="0.25">
      <c r="B27" s="49">
        <v>41275</v>
      </c>
      <c r="C27" s="50">
        <v>8156</v>
      </c>
      <c r="D27" s="50">
        <v>8493.0400000000009</v>
      </c>
      <c r="E27" s="52">
        <f t="shared" si="0"/>
        <v>-2.8279291318269923E-3</v>
      </c>
      <c r="K27" s="49">
        <v>41275</v>
      </c>
      <c r="L27" s="50">
        <v>8156</v>
      </c>
      <c r="M27" s="52">
        <f t="shared" si="1"/>
        <v>-2.8279291318269923E-3</v>
      </c>
      <c r="N27" s="50">
        <f t="shared" si="2"/>
        <v>-23.130000000000109</v>
      </c>
    </row>
    <row r="28" spans="2:14" hidden="1" x14ac:dyDescent="0.25">
      <c r="B28" s="49">
        <v>41306</v>
      </c>
      <c r="C28" s="50">
        <v>8313.2999999999993</v>
      </c>
      <c r="D28" s="50">
        <v>8624.48</v>
      </c>
      <c r="E28" s="52">
        <f t="shared" si="0"/>
        <v>1.9286414909269162E-2</v>
      </c>
      <c r="K28" s="49">
        <v>41306</v>
      </c>
      <c r="L28" s="50">
        <v>8313.2999999999993</v>
      </c>
      <c r="M28" s="52">
        <f t="shared" si="1"/>
        <v>1.9286414909269162E-2</v>
      </c>
      <c r="N28" s="50">
        <f t="shared" si="2"/>
        <v>157.29999999999927</v>
      </c>
    </row>
    <row r="29" spans="2:14" hidden="1" x14ac:dyDescent="0.25">
      <c r="B29" s="49">
        <v>41334</v>
      </c>
      <c r="C29" s="50">
        <v>8472.69</v>
      </c>
      <c r="D29" s="50">
        <v>8751.36</v>
      </c>
      <c r="E29" s="52">
        <f t="shared" si="0"/>
        <v>1.9172891631482232E-2</v>
      </c>
      <c r="K29" s="49">
        <v>41334</v>
      </c>
      <c r="L29" s="50">
        <v>8472.69</v>
      </c>
      <c r="M29" s="52">
        <f t="shared" si="1"/>
        <v>1.9172891631482232E-2</v>
      </c>
      <c r="N29" s="50">
        <f t="shared" si="2"/>
        <v>159.39000000000124</v>
      </c>
    </row>
    <row r="30" spans="2:14" hidden="1" x14ac:dyDescent="0.25">
      <c r="B30" s="49">
        <v>41365</v>
      </c>
      <c r="C30" s="50">
        <v>8236.31</v>
      </c>
      <c r="D30" s="50">
        <v>8752.19</v>
      </c>
      <c r="E30" s="52">
        <f t="shared" si="0"/>
        <v>-2.7899049770498036E-2</v>
      </c>
      <c r="K30" s="49">
        <v>41365</v>
      </c>
      <c r="L30" s="50">
        <v>8236.31</v>
      </c>
      <c r="M30" s="52">
        <f t="shared" si="1"/>
        <v>-2.7899049770498036E-2</v>
      </c>
      <c r="N30" s="50">
        <f t="shared" si="2"/>
        <v>-236.38000000000102</v>
      </c>
    </row>
    <row r="31" spans="2:14" hidden="1" x14ac:dyDescent="0.25">
      <c r="B31" s="49">
        <v>41395</v>
      </c>
      <c r="C31" s="50">
        <v>8113.15</v>
      </c>
      <c r="D31" s="50">
        <v>8607.2999999999993</v>
      </c>
      <c r="E31" s="52">
        <f t="shared" si="0"/>
        <v>-1.4953298260993073E-2</v>
      </c>
      <c r="K31" s="49">
        <v>41395</v>
      </c>
      <c r="L31" s="50">
        <v>8113.15</v>
      </c>
      <c r="M31" s="52">
        <f t="shared" si="1"/>
        <v>-1.4953298260993073E-2</v>
      </c>
      <c r="N31" s="50">
        <f t="shared" si="2"/>
        <v>-123.15999999999985</v>
      </c>
    </row>
    <row r="32" spans="2:14" hidden="1" x14ac:dyDescent="0.25">
      <c r="B32" s="49">
        <v>41426</v>
      </c>
      <c r="C32" s="50">
        <v>8129.72</v>
      </c>
      <c r="D32" s="50">
        <v>8632</v>
      </c>
      <c r="E32" s="52">
        <f t="shared" si="0"/>
        <v>2.0423633237399309E-3</v>
      </c>
      <c r="K32" s="49">
        <v>41426</v>
      </c>
      <c r="L32" s="50">
        <v>8129.72</v>
      </c>
      <c r="M32" s="52">
        <f t="shared" si="1"/>
        <v>2.0423633237399309E-3</v>
      </c>
      <c r="N32" s="50">
        <f t="shared" si="2"/>
        <v>16.570000000000618</v>
      </c>
    </row>
    <row r="33" spans="2:14" hidden="1" x14ac:dyDescent="0.25">
      <c r="B33" s="49">
        <v>41456</v>
      </c>
      <c r="C33" s="50">
        <v>8277.7000000000007</v>
      </c>
      <c r="D33" s="50">
        <v>8646.41</v>
      </c>
      <c r="E33" s="52">
        <f t="shared" si="0"/>
        <v>1.8202348912385723E-2</v>
      </c>
      <c r="K33" s="49">
        <v>41456</v>
      </c>
      <c r="L33" s="50">
        <v>8277.7000000000007</v>
      </c>
      <c r="M33" s="52">
        <f t="shared" si="1"/>
        <v>1.8202348912385723E-2</v>
      </c>
      <c r="N33" s="50">
        <f t="shared" si="2"/>
        <v>147.98000000000047</v>
      </c>
    </row>
    <row r="34" spans="2:14" hidden="1" x14ac:dyDescent="0.25">
      <c r="B34" s="49">
        <v>41487</v>
      </c>
      <c r="C34" s="51">
        <v>8277.7099999999991</v>
      </c>
      <c r="D34" s="51">
        <v>8646.41</v>
      </c>
      <c r="E34" s="52">
        <f t="shared" si="0"/>
        <v>1.2080650420284969E-6</v>
      </c>
      <c r="K34" s="49">
        <v>41487</v>
      </c>
      <c r="L34" s="53">
        <v>8277.7099999999991</v>
      </c>
      <c r="M34" s="52">
        <f t="shared" si="1"/>
        <v>1.2080650420284969E-6</v>
      </c>
      <c r="N34" s="50">
        <f t="shared" si="2"/>
        <v>9.9999999983992893E-3</v>
      </c>
    </row>
    <row r="35" spans="2:14" hidden="1" x14ac:dyDescent="0.25">
      <c r="B35" s="49">
        <v>41518</v>
      </c>
      <c r="C35" s="51">
        <v>8277.7099999999991</v>
      </c>
      <c r="D35" s="51">
        <v>8646.41</v>
      </c>
      <c r="E35" s="52">
        <f t="shared" si="0"/>
        <v>0</v>
      </c>
      <c r="K35" s="49">
        <v>41518</v>
      </c>
      <c r="L35" s="51">
        <v>8277.7099999999991</v>
      </c>
      <c r="M35" s="52">
        <f t="shared" si="1"/>
        <v>0</v>
      </c>
      <c r="N35" s="50">
        <f t="shared" si="2"/>
        <v>0</v>
      </c>
    </row>
    <row r="36" spans="2:14" hidden="1" x14ac:dyDescent="0.25">
      <c r="B36" s="49">
        <v>41548</v>
      </c>
      <c r="C36" s="50">
        <v>8270.18</v>
      </c>
      <c r="D36" s="50">
        <v>8509.58</v>
      </c>
      <c r="E36" s="52">
        <f t="shared" si="0"/>
        <v>-9.0967187785013452E-4</v>
      </c>
      <c r="K36" s="49">
        <v>41548</v>
      </c>
      <c r="L36" s="50">
        <v>8270.18</v>
      </c>
      <c r="M36" s="52">
        <f t="shared" si="1"/>
        <v>-9.0967187785013452E-4</v>
      </c>
      <c r="N36" s="50">
        <f t="shared" si="2"/>
        <v>-7.5299999999988358</v>
      </c>
    </row>
    <row r="37" spans="2:14" hidden="1" x14ac:dyDescent="0.25">
      <c r="B37" s="49">
        <v>41579</v>
      </c>
      <c r="C37" s="50">
        <v>8264.77</v>
      </c>
      <c r="D37" s="50">
        <v>8365.48</v>
      </c>
      <c r="E37" s="52">
        <f t="shared" si="0"/>
        <v>-6.5415746694749742E-4</v>
      </c>
      <c r="K37" s="49">
        <v>41579</v>
      </c>
      <c r="L37" s="50">
        <v>8264.77</v>
      </c>
      <c r="M37" s="52">
        <f t="shared" si="1"/>
        <v>-6.5415746694749742E-4</v>
      </c>
      <c r="N37" s="50">
        <f t="shared" si="2"/>
        <v>-5.4099999999998545</v>
      </c>
    </row>
    <row r="38" spans="2:14" hidden="1" x14ac:dyDescent="0.25">
      <c r="B38" s="49">
        <v>41609</v>
      </c>
      <c r="C38" s="50">
        <v>8259.75</v>
      </c>
      <c r="D38" s="50">
        <v>8361.18</v>
      </c>
      <c r="E38" s="52">
        <f t="shared" si="0"/>
        <v>-6.0739742303783846E-4</v>
      </c>
      <c r="K38" s="49">
        <v>41609</v>
      </c>
      <c r="L38" s="50">
        <v>8259.75</v>
      </c>
      <c r="M38" s="52">
        <f t="shared" si="1"/>
        <v>-6.0739742303783846E-4</v>
      </c>
      <c r="N38" s="50">
        <f t="shared" si="2"/>
        <v>-5.0200000000004366</v>
      </c>
    </row>
    <row r="39" spans="2:14" hidden="1" x14ac:dyDescent="0.25">
      <c r="B39" s="49">
        <v>41640</v>
      </c>
      <c r="C39" s="50">
        <v>8358.7441783599988</v>
      </c>
      <c r="D39" s="50">
        <v>8480.2673753631971</v>
      </c>
      <c r="E39" s="52">
        <f t="shared" si="0"/>
        <v>1.1985130102000526E-2</v>
      </c>
      <c r="K39" s="49">
        <v>41640</v>
      </c>
      <c r="L39" s="50">
        <v>8358.7441783599988</v>
      </c>
      <c r="M39" s="52">
        <f t="shared" si="1"/>
        <v>1.1985130102000526E-2</v>
      </c>
      <c r="N39" s="50">
        <f t="shared" si="2"/>
        <v>98.994178359998841</v>
      </c>
    </row>
    <row r="40" spans="2:14" hidden="1" x14ac:dyDescent="0.25">
      <c r="B40" s="49">
        <v>41671</v>
      </c>
      <c r="C40" s="50">
        <v>8358.532879051425</v>
      </c>
      <c r="D40" s="50">
        <v>8565.6382088212231</v>
      </c>
      <c r="E40" s="52">
        <f t="shared" si="0"/>
        <v>-2.5278834244132607E-5</v>
      </c>
      <c r="K40" s="49">
        <v>41671</v>
      </c>
      <c r="L40" s="50">
        <v>8358.532879051425</v>
      </c>
      <c r="M40" s="52">
        <f t="shared" si="1"/>
        <v>-2.5278834244132607E-5</v>
      </c>
      <c r="N40" s="50">
        <f t="shared" si="2"/>
        <v>-0.2112993085738708</v>
      </c>
    </row>
    <row r="41" spans="2:14" hidden="1" x14ac:dyDescent="0.25">
      <c r="B41" s="49">
        <v>41699</v>
      </c>
      <c r="C41" s="50">
        <v>8358.532879051425</v>
      </c>
      <c r="D41" s="50">
        <v>8565.6382088212231</v>
      </c>
      <c r="E41" s="52">
        <f t="shared" si="0"/>
        <v>0</v>
      </c>
      <c r="K41" s="49">
        <v>41699</v>
      </c>
      <c r="L41" s="50">
        <v>8358.532879051425</v>
      </c>
      <c r="M41" s="52">
        <f t="shared" si="1"/>
        <v>0</v>
      </c>
      <c r="N41" s="50">
        <f t="shared" si="2"/>
        <v>0</v>
      </c>
    </row>
    <row r="42" spans="2:14" hidden="1" x14ac:dyDescent="0.25">
      <c r="B42" s="49">
        <v>41730</v>
      </c>
      <c r="C42" s="50">
        <v>8433.188879051424</v>
      </c>
      <c r="D42" s="50">
        <v>8586.3543432212209</v>
      </c>
      <c r="E42" s="52">
        <f t="shared" si="0"/>
        <v>8.9317109928592434E-3</v>
      </c>
      <c r="K42" s="49">
        <v>41730</v>
      </c>
      <c r="L42" s="50">
        <v>8433.188879051424</v>
      </c>
      <c r="M42" s="52">
        <f t="shared" si="1"/>
        <v>8.9317109928592434E-3</v>
      </c>
      <c r="N42" s="50">
        <f t="shared" si="2"/>
        <v>74.65599999999904</v>
      </c>
    </row>
    <row r="43" spans="2:14" hidden="1" x14ac:dyDescent="0.25">
      <c r="B43" s="49">
        <v>41760</v>
      </c>
      <c r="C43" s="50">
        <v>8425.5224790514239</v>
      </c>
      <c r="D43" s="50">
        <v>8569.3036120212219</v>
      </c>
      <c r="E43" s="52">
        <f t="shared" si="0"/>
        <v>-9.0907486005013956E-4</v>
      </c>
      <c r="K43" s="49">
        <v>41760</v>
      </c>
      <c r="L43" s="50">
        <v>8425.5224790514239</v>
      </c>
      <c r="M43" s="52">
        <f t="shared" si="1"/>
        <v>-9.0907486005013956E-4</v>
      </c>
      <c r="N43" s="50">
        <f t="shared" si="2"/>
        <v>-7.6664000000000669</v>
      </c>
    </row>
    <row r="44" spans="2:14" hidden="1" x14ac:dyDescent="0.25">
      <c r="B44" s="49">
        <v>41791</v>
      </c>
      <c r="C44" s="50">
        <v>8425.5192790514247</v>
      </c>
      <c r="D44" s="50">
        <v>8569.2742952212229</v>
      </c>
      <c r="E44" s="52">
        <f t="shared" si="0"/>
        <v>-3.7979840504288844E-7</v>
      </c>
      <c r="K44" s="49">
        <v>41791</v>
      </c>
      <c r="L44" s="50">
        <v>8425.5192790514247</v>
      </c>
      <c r="M44" s="52">
        <f t="shared" si="1"/>
        <v>-3.7979840504288844E-7</v>
      </c>
      <c r="N44" s="50">
        <f t="shared" si="2"/>
        <v>-3.1999999991967343E-3</v>
      </c>
    </row>
    <row r="45" spans="2:14" hidden="1" x14ac:dyDescent="0.25">
      <c r="B45" s="49">
        <v>41821</v>
      </c>
      <c r="C45" s="50">
        <v>8425.5288790514242</v>
      </c>
      <c r="D45" s="50">
        <v>8722.6927240212226</v>
      </c>
      <c r="E45" s="52">
        <f t="shared" si="0"/>
        <v>1.1393956480852055E-6</v>
      </c>
      <c r="K45" s="49">
        <v>41821</v>
      </c>
      <c r="L45" s="50">
        <v>8425.5288790514242</v>
      </c>
      <c r="M45" s="52">
        <f t="shared" si="1"/>
        <v>1.1393956480852055E-6</v>
      </c>
      <c r="N45" s="50">
        <f t="shared" si="2"/>
        <v>9.5999999994091922E-3</v>
      </c>
    </row>
    <row r="46" spans="2:14" hidden="1" x14ac:dyDescent="0.25">
      <c r="B46" s="49">
        <v>41852</v>
      </c>
      <c r="C46" s="50">
        <v>8425.5300790514248</v>
      </c>
      <c r="D46" s="50">
        <v>8722.7035672212223</v>
      </c>
      <c r="E46" s="52">
        <f t="shared" si="0"/>
        <v>1.4242429381398906E-7</v>
      </c>
      <c r="K46" s="49">
        <v>41852</v>
      </c>
      <c r="L46" s="50">
        <v>8425.5300790514248</v>
      </c>
      <c r="M46" s="52">
        <f t="shared" si="1"/>
        <v>1.4242429381398906E-7</v>
      </c>
      <c r="N46" s="50">
        <f t="shared" si="2"/>
        <v>1.2000000006082701E-3</v>
      </c>
    </row>
    <row r="47" spans="2:14" hidden="1" x14ac:dyDescent="0.25">
      <c r="B47" s="49">
        <v>41883</v>
      </c>
      <c r="C47" s="50">
        <v>8402</v>
      </c>
      <c r="D47" s="50">
        <v>8726</v>
      </c>
      <c r="E47" s="52">
        <f t="shared" si="0"/>
        <v>-2.7927120110731196E-3</v>
      </c>
      <c r="K47" s="49">
        <v>41883</v>
      </c>
      <c r="L47" s="50">
        <v>8402</v>
      </c>
      <c r="M47" s="52">
        <f t="shared" si="1"/>
        <v>-2.7927120110731196E-3</v>
      </c>
      <c r="N47" s="50">
        <f t="shared" si="2"/>
        <v>-23.530079051424764</v>
      </c>
    </row>
    <row r="48" spans="2:14" hidden="1" x14ac:dyDescent="0.25">
      <c r="B48" s="49">
        <v>41913</v>
      </c>
      <c r="C48" s="50">
        <v>8458.6344790514249</v>
      </c>
      <c r="D48" s="50">
        <v>8748.1521560212223</v>
      </c>
      <c r="E48" s="52">
        <f t="shared" si="0"/>
        <v>6.7405949835068948E-3</v>
      </c>
      <c r="K48" s="49">
        <v>41913</v>
      </c>
      <c r="L48" s="50">
        <v>8458.6344790514249</v>
      </c>
      <c r="M48" s="52">
        <f t="shared" si="1"/>
        <v>6.7405949835068948E-3</v>
      </c>
      <c r="N48" s="50">
        <f t="shared" si="2"/>
        <v>56.634479051424933</v>
      </c>
    </row>
    <row r="49" spans="2:14" hidden="1" x14ac:dyDescent="0.25">
      <c r="B49" s="49">
        <v>41944</v>
      </c>
      <c r="C49" s="50">
        <v>8357.4756790514239</v>
      </c>
      <c r="D49" s="50">
        <v>8623.7176008212227</v>
      </c>
      <c r="E49" s="52">
        <f t="shared" si="0"/>
        <v>-1.1959235293891703E-2</v>
      </c>
      <c r="K49" s="49">
        <v>41944</v>
      </c>
      <c r="L49" s="50">
        <v>8357.4756790514239</v>
      </c>
      <c r="M49" s="52">
        <f t="shared" si="1"/>
        <v>-1.1959235293891703E-2</v>
      </c>
      <c r="N49" s="50">
        <f t="shared" si="2"/>
        <v>-101.15880000000107</v>
      </c>
    </row>
    <row r="50" spans="2:14" hidden="1" x14ac:dyDescent="0.25">
      <c r="B50" s="49">
        <v>41974</v>
      </c>
      <c r="C50" s="50">
        <v>8259.2948790514256</v>
      </c>
      <c r="D50" s="50">
        <v>8495.8991640212225</v>
      </c>
      <c r="E50" s="52">
        <f t="shared" si="0"/>
        <v>-1.1747662065723393E-2</v>
      </c>
      <c r="K50" s="49">
        <v>41974</v>
      </c>
      <c r="L50" s="50">
        <v>8259.2948790514256</v>
      </c>
      <c r="M50" s="52">
        <f t="shared" si="1"/>
        <v>-1.1747662065723393E-2</v>
      </c>
      <c r="N50" s="50">
        <f t="shared" si="2"/>
        <v>-98.180799999998271</v>
      </c>
    </row>
    <row r="51" spans="2:14" hidden="1" x14ac:dyDescent="0.25">
      <c r="B51" s="49">
        <v>42005</v>
      </c>
      <c r="C51" s="50">
        <v>8151.2820790514243</v>
      </c>
      <c r="D51" s="50">
        <v>8401.5962552212204</v>
      </c>
      <c r="E51" s="52">
        <f t="shared" si="0"/>
        <v>-1.3077726559195878E-2</v>
      </c>
      <c r="K51" s="49">
        <v>42005</v>
      </c>
      <c r="L51" s="50">
        <v>8151.2820790514243</v>
      </c>
      <c r="M51" s="52">
        <f t="shared" si="1"/>
        <v>-1.3077726559195878E-2</v>
      </c>
      <c r="N51" s="50">
        <f t="shared" si="2"/>
        <v>-108.01280000000133</v>
      </c>
    </row>
    <row r="52" spans="2:14" hidden="1" x14ac:dyDescent="0.25">
      <c r="B52" s="49">
        <v>42036</v>
      </c>
      <c r="C52" s="50">
        <v>8009.4865026767266</v>
      </c>
      <c r="D52" s="50">
        <v>8263.8128634107907</v>
      </c>
      <c r="E52" s="52">
        <f t="shared" si="0"/>
        <v>-1.7395493739458302E-2</v>
      </c>
      <c r="K52" s="49">
        <v>42036</v>
      </c>
      <c r="L52" s="50">
        <v>8009.4865026767266</v>
      </c>
      <c r="M52" s="52">
        <f t="shared" si="1"/>
        <v>-1.7395493739458302E-2</v>
      </c>
      <c r="N52" s="50">
        <f t="shared" si="2"/>
        <v>-141.7955763746977</v>
      </c>
    </row>
    <row r="53" spans="2:14" hidden="1" x14ac:dyDescent="0.25">
      <c r="B53" s="49">
        <v>42064</v>
      </c>
      <c r="C53" s="50">
        <v>7702.2937026767258</v>
      </c>
      <c r="D53" s="50">
        <v>7963.8240282107918</v>
      </c>
      <c r="E53" s="52">
        <f t="shared" si="0"/>
        <v>-3.8353619785405538E-2</v>
      </c>
      <c r="K53" s="49">
        <v>42064</v>
      </c>
      <c r="L53" s="50">
        <v>7702.2937026767258</v>
      </c>
      <c r="M53" s="52">
        <f t="shared" si="1"/>
        <v>-3.8353619785405538E-2</v>
      </c>
      <c r="N53" s="50">
        <f t="shared" si="2"/>
        <v>-307.19280000000072</v>
      </c>
    </row>
    <row r="54" spans="2:14" hidden="1" x14ac:dyDescent="0.25">
      <c r="B54" s="49">
        <v>42095</v>
      </c>
      <c r="C54" s="50">
        <v>7692.8917026767258</v>
      </c>
      <c r="D54" s="50">
        <v>7963.8276426107914</v>
      </c>
      <c r="E54" s="52">
        <f t="shared" si="0"/>
        <v>-1.2206753420390384E-3</v>
      </c>
      <c r="K54" s="49">
        <v>42095</v>
      </c>
      <c r="L54" s="50">
        <v>7692.8917026767258</v>
      </c>
      <c r="M54" s="52">
        <f t="shared" si="1"/>
        <v>-1.2206753420390384E-3</v>
      </c>
      <c r="N54" s="50">
        <f t="shared" si="2"/>
        <v>-9.4020000000000437</v>
      </c>
    </row>
    <row r="55" spans="2:14" hidden="1" x14ac:dyDescent="0.25">
      <c r="B55" s="49">
        <v>42125</v>
      </c>
      <c r="C55" s="50">
        <v>7692.8937026767253</v>
      </c>
      <c r="D55" s="50">
        <v>7963.8196106107916</v>
      </c>
      <c r="E55" s="52">
        <f t="shared" si="0"/>
        <v>2.5998026188280577E-7</v>
      </c>
      <c r="K55" s="49">
        <v>42125</v>
      </c>
      <c r="L55" s="50">
        <v>7692.8937026767253</v>
      </c>
      <c r="M55" s="52">
        <f t="shared" si="1"/>
        <v>2.5998026188280577E-7</v>
      </c>
      <c r="N55" s="50">
        <f t="shared" si="2"/>
        <v>1.9999999994979589E-3</v>
      </c>
    </row>
    <row r="56" spans="2:14" hidden="1" x14ac:dyDescent="0.25">
      <c r="B56" s="49">
        <v>42156</v>
      </c>
      <c r="C56" s="50">
        <v>7841.0986626767262</v>
      </c>
      <c r="D56" s="50">
        <v>8053.9464416507926</v>
      </c>
      <c r="E56" s="52">
        <f t="shared" si="0"/>
        <v>1.9265177152835655E-2</v>
      </c>
      <c r="K56" s="49">
        <v>42156</v>
      </c>
      <c r="L56" s="50">
        <v>7841.0986626767262</v>
      </c>
      <c r="M56" s="52">
        <f t="shared" si="1"/>
        <v>1.9265177152835655E-2</v>
      </c>
      <c r="N56" s="50">
        <f t="shared" si="2"/>
        <v>148.20496000000094</v>
      </c>
    </row>
    <row r="57" spans="2:14" hidden="1" x14ac:dyDescent="0.25">
      <c r="B57" s="49">
        <v>42186</v>
      </c>
      <c r="C57" s="50">
        <v>7873.324262676726</v>
      </c>
      <c r="D57" s="50">
        <v>8188.7816336507922</v>
      </c>
      <c r="E57" s="52">
        <f t="shared" si="0"/>
        <v>4.1098322296838517E-3</v>
      </c>
      <c r="K57" s="49">
        <v>42186</v>
      </c>
      <c r="L57" s="50">
        <v>7873.324262676726</v>
      </c>
      <c r="M57" s="52">
        <f t="shared" si="1"/>
        <v>4.1098322296838517E-3</v>
      </c>
      <c r="N57" s="50">
        <f t="shared" si="2"/>
        <v>32.225599999999758</v>
      </c>
    </row>
    <row r="58" spans="2:14" hidden="1" x14ac:dyDescent="0.25">
      <c r="B58" s="49">
        <v>42217</v>
      </c>
      <c r="C58" s="50">
        <v>7756.3306626767262</v>
      </c>
      <c r="D58" s="50">
        <v>8212.1908976507912</v>
      </c>
      <c r="E58" s="52">
        <f t="shared" si="0"/>
        <v>-1.4859492140391662E-2</v>
      </c>
      <c r="K58" s="49">
        <v>42217</v>
      </c>
      <c r="L58" s="50">
        <v>7756.3306626767262</v>
      </c>
      <c r="M58" s="52">
        <f t="shared" si="1"/>
        <v>-1.4859492140391662E-2</v>
      </c>
      <c r="N58" s="50">
        <f t="shared" si="2"/>
        <v>-116.99359999999979</v>
      </c>
    </row>
    <row r="59" spans="2:14" hidden="1" x14ac:dyDescent="0.25">
      <c r="B59" s="49">
        <v>42248</v>
      </c>
      <c r="C59" s="50">
        <v>7669.6894626767262</v>
      </c>
      <c r="D59" s="50">
        <v>8141.0675376507916</v>
      </c>
      <c r="E59" s="52">
        <f t="shared" si="0"/>
        <v>-1.1170385040044176E-2</v>
      </c>
      <c r="K59" s="49">
        <v>42248</v>
      </c>
      <c r="L59" s="50">
        <v>7669.6894626767262</v>
      </c>
      <c r="M59" s="52">
        <f t="shared" si="1"/>
        <v>-1.1170385040044176E-2</v>
      </c>
      <c r="N59" s="50">
        <f t="shared" si="2"/>
        <v>-86.641200000000026</v>
      </c>
    </row>
    <row r="60" spans="2:14" hidden="1" x14ac:dyDescent="0.25">
      <c r="B60" s="49">
        <v>42278</v>
      </c>
      <c r="C60" s="50">
        <v>7688.2646626767264</v>
      </c>
      <c r="D60" s="50">
        <v>8036.8639840507922</v>
      </c>
      <c r="E60" s="52">
        <f t="shared" si="0"/>
        <v>2.4218972737284029E-3</v>
      </c>
      <c r="K60" s="49">
        <v>42278</v>
      </c>
      <c r="L60" s="50">
        <v>7688.2646626767264</v>
      </c>
      <c r="M60" s="52">
        <f t="shared" si="1"/>
        <v>2.4218972737284029E-3</v>
      </c>
      <c r="N60" s="50">
        <f t="shared" si="2"/>
        <v>18.575200000000223</v>
      </c>
    </row>
    <row r="61" spans="2:14" hidden="1" x14ac:dyDescent="0.25">
      <c r="B61" s="49">
        <v>42309</v>
      </c>
      <c r="C61" s="50">
        <v>7592.7562626767267</v>
      </c>
      <c r="D61" s="50">
        <v>7904.5604784507914</v>
      </c>
      <c r="E61" s="52">
        <f t="shared" si="0"/>
        <v>-1.242262125335677E-2</v>
      </c>
      <c r="K61" s="49">
        <v>42309</v>
      </c>
      <c r="L61" s="50">
        <v>7592.7562626767267</v>
      </c>
      <c r="M61" s="52">
        <f t="shared" si="1"/>
        <v>-1.242262125335677E-2</v>
      </c>
      <c r="N61" s="50">
        <f t="shared" si="2"/>
        <v>-95.50839999999971</v>
      </c>
    </row>
    <row r="62" spans="2:14" hidden="1" x14ac:dyDescent="0.25">
      <c r="B62" s="49">
        <v>42339</v>
      </c>
      <c r="C62" s="50">
        <v>7469.0962626767259</v>
      </c>
      <c r="D62" s="50">
        <v>7817.5944000507916</v>
      </c>
      <c r="E62" s="52">
        <f t="shared" si="0"/>
        <v>-1.628657574692198E-2</v>
      </c>
      <c r="K62" s="49">
        <v>42339</v>
      </c>
      <c r="L62" s="50">
        <v>7469.0962626767259</v>
      </c>
      <c r="M62" s="52">
        <f t="shared" si="1"/>
        <v>-1.628657574692198E-2</v>
      </c>
      <c r="N62" s="50">
        <f t="shared" si="2"/>
        <v>-123.66000000000076</v>
      </c>
    </row>
    <row r="63" spans="2:14" hidden="1" x14ac:dyDescent="0.25">
      <c r="B63" s="49">
        <v>42370</v>
      </c>
      <c r="C63" s="50">
        <v>7426.2294626767271</v>
      </c>
      <c r="D63" s="50">
        <v>7822.3959296507919</v>
      </c>
      <c r="E63" s="52">
        <f t="shared" si="0"/>
        <v>-5.7392217870059353E-3</v>
      </c>
      <c r="K63" s="49">
        <v>42370</v>
      </c>
      <c r="L63" s="50">
        <v>7426.2294626767271</v>
      </c>
      <c r="M63" s="52">
        <f t="shared" si="1"/>
        <v>-5.7392217870059353E-3</v>
      </c>
      <c r="N63" s="50">
        <f t="shared" si="2"/>
        <v>-42.866799999998875</v>
      </c>
    </row>
    <row r="64" spans="2:14" hidden="1" x14ac:dyDescent="0.25">
      <c r="B64" s="49">
        <v>42401</v>
      </c>
      <c r="C64" s="50">
        <v>7317</v>
      </c>
      <c r="D64" s="50">
        <v>7718</v>
      </c>
      <c r="E64" s="52">
        <f t="shared" si="0"/>
        <v>-1.4708603232057435E-2</v>
      </c>
      <c r="K64" s="49">
        <v>42401</v>
      </c>
      <c r="L64" s="50">
        <v>7317</v>
      </c>
      <c r="M64" s="52">
        <f t="shared" si="1"/>
        <v>-1.4708603232057435E-2</v>
      </c>
      <c r="N64" s="50">
        <f t="shared" si="2"/>
        <v>-109.22946267672705</v>
      </c>
    </row>
    <row r="65" spans="2:14" hidden="1" x14ac:dyDescent="0.25">
      <c r="B65" s="49">
        <v>42430</v>
      </c>
      <c r="C65" s="50">
        <v>7307.0224860812768</v>
      </c>
      <c r="D65" s="50">
        <v>7612.2927163777322</v>
      </c>
      <c r="E65" s="52">
        <f t="shared" si="0"/>
        <v>-1.3636072049642151E-3</v>
      </c>
      <c r="K65" s="49">
        <v>42430</v>
      </c>
      <c r="L65" s="50">
        <v>7307.0224860812768</v>
      </c>
      <c r="M65" s="52">
        <f t="shared" si="1"/>
        <v>-1.3636072049642151E-3</v>
      </c>
      <c r="N65" s="50">
        <f t="shared" si="2"/>
        <v>-9.9775139187231616</v>
      </c>
    </row>
    <row r="66" spans="2:14" hidden="1" x14ac:dyDescent="0.25">
      <c r="B66" s="49">
        <v>42461</v>
      </c>
      <c r="C66" s="50">
        <v>7272.8416860812767</v>
      </c>
      <c r="D66" s="50">
        <v>7698.5965563777318</v>
      </c>
      <c r="E66" s="52">
        <f t="shared" si="0"/>
        <v>-4.6778013979167452E-3</v>
      </c>
      <c r="K66" s="49">
        <v>42461</v>
      </c>
      <c r="L66" s="50">
        <v>7272.8416860812767</v>
      </c>
      <c r="M66" s="52">
        <f t="shared" si="1"/>
        <v>-4.6778013979167452E-3</v>
      </c>
      <c r="N66" s="50">
        <f t="shared" si="2"/>
        <v>-34.18080000000009</v>
      </c>
    </row>
    <row r="67" spans="2:14" hidden="1" x14ac:dyDescent="0.25">
      <c r="B67" s="49">
        <v>42491</v>
      </c>
      <c r="C67" s="50">
        <v>7348.0580860812761</v>
      </c>
      <c r="D67" s="50">
        <v>7803.1888587777321</v>
      </c>
      <c r="E67" s="52">
        <f t="shared" si="0"/>
        <v>1.0342092299898135E-2</v>
      </c>
      <c r="K67" s="49">
        <v>42491</v>
      </c>
      <c r="L67" s="50">
        <v>7348.0580860812761</v>
      </c>
      <c r="M67" s="52">
        <f t="shared" si="1"/>
        <v>1.0342092299898135E-2</v>
      </c>
      <c r="N67" s="50">
        <f t="shared" si="2"/>
        <v>75.216399999999339</v>
      </c>
    </row>
    <row r="68" spans="2:14" hidden="1" x14ac:dyDescent="0.25">
      <c r="B68" s="49">
        <v>42522</v>
      </c>
      <c r="C68" s="50">
        <v>7348.0580860812761</v>
      </c>
      <c r="D68" s="50">
        <v>7803.1888587777321</v>
      </c>
      <c r="E68" s="52">
        <f t="shared" si="0"/>
        <v>0</v>
      </c>
      <c r="K68" s="49">
        <v>42522</v>
      </c>
      <c r="L68" s="50">
        <v>7348.0580860812761</v>
      </c>
      <c r="M68" s="52">
        <f t="shared" si="1"/>
        <v>0</v>
      </c>
      <c r="N68" s="50">
        <f t="shared" si="2"/>
        <v>0</v>
      </c>
    </row>
    <row r="69" spans="2:14" hidden="1" x14ac:dyDescent="0.25">
      <c r="B69" s="49">
        <v>42552</v>
      </c>
      <c r="C69" s="50">
        <v>7348.0580860812761</v>
      </c>
      <c r="D69" s="50">
        <v>7803.1888587777321</v>
      </c>
      <c r="E69" s="52">
        <f t="shared" ref="E69:E117" si="3">+(C69-C68)/C68</f>
        <v>0</v>
      </c>
      <c r="K69" s="49">
        <v>42552</v>
      </c>
      <c r="L69" s="50">
        <v>7348.0580860812761</v>
      </c>
      <c r="M69" s="52">
        <f>+(L69-L68)/L68</f>
        <v>0</v>
      </c>
      <c r="N69" s="50">
        <f>+L69-L68</f>
        <v>0</v>
      </c>
    </row>
    <row r="70" spans="2:14" hidden="1" x14ac:dyDescent="0.25">
      <c r="B70" s="49">
        <v>42583</v>
      </c>
      <c r="C70" s="50">
        <v>7258</v>
      </c>
      <c r="D70" s="50">
        <v>7832.7853019310205</v>
      </c>
      <c r="E70" s="52">
        <f t="shared" si="3"/>
        <v>-1.2256038946108022E-2</v>
      </c>
      <c r="K70" s="49">
        <v>42583</v>
      </c>
      <c r="L70" s="50">
        <v>7258</v>
      </c>
      <c r="M70" s="52">
        <f>+(L70-L69)/L69</f>
        <v>-1.2256038946108022E-2</v>
      </c>
      <c r="N70" s="50">
        <f>+L70-L69</f>
        <v>-90.058086081276087</v>
      </c>
    </row>
    <row r="71" spans="2:14" hidden="1" x14ac:dyDescent="0.25">
      <c r="B71" s="49">
        <v>42614</v>
      </c>
      <c r="C71" s="50">
        <v>7390</v>
      </c>
      <c r="D71" s="50">
        <v>7934.1848843310208</v>
      </c>
      <c r="E71" s="52">
        <f t="shared" si="3"/>
        <v>1.818682832736291E-2</v>
      </c>
      <c r="K71" s="49">
        <v>42614</v>
      </c>
      <c r="L71" s="50">
        <v>7390</v>
      </c>
      <c r="M71" s="52">
        <f>+(L71-L70)/L70</f>
        <v>1.818682832736291E-2</v>
      </c>
      <c r="N71" s="50">
        <f>+L71-L70</f>
        <v>132</v>
      </c>
    </row>
    <row r="72" spans="2:14" hidden="1" x14ac:dyDescent="0.25">
      <c r="B72" s="49">
        <v>42644</v>
      </c>
      <c r="C72" s="50">
        <v>7390.6822500540056</v>
      </c>
      <c r="D72" s="50">
        <v>7934.1848843310208</v>
      </c>
      <c r="E72" s="52">
        <f t="shared" si="3"/>
        <v>9.2320710961520339E-5</v>
      </c>
      <c r="K72" s="49">
        <v>42644</v>
      </c>
      <c r="L72" s="50">
        <v>7390.6822500540056</v>
      </c>
      <c r="M72" s="52">
        <f>+(L72-L71)/L71</f>
        <v>9.2320710961520339E-5</v>
      </c>
      <c r="N72" s="50">
        <f>+L72-L71</f>
        <v>0.68225005400563532</v>
      </c>
    </row>
    <row r="73" spans="2:14" hidden="1" x14ac:dyDescent="0.25">
      <c r="B73" s="49">
        <v>42675</v>
      </c>
      <c r="C73" s="50">
        <v>7500.97</v>
      </c>
      <c r="E73" s="52">
        <f t="shared" si="3"/>
        <v>1.4922539789231058E-2</v>
      </c>
      <c r="K73" s="49">
        <v>42675</v>
      </c>
    </row>
    <row r="74" spans="2:14" hidden="1" x14ac:dyDescent="0.25">
      <c r="B74" s="49">
        <v>42705</v>
      </c>
      <c r="C74" s="50">
        <v>7500.97</v>
      </c>
      <c r="E74" s="52">
        <f t="shared" si="3"/>
        <v>0</v>
      </c>
      <c r="K74" s="49">
        <v>42705</v>
      </c>
    </row>
    <row r="75" spans="2:14" x14ac:dyDescent="0.25">
      <c r="B75" s="49">
        <v>42736</v>
      </c>
      <c r="C75" s="50">
        <v>7688.8</v>
      </c>
      <c r="D75">
        <v>8172.83</v>
      </c>
      <c r="E75" s="109">
        <f t="shared" si="3"/>
        <v>2.5040761394859588E-2</v>
      </c>
    </row>
    <row r="76" spans="2:14" x14ac:dyDescent="0.25">
      <c r="B76" s="49">
        <v>42767</v>
      </c>
      <c r="C76" s="50">
        <v>7727.2086340084561</v>
      </c>
      <c r="E76" s="52">
        <f t="shared" si="3"/>
        <v>4.995400323646852E-3</v>
      </c>
    </row>
    <row r="77" spans="2:14" x14ac:dyDescent="0.25">
      <c r="B77" s="49">
        <v>42795</v>
      </c>
      <c r="C77" s="50">
        <v>7756</v>
      </c>
      <c r="E77" s="52">
        <f t="shared" si="3"/>
        <v>3.7259723860475734E-3</v>
      </c>
    </row>
    <row r="78" spans="2:14" x14ac:dyDescent="0.25">
      <c r="B78" s="49">
        <v>42826</v>
      </c>
      <c r="C78" s="50">
        <v>7747</v>
      </c>
      <c r="D78" s="50"/>
      <c r="E78" s="52">
        <f t="shared" si="3"/>
        <v>-1.1603919546157814E-3</v>
      </c>
    </row>
    <row r="79" spans="2:14" x14ac:dyDescent="0.25">
      <c r="B79" s="49">
        <v>42856</v>
      </c>
      <c r="C79" s="50">
        <v>7771</v>
      </c>
      <c r="D79" s="50"/>
      <c r="E79" s="52">
        <f t="shared" si="3"/>
        <v>3.0979734090615723E-3</v>
      </c>
    </row>
    <row r="80" spans="2:14" x14ac:dyDescent="0.25">
      <c r="B80" s="49">
        <v>42887</v>
      </c>
      <c r="C80" s="50">
        <v>7791</v>
      </c>
      <c r="D80" s="50"/>
      <c r="E80" s="52">
        <f t="shared" si="3"/>
        <v>2.5736713421696047E-3</v>
      </c>
    </row>
    <row r="81" spans="2:5" x14ac:dyDescent="0.25">
      <c r="B81" s="49">
        <v>42917</v>
      </c>
      <c r="C81" s="50">
        <v>7805</v>
      </c>
      <c r="D81" s="50"/>
      <c r="E81" s="52">
        <f t="shared" si="3"/>
        <v>1.7969451931716084E-3</v>
      </c>
    </row>
    <row r="82" spans="2:5" x14ac:dyDescent="0.25">
      <c r="B82" s="49">
        <v>42948</v>
      </c>
      <c r="C82" s="50">
        <v>7901</v>
      </c>
      <c r="D82" s="50"/>
      <c r="E82" s="52">
        <f t="shared" si="3"/>
        <v>1.2299807815502883E-2</v>
      </c>
    </row>
    <row r="83" spans="2:5" x14ac:dyDescent="0.25">
      <c r="B83" s="49">
        <v>42979</v>
      </c>
      <c r="C83" s="50">
        <v>8037.7433892795134</v>
      </c>
      <c r="E83" s="52">
        <f t="shared" si="3"/>
        <v>1.7307099010190279E-2</v>
      </c>
    </row>
    <row r="84" spans="2:5" x14ac:dyDescent="0.25">
      <c r="B84" s="49">
        <v>43009</v>
      </c>
      <c r="C84" s="50">
        <v>8037.7433892795134</v>
      </c>
      <c r="E84" s="52">
        <f t="shared" si="3"/>
        <v>0</v>
      </c>
    </row>
    <row r="85" spans="2:5" x14ac:dyDescent="0.25">
      <c r="B85" s="49">
        <v>43040</v>
      </c>
      <c r="C85" s="50">
        <v>8037.7433892795134</v>
      </c>
      <c r="E85" s="52">
        <f t="shared" si="3"/>
        <v>0</v>
      </c>
    </row>
    <row r="86" spans="2:5" x14ac:dyDescent="0.25">
      <c r="B86" s="49">
        <v>43070</v>
      </c>
      <c r="C86" s="50">
        <v>8197</v>
      </c>
      <c r="E86" s="52">
        <f t="shared" si="3"/>
        <v>1.9813597300567969E-2</v>
      </c>
    </row>
    <row r="87" spans="2:5" x14ac:dyDescent="0.25">
      <c r="B87" s="49">
        <v>43101</v>
      </c>
      <c r="C87" s="50">
        <v>8186.43</v>
      </c>
      <c r="E87" s="52">
        <f t="shared" si="3"/>
        <v>-1.2894961571306221E-3</v>
      </c>
    </row>
    <row r="88" spans="2:5" x14ac:dyDescent="0.25">
      <c r="B88" s="49">
        <v>43132</v>
      </c>
      <c r="C88" s="50">
        <v>8323.98</v>
      </c>
      <c r="E88" s="52">
        <f t="shared" si="3"/>
        <v>1.680219582895099E-2</v>
      </c>
    </row>
    <row r="89" spans="2:5" x14ac:dyDescent="0.25">
      <c r="B89" s="49">
        <v>43160</v>
      </c>
      <c r="C89" s="50">
        <v>8363.1404244620062</v>
      </c>
      <c r="E89" s="52">
        <f t="shared" si="3"/>
        <v>4.704531301373458E-3</v>
      </c>
    </row>
    <row r="90" spans="2:5" x14ac:dyDescent="0.25">
      <c r="B90" s="49">
        <v>43191</v>
      </c>
      <c r="C90" s="50">
        <v>8363.1404244620062</v>
      </c>
      <c r="E90" s="52">
        <f t="shared" si="3"/>
        <v>0</v>
      </c>
    </row>
    <row r="91" spans="2:5" x14ac:dyDescent="0.25">
      <c r="B91" s="49">
        <v>43221</v>
      </c>
      <c r="C91" s="50">
        <v>8450.51</v>
      </c>
      <c r="E91" s="52">
        <f t="shared" si="3"/>
        <v>1.0446981768049701E-2</v>
      </c>
    </row>
    <row r="92" spans="2:5" x14ac:dyDescent="0.25">
      <c r="B92" s="49">
        <v>43252</v>
      </c>
      <c r="C92" s="50">
        <v>8610.4599999999991</v>
      </c>
      <c r="E92" s="52">
        <f t="shared" si="3"/>
        <v>1.8927851691791252E-2</v>
      </c>
    </row>
    <row r="93" spans="2:5" x14ac:dyDescent="0.25">
      <c r="B93" s="49">
        <v>43282</v>
      </c>
      <c r="C93" s="50">
        <v>8610.4599999999991</v>
      </c>
      <c r="E93" s="52">
        <f t="shared" si="3"/>
        <v>0</v>
      </c>
    </row>
    <row r="94" spans="2:5" x14ac:dyDescent="0.25">
      <c r="B94" s="49">
        <v>43313</v>
      </c>
      <c r="C94" s="50">
        <v>8610.4599999999991</v>
      </c>
      <c r="E94" s="52">
        <f t="shared" si="3"/>
        <v>0</v>
      </c>
    </row>
    <row r="95" spans="2:5" x14ac:dyDescent="0.25">
      <c r="B95" s="49">
        <v>43344</v>
      </c>
      <c r="C95" s="50">
        <v>8714.9598354220052</v>
      </c>
      <c r="E95" s="52">
        <f t="shared" si="3"/>
        <v>1.2136382425794451E-2</v>
      </c>
    </row>
    <row r="96" spans="2:5" x14ac:dyDescent="0.25">
      <c r="B96" s="49">
        <v>43374</v>
      </c>
      <c r="C96" s="50">
        <v>8822</v>
      </c>
      <c r="E96" s="52">
        <f t="shared" si="3"/>
        <v>1.2282347434686897E-2</v>
      </c>
    </row>
    <row r="97" spans="2:5" x14ac:dyDescent="0.25">
      <c r="B97" s="49">
        <v>43405</v>
      </c>
      <c r="C97" s="50">
        <v>8916</v>
      </c>
      <c r="E97" s="52">
        <f t="shared" si="3"/>
        <v>1.0655180231240081E-2</v>
      </c>
    </row>
    <row r="98" spans="2:5" x14ac:dyDescent="0.25">
      <c r="B98" s="49">
        <v>43435</v>
      </c>
      <c r="C98" s="50">
        <v>8916</v>
      </c>
      <c r="E98" s="52">
        <f t="shared" si="3"/>
        <v>0</v>
      </c>
    </row>
    <row r="99" spans="2:5" x14ac:dyDescent="0.25">
      <c r="B99" s="49">
        <v>43466</v>
      </c>
      <c r="C99" s="50">
        <v>8865</v>
      </c>
      <c r="E99" s="52">
        <f t="shared" si="3"/>
        <v>-5.7200538358008072E-3</v>
      </c>
    </row>
    <row r="100" spans="2:5" x14ac:dyDescent="0.25">
      <c r="B100" s="49">
        <v>43497</v>
      </c>
      <c r="C100" s="50">
        <v>8974.9379978907891</v>
      </c>
      <c r="E100" s="52">
        <f t="shared" si="3"/>
        <v>1.2401353399976212E-2</v>
      </c>
    </row>
    <row r="101" spans="2:5" x14ac:dyDescent="0.25">
      <c r="B101" s="49">
        <v>43525</v>
      </c>
      <c r="C101" s="50">
        <v>9067.8033078907883</v>
      </c>
      <c r="E101" s="52">
        <f t="shared" si="3"/>
        <v>1.0347181230870186E-2</v>
      </c>
    </row>
    <row r="102" spans="2:5" x14ac:dyDescent="0.25">
      <c r="B102" s="49">
        <v>43556</v>
      </c>
      <c r="C102" s="50">
        <v>9067.8033078907883</v>
      </c>
      <c r="E102" s="52">
        <f t="shared" si="3"/>
        <v>0</v>
      </c>
    </row>
    <row r="103" spans="2:5" x14ac:dyDescent="0.25">
      <c r="B103" s="49">
        <v>43586</v>
      </c>
      <c r="C103" s="50">
        <v>9067.8033078907883</v>
      </c>
      <c r="E103" s="52">
        <f t="shared" si="3"/>
        <v>0</v>
      </c>
    </row>
    <row r="104" spans="2:5" x14ac:dyDescent="0.25">
      <c r="B104" s="49">
        <v>43617</v>
      </c>
      <c r="C104" s="50">
        <v>9067.8033078907883</v>
      </c>
      <c r="E104" s="52">
        <f t="shared" si="3"/>
        <v>0</v>
      </c>
    </row>
    <row r="105" spans="2:5" x14ac:dyDescent="0.25">
      <c r="B105" s="49">
        <v>43647</v>
      </c>
      <c r="C105" s="50">
        <v>9217.7714717826402</v>
      </c>
      <c r="E105" s="52">
        <f t="shared" si="3"/>
        <v>1.6538532961048E-2</v>
      </c>
    </row>
    <row r="106" spans="2:5" x14ac:dyDescent="0.25">
      <c r="B106" s="49">
        <v>43678</v>
      </c>
      <c r="C106" s="50">
        <v>9217.2019717826406</v>
      </c>
      <c r="E106" s="52">
        <f t="shared" si="3"/>
        <v>-6.1782829151596502E-5</v>
      </c>
    </row>
    <row r="107" spans="2:5" x14ac:dyDescent="0.25">
      <c r="B107" s="49">
        <v>43709</v>
      </c>
      <c r="C107" s="50">
        <v>9306.553981546489</v>
      </c>
      <c r="E107" s="52">
        <f t="shared" si="3"/>
        <v>9.6940492393883596E-3</v>
      </c>
    </row>
    <row r="108" spans="2:5" x14ac:dyDescent="0.25">
      <c r="B108" s="49">
        <v>43739</v>
      </c>
      <c r="C108" s="50">
        <v>9283.3710016645637</v>
      </c>
      <c r="E108" s="52">
        <f t="shared" si="3"/>
        <v>-2.491038028457552E-3</v>
      </c>
    </row>
    <row r="109" spans="2:5" x14ac:dyDescent="0.25">
      <c r="B109" s="49">
        <v>43770</v>
      </c>
      <c r="C109" s="50">
        <v>9271.9129617236031</v>
      </c>
      <c r="E109" s="52">
        <f t="shared" si="3"/>
        <v>-1.2342542314538645E-3</v>
      </c>
    </row>
    <row r="110" spans="2:5" x14ac:dyDescent="0.25">
      <c r="B110" s="49">
        <v>43800</v>
      </c>
      <c r="C110" s="50">
        <v>9260.6517217826404</v>
      </c>
      <c r="E110" s="52">
        <f t="shared" si="3"/>
        <v>-1.214554104147812E-3</v>
      </c>
    </row>
    <row r="111" spans="2:5" x14ac:dyDescent="0.25">
      <c r="B111" s="49">
        <v>43831</v>
      </c>
      <c r="C111" s="50">
        <v>9456.3938295345488</v>
      </c>
      <c r="E111" s="52">
        <f t="shared" si="3"/>
        <v>2.1136968933999474E-2</v>
      </c>
    </row>
    <row r="112" spans="2:5" x14ac:dyDescent="0.25">
      <c r="B112" s="49">
        <v>43862</v>
      </c>
      <c r="C112" s="50">
        <v>9455.9732787593493</v>
      </c>
      <c r="E112" s="52">
        <f t="shared" si="3"/>
        <v>-4.4472637538208841E-5</v>
      </c>
    </row>
    <row r="113" spans="2:5" x14ac:dyDescent="0.25">
      <c r="B113" s="49">
        <v>43891</v>
      </c>
      <c r="C113" s="50">
        <v>8388.069978759353</v>
      </c>
      <c r="E113" s="52">
        <f t="shared" si="3"/>
        <v>-0.11293425526051278</v>
      </c>
    </row>
    <row r="114" spans="2:5" x14ac:dyDescent="0.25">
      <c r="B114" s="49">
        <v>43922</v>
      </c>
      <c r="C114" s="50">
        <v>8388.069978759353</v>
      </c>
      <c r="E114" s="52">
        <f t="shared" si="3"/>
        <v>0</v>
      </c>
    </row>
    <row r="115" spans="2:5" x14ac:dyDescent="0.25">
      <c r="B115" s="49">
        <v>43952</v>
      </c>
      <c r="C115" s="50">
        <v>8388.069978759353</v>
      </c>
      <c r="E115" s="52">
        <f t="shared" si="3"/>
        <v>0</v>
      </c>
    </row>
    <row r="116" spans="2:5" x14ac:dyDescent="0.25">
      <c r="B116" s="49">
        <v>43983</v>
      </c>
      <c r="C116" s="50">
        <v>8388.069978759353</v>
      </c>
      <c r="E116" s="52">
        <f t="shared" si="3"/>
        <v>0</v>
      </c>
    </row>
    <row r="117" spans="2:5" x14ac:dyDescent="0.25">
      <c r="B117" s="49">
        <v>44013</v>
      </c>
      <c r="C117" s="50">
        <v>8238.09</v>
      </c>
      <c r="E117" s="52">
        <f t="shared" si="3"/>
        <v>-1.7880153496470454E-2</v>
      </c>
    </row>
    <row r="118" spans="2:5" x14ac:dyDescent="0.25">
      <c r="B118" s="49">
        <v>44044</v>
      </c>
      <c r="C118" s="50">
        <v>8238.09</v>
      </c>
      <c r="E118" s="52">
        <f>+(C118-C117)/C117</f>
        <v>0</v>
      </c>
    </row>
    <row r="119" spans="2:5" x14ac:dyDescent="0.25">
      <c r="B119" s="49">
        <v>44075</v>
      </c>
      <c r="C119" s="50">
        <v>8237.5</v>
      </c>
      <c r="E119" s="52">
        <f>+(C119-C118)/C118</f>
        <v>-7.1618542647645939E-5</v>
      </c>
    </row>
    <row r="120" spans="2:5" x14ac:dyDescent="0.25">
      <c r="B120" s="49">
        <v>44105</v>
      </c>
      <c r="C120" s="50">
        <v>8237.3267326121495</v>
      </c>
      <c r="E120" s="52">
        <f>+(C120-C119)/C119</f>
        <v>-2.1033977280789209E-5</v>
      </c>
    </row>
    <row r="121" spans="2:5" x14ac:dyDescent="0.25">
      <c r="B121" s="49">
        <v>44136</v>
      </c>
      <c r="C121" s="50">
        <v>8236.6892326121597</v>
      </c>
      <c r="E121" s="52">
        <f>+(C121-C120)/C120</f>
        <v>-7.7391612677679374E-5</v>
      </c>
    </row>
    <row r="122" spans="2:5" x14ac:dyDescent="0.25">
      <c r="B122" s="49">
        <v>44166</v>
      </c>
      <c r="C122" s="50">
        <v>8236.6892326121597</v>
      </c>
      <c r="E122" s="52">
        <f>+(C122-C121)/C121</f>
        <v>0</v>
      </c>
    </row>
    <row r="123" spans="2:5" x14ac:dyDescent="0.25">
      <c r="B123" s="49">
        <v>44197</v>
      </c>
      <c r="C123" s="50">
        <v>8364.9244298150697</v>
      </c>
      <c r="E123" s="52">
        <f t="shared" ref="E123:E146" si="4">+(C123-C122)/C122</f>
        <v>1.556877934585398E-2</v>
      </c>
    </row>
    <row r="124" spans="2:5" x14ac:dyDescent="0.25">
      <c r="B124" s="49">
        <v>44228</v>
      </c>
      <c r="C124" s="50">
        <v>8514.7387132791391</v>
      </c>
      <c r="E124" s="52">
        <f t="shared" si="4"/>
        <v>1.790981911684544E-2</v>
      </c>
    </row>
    <row r="125" spans="2:5" x14ac:dyDescent="0.25">
      <c r="B125" s="49">
        <v>44256</v>
      </c>
      <c r="C125" s="50">
        <v>8664.7449632791395</v>
      </c>
      <c r="E125" s="52">
        <f t="shared" si="4"/>
        <v>1.7617246406640582E-2</v>
      </c>
    </row>
    <row r="126" spans="2:5" x14ac:dyDescent="0.25">
      <c r="B126" s="49">
        <v>44287</v>
      </c>
      <c r="C126" s="50">
        <v>8652.2276803862696</v>
      </c>
      <c r="E126" s="52">
        <f t="shared" si="4"/>
        <v>-1.4446221955657799E-3</v>
      </c>
    </row>
    <row r="127" spans="2:5" x14ac:dyDescent="0.25">
      <c r="B127" s="49">
        <v>44317</v>
      </c>
      <c r="C127" s="50">
        <v>8652.2276803862696</v>
      </c>
      <c r="E127" s="52">
        <f t="shared" si="4"/>
        <v>0</v>
      </c>
    </row>
    <row r="128" spans="2:5" x14ac:dyDescent="0.25">
      <c r="B128" s="49">
        <v>44348</v>
      </c>
      <c r="C128" s="50">
        <v>8652.2276803862696</v>
      </c>
      <c r="E128" s="52">
        <f t="shared" si="4"/>
        <v>0</v>
      </c>
    </row>
    <row r="129" spans="2:5" x14ac:dyDescent="0.25">
      <c r="B129" s="49">
        <v>44378</v>
      </c>
      <c r="C129" s="50">
        <v>8652.2276803862696</v>
      </c>
      <c r="E129" s="52">
        <f t="shared" si="4"/>
        <v>0</v>
      </c>
    </row>
    <row r="130" spans="2:5" x14ac:dyDescent="0.25">
      <c r="B130" s="49">
        <v>44409</v>
      </c>
      <c r="C130" s="50">
        <v>8652.2276803862696</v>
      </c>
      <c r="E130" s="52">
        <f t="shared" si="4"/>
        <v>0</v>
      </c>
    </row>
    <row r="131" spans="2:5" x14ac:dyDescent="0.25">
      <c r="B131" s="49">
        <v>44440</v>
      </c>
      <c r="C131" s="50">
        <v>8802</v>
      </c>
      <c r="E131" s="52">
        <f t="shared" si="4"/>
        <v>1.7310261027139767E-2</v>
      </c>
    </row>
    <row r="132" spans="2:5" x14ac:dyDescent="0.25">
      <c r="B132" s="49">
        <v>44470</v>
      </c>
      <c r="C132" s="50">
        <v>8802</v>
      </c>
      <c r="E132" s="52">
        <f t="shared" si="4"/>
        <v>0</v>
      </c>
    </row>
    <row r="133" spans="2:5" x14ac:dyDescent="0.25">
      <c r="B133" s="49">
        <v>44470</v>
      </c>
      <c r="C133" s="50">
        <v>8802</v>
      </c>
      <c r="E133" s="52">
        <f t="shared" si="4"/>
        <v>0</v>
      </c>
    </row>
    <row r="134" spans="2:5" x14ac:dyDescent="0.25">
      <c r="B134" s="49">
        <v>44501</v>
      </c>
      <c r="C134" s="50">
        <v>8802</v>
      </c>
      <c r="E134" s="52">
        <f t="shared" si="4"/>
        <v>0</v>
      </c>
    </row>
    <row r="135" spans="2:5" x14ac:dyDescent="0.25">
      <c r="B135" s="49">
        <v>44531</v>
      </c>
      <c r="C135" s="50">
        <v>8982</v>
      </c>
      <c r="E135" s="52">
        <f t="shared" si="4"/>
        <v>2.0449897750511249E-2</v>
      </c>
    </row>
    <row r="136" spans="2:5" x14ac:dyDescent="0.25">
      <c r="B136" s="49">
        <v>44562</v>
      </c>
      <c r="C136" s="50">
        <v>9152.1274952405747</v>
      </c>
      <c r="E136" s="52">
        <f t="shared" si="4"/>
        <v>1.8940936900531589E-2</v>
      </c>
    </row>
    <row r="137" spans="2:5" x14ac:dyDescent="0.25">
      <c r="B137" s="49">
        <v>44593</v>
      </c>
      <c r="C137" s="50">
        <v>9152.1274952405747</v>
      </c>
      <c r="E137" s="52">
        <f t="shared" si="4"/>
        <v>0</v>
      </c>
    </row>
    <row r="138" spans="2:5" x14ac:dyDescent="0.25">
      <c r="B138" s="49">
        <v>44621</v>
      </c>
      <c r="C138" s="50">
        <v>9152.1274952405747</v>
      </c>
      <c r="E138" s="52">
        <f t="shared" si="4"/>
        <v>0</v>
      </c>
    </row>
    <row r="139" spans="2:5" x14ac:dyDescent="0.25">
      <c r="B139" s="49">
        <v>44652</v>
      </c>
      <c r="C139" s="50">
        <v>9152.1274952405747</v>
      </c>
      <c r="E139" s="52">
        <f t="shared" si="4"/>
        <v>0</v>
      </c>
    </row>
    <row r="140" spans="2:5" x14ac:dyDescent="0.25">
      <c r="B140" s="49">
        <v>44682</v>
      </c>
      <c r="C140" s="50">
        <v>9152.1274952405747</v>
      </c>
      <c r="E140" s="52">
        <f t="shared" si="4"/>
        <v>0</v>
      </c>
    </row>
    <row r="141" spans="2:5" x14ac:dyDescent="0.25">
      <c r="B141" s="49">
        <v>44713</v>
      </c>
      <c r="C141" s="50">
        <v>9152.1274952405747</v>
      </c>
      <c r="E141" s="52">
        <f t="shared" si="4"/>
        <v>0</v>
      </c>
    </row>
    <row r="142" spans="2:5" x14ac:dyDescent="0.25">
      <c r="B142" s="49">
        <v>44743</v>
      </c>
      <c r="C142" s="50">
        <v>9302.1339296365059</v>
      </c>
      <c r="E142" s="52">
        <f t="shared" si="4"/>
        <v>1.6390334867378072E-2</v>
      </c>
    </row>
    <row r="143" spans="2:5" x14ac:dyDescent="0.25">
      <c r="B143" s="49">
        <v>44774</v>
      </c>
      <c r="C143" s="50">
        <v>9302.1339296365059</v>
      </c>
      <c r="E143" s="52">
        <f t="shared" si="4"/>
        <v>0</v>
      </c>
    </row>
    <row r="144" spans="2:5" x14ac:dyDescent="0.25">
      <c r="B144" s="49">
        <v>44805</v>
      </c>
      <c r="C144" s="50">
        <v>9302.1339296365059</v>
      </c>
      <c r="E144" s="52">
        <f t="shared" si="4"/>
        <v>0</v>
      </c>
    </row>
    <row r="145" spans="2:5" x14ac:dyDescent="0.25">
      <c r="B145" s="49">
        <v>44835</v>
      </c>
      <c r="C145" s="50">
        <v>9302.5639296365098</v>
      </c>
      <c r="E145" s="52">
        <f t="shared" si="4"/>
        <v>4.6225952373568102E-5</v>
      </c>
    </row>
    <row r="146" spans="2:5" x14ac:dyDescent="0.25">
      <c r="B146" s="49">
        <v>44866</v>
      </c>
      <c r="C146" s="50">
        <v>9302.5539296365096</v>
      </c>
      <c r="E146" s="52">
        <f t="shared" si="4"/>
        <v>-1.0749724566105745E-6</v>
      </c>
    </row>
    <row r="147" spans="2:5" x14ac:dyDescent="0.25">
      <c r="B147" s="49">
        <v>44896</v>
      </c>
      <c r="C147" s="50">
        <v>9302.48</v>
      </c>
      <c r="E147" s="52">
        <f t="shared" ref="E147" si="5">+(C147-C146)/C146</f>
        <v>-7.9472408404398767E-6</v>
      </c>
    </row>
    <row r="148" spans="2:5" x14ac:dyDescent="0.25">
      <c r="B148" s="49">
        <v>44927</v>
      </c>
      <c r="C148" s="50">
        <v>9357.6538465445901</v>
      </c>
      <c r="E148" s="52">
        <f t="shared" ref="E148:E156" si="6">+(C148-C147)/C147</f>
        <v>5.9310900474486977E-3</v>
      </c>
    </row>
    <row r="149" spans="2:5" x14ac:dyDescent="0.25">
      <c r="B149" s="49">
        <v>44958</v>
      </c>
      <c r="C149" s="50">
        <v>9357.5684117026994</v>
      </c>
      <c r="E149" s="52">
        <f t="shared" si="6"/>
        <v>-9.1299425359938418E-6</v>
      </c>
    </row>
    <row r="150" spans="2:5" x14ac:dyDescent="0.25">
      <c r="B150" s="49">
        <v>44986</v>
      </c>
      <c r="C150" s="50">
        <v>9357.6344117027002</v>
      </c>
      <c r="E150" s="52">
        <f t="shared" si="6"/>
        <v>7.0531143451938394E-6</v>
      </c>
    </row>
    <row r="151" spans="2:5" x14ac:dyDescent="0.25">
      <c r="B151" s="49">
        <v>45017</v>
      </c>
      <c r="C151" s="50">
        <v>9357.5984117027001</v>
      </c>
      <c r="E151" s="52">
        <f t="shared" si="6"/>
        <v>-3.8471261449406961E-6</v>
      </c>
    </row>
    <row r="152" spans="2:5" x14ac:dyDescent="0.25">
      <c r="B152" s="49">
        <v>45047</v>
      </c>
      <c r="C152" s="50">
        <v>9357.6</v>
      </c>
      <c r="E152" s="52">
        <f t="shared" si="6"/>
        <v>1.6973343270135009E-7</v>
      </c>
    </row>
    <row r="153" spans="2:5" x14ac:dyDescent="0.25">
      <c r="B153" s="49">
        <v>45078</v>
      </c>
      <c r="C153" s="50">
        <v>9357.6286101220103</v>
      </c>
      <c r="E153" s="52">
        <f t="shared" si="6"/>
        <v>3.0574209209543722E-6</v>
      </c>
    </row>
    <row r="154" spans="2:5" x14ac:dyDescent="0.25">
      <c r="B154" s="49">
        <v>45108</v>
      </c>
      <c r="C154" s="50">
        <v>9357.6280101220109</v>
      </c>
      <c r="E154" s="52">
        <f t="shared" si="6"/>
        <v>-6.4118808770165235E-8</v>
      </c>
    </row>
    <row r="155" spans="2:5" x14ac:dyDescent="0.25">
      <c r="B155" s="49">
        <v>45139</v>
      </c>
      <c r="C155" s="50">
        <v>9357.6300101220095</v>
      </c>
      <c r="E155" s="52">
        <f t="shared" si="6"/>
        <v>2.1372937633608571E-7</v>
      </c>
    </row>
    <row r="156" spans="2:5" x14ac:dyDescent="0.25">
      <c r="B156" s="49">
        <v>45170</v>
      </c>
      <c r="C156" s="581">
        <v>9357.6255601220091</v>
      </c>
      <c r="E156" s="52">
        <f t="shared" si="6"/>
        <v>-4.7554776108345686E-7</v>
      </c>
    </row>
    <row r="157" spans="2:5" x14ac:dyDescent="0.25">
      <c r="B157" s="49">
        <v>45200</v>
      </c>
      <c r="C157" s="581">
        <v>9357.6255601220091</v>
      </c>
      <c r="E157" s="52">
        <f t="shared" ref="E157" si="7">+(C157-C156)/C156</f>
        <v>0</v>
      </c>
    </row>
  </sheetData>
  <sheetProtection algorithmName="SHA-512" hashValue="BMl9s/XRlE2Q+NVozh/GAuqrUFKGpKiJ1JuriMFEDlxqB8Agd0YNU3w3X2NXPKNsFj3KpiJTLCPotPhoXpvwrw==" saltValue="Vk3cCAItgdupt7XIlRM7mw==" spinCount="100000" sheet="1" objects="1" scenarios="1"/>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R201"/>
  <sheetViews>
    <sheetView showGridLines="0" topLeftCell="A61" zoomScale="93" zoomScaleNormal="93" workbookViewId="0">
      <selection activeCell="H64" sqref="H64"/>
    </sheetView>
  </sheetViews>
  <sheetFormatPr baseColWidth="10" defaultColWidth="11.42578125" defaultRowHeight="14.25" x14ac:dyDescent="0.2"/>
  <cols>
    <col min="1" max="1" width="1.28515625" style="216" customWidth="1"/>
    <col min="2" max="2" width="27.42578125" style="216" customWidth="1"/>
    <col min="3" max="3" width="12.7109375" style="216" customWidth="1"/>
    <col min="4" max="4" width="15.28515625" style="216" customWidth="1"/>
    <col min="5" max="5" width="12.7109375" style="216" customWidth="1"/>
    <col min="6" max="6" width="13.28515625" style="216" customWidth="1"/>
    <col min="7" max="8" width="11.28515625" style="216" customWidth="1"/>
    <col min="9" max="10" width="11.42578125" style="216"/>
    <col min="11" max="11" width="14.28515625" style="216" customWidth="1"/>
    <col min="12" max="13" width="11.42578125" style="216"/>
    <col min="14" max="14" width="14.28515625" style="216" customWidth="1"/>
    <col min="15" max="16" width="11.42578125" style="216"/>
    <col min="17" max="17" width="14.140625" style="216" customWidth="1"/>
    <col min="18" max="18" width="14.85546875" style="216" customWidth="1"/>
    <col min="19" max="16384" width="11.42578125" style="216"/>
  </cols>
  <sheetData>
    <row r="1" spans="1:18" ht="15" customHeight="1" x14ac:dyDescent="0.2">
      <c r="A1" s="664" t="s">
        <v>652</v>
      </c>
      <c r="B1" s="664"/>
      <c r="C1" s="664"/>
      <c r="D1" s="664"/>
      <c r="E1" s="664"/>
      <c r="F1" s="664"/>
      <c r="G1" s="664"/>
      <c r="H1" s="664"/>
      <c r="I1" s="664"/>
      <c r="J1" s="664"/>
      <c r="K1" s="664"/>
      <c r="L1" s="664"/>
      <c r="M1" s="664"/>
      <c r="N1" s="664"/>
      <c r="O1" s="664"/>
      <c r="P1" s="664"/>
      <c r="Q1" s="664"/>
      <c r="R1" s="664"/>
    </row>
    <row r="2" spans="1:18" ht="15" customHeight="1" x14ac:dyDescent="0.2">
      <c r="A2" s="664"/>
      <c r="B2" s="664"/>
      <c r="C2" s="664"/>
      <c r="D2" s="664"/>
      <c r="E2" s="664"/>
      <c r="F2" s="664"/>
      <c r="G2" s="664"/>
      <c r="H2" s="664"/>
      <c r="I2" s="664"/>
      <c r="J2" s="664"/>
      <c r="K2" s="664"/>
      <c r="L2" s="664"/>
      <c r="M2" s="664"/>
      <c r="N2" s="664"/>
      <c r="O2" s="664"/>
      <c r="P2" s="664"/>
      <c r="Q2" s="664"/>
      <c r="R2" s="664"/>
    </row>
    <row r="3" spans="1:18" x14ac:dyDescent="0.2">
      <c r="B3" s="218"/>
      <c r="N3" s="393" t="s">
        <v>3</v>
      </c>
      <c r="O3" s="219"/>
      <c r="P3" s="393" t="s">
        <v>114</v>
      </c>
      <c r="Q3" s="220"/>
    </row>
    <row r="5" spans="1:18" ht="15" customHeight="1" x14ac:dyDescent="0.2">
      <c r="B5" s="683" t="s">
        <v>653</v>
      </c>
      <c r="C5" s="685" t="s">
        <v>654</v>
      </c>
      <c r="D5" s="683" t="s">
        <v>655</v>
      </c>
    </row>
    <row r="6" spans="1:18" ht="16.5" customHeight="1" x14ac:dyDescent="0.2">
      <c r="B6" s="715"/>
      <c r="C6" s="684"/>
      <c r="D6" s="684"/>
      <c r="O6" s="853" t="s">
        <v>656</v>
      </c>
      <c r="P6" s="853"/>
      <c r="Q6" s="853"/>
      <c r="R6" s="853"/>
    </row>
    <row r="7" spans="1:18" ht="17.25" hidden="1" customHeight="1" x14ac:dyDescent="0.2">
      <c r="B7" s="385" t="s">
        <v>460</v>
      </c>
      <c r="C7" s="622">
        <v>6104</v>
      </c>
      <c r="D7" s="624">
        <v>4.8099999999999997E-2</v>
      </c>
      <c r="O7" s="853"/>
      <c r="P7" s="853"/>
      <c r="Q7" s="853"/>
      <c r="R7" s="853"/>
    </row>
    <row r="8" spans="1:18" ht="17.25" hidden="1" customHeight="1" x14ac:dyDescent="0.2">
      <c r="B8" s="385" t="s">
        <v>461</v>
      </c>
      <c r="C8" s="622">
        <v>5883</v>
      </c>
      <c r="D8" s="624">
        <v>3.6999999999999998E-2</v>
      </c>
      <c r="O8" s="853"/>
      <c r="P8" s="853"/>
      <c r="Q8" s="853"/>
      <c r="R8" s="853"/>
    </row>
    <row r="9" spans="1:18" ht="17.25" hidden="1" customHeight="1" x14ac:dyDescent="0.2">
      <c r="B9" s="385" t="s">
        <v>462</v>
      </c>
      <c r="C9" s="622">
        <v>6147</v>
      </c>
      <c r="D9" s="624">
        <v>3.4000000000000002E-2</v>
      </c>
      <c r="O9" s="853"/>
      <c r="P9" s="853"/>
      <c r="Q9" s="853"/>
      <c r="R9" s="853"/>
    </row>
    <row r="10" spans="1:18" ht="18" hidden="1" customHeight="1" x14ac:dyDescent="0.2">
      <c r="B10" s="385" t="s">
        <v>463</v>
      </c>
      <c r="C10" s="622">
        <v>6256</v>
      </c>
      <c r="D10" s="624">
        <v>4.1000000000000002E-2</v>
      </c>
      <c r="O10" s="853"/>
      <c r="P10" s="853"/>
      <c r="Q10" s="853"/>
      <c r="R10" s="853"/>
    </row>
    <row r="11" spans="1:18" ht="18" hidden="1" customHeight="1" x14ac:dyDescent="0.2">
      <c r="B11" s="385" t="s">
        <v>464</v>
      </c>
      <c r="C11" s="622">
        <v>6050</v>
      </c>
      <c r="D11" s="624">
        <v>3.9399999999999998E-2</v>
      </c>
      <c r="O11" s="853"/>
      <c r="P11" s="853"/>
      <c r="Q11" s="853"/>
      <c r="R11" s="853"/>
    </row>
    <row r="12" spans="1:18" ht="18" hidden="1" customHeight="1" x14ac:dyDescent="0.2">
      <c r="B12" s="385" t="s">
        <v>465</v>
      </c>
      <c r="C12" s="622">
        <v>6092</v>
      </c>
      <c r="D12" s="624">
        <v>2.5999999999999999E-2</v>
      </c>
      <c r="O12" s="853"/>
      <c r="P12" s="853"/>
      <c r="Q12" s="853"/>
      <c r="R12" s="853"/>
    </row>
    <row r="13" spans="1:18" ht="18" hidden="1" customHeight="1" x14ac:dyDescent="0.2">
      <c r="B13" s="385" t="s">
        <v>466</v>
      </c>
      <c r="C13" s="622">
        <v>5979</v>
      </c>
      <c r="D13" s="624">
        <v>2.9000000000000001E-2</v>
      </c>
      <c r="O13" s="853"/>
      <c r="P13" s="853"/>
      <c r="Q13" s="853"/>
      <c r="R13" s="853"/>
    </row>
    <row r="14" spans="1:18" ht="18" hidden="1" customHeight="1" x14ac:dyDescent="0.2">
      <c r="B14" s="385" t="s">
        <v>467</v>
      </c>
      <c r="C14" s="622">
        <v>6214</v>
      </c>
      <c r="D14" s="624">
        <v>5.3800000000000001E-2</v>
      </c>
      <c r="O14" s="853"/>
      <c r="P14" s="853"/>
      <c r="Q14" s="853"/>
      <c r="R14" s="853"/>
    </row>
    <row r="15" spans="1:18" ht="18" hidden="1" customHeight="1" x14ac:dyDescent="0.2">
      <c r="B15" s="385" t="s">
        <v>456</v>
      </c>
      <c r="C15" s="622">
        <v>6120</v>
      </c>
      <c r="D15" s="624">
        <v>4.9299999999999997E-2</v>
      </c>
      <c r="O15" s="853"/>
      <c r="P15" s="853"/>
      <c r="Q15" s="853"/>
      <c r="R15" s="853"/>
    </row>
    <row r="16" spans="1:18" ht="18" hidden="1" customHeight="1" x14ac:dyDescent="0.2">
      <c r="B16" s="385" t="s">
        <v>457</v>
      </c>
      <c r="C16" s="622">
        <v>5988</v>
      </c>
      <c r="D16" s="624">
        <v>5.0099999999999999E-2</v>
      </c>
      <c r="O16" s="853"/>
      <c r="P16" s="853"/>
      <c r="Q16" s="853"/>
      <c r="R16" s="853"/>
    </row>
    <row r="17" spans="2:18" ht="18" hidden="1" customHeight="1" x14ac:dyDescent="0.2">
      <c r="B17" s="385" t="s">
        <v>458</v>
      </c>
      <c r="C17" s="622">
        <v>5993</v>
      </c>
      <c r="D17" s="624">
        <v>-6.0000000000000001E-3</v>
      </c>
      <c r="O17" s="853"/>
      <c r="P17" s="853"/>
      <c r="Q17" s="853"/>
      <c r="R17" s="853"/>
    </row>
    <row r="18" spans="2:18" ht="18" hidden="1" customHeight="1" x14ac:dyDescent="0.2">
      <c r="B18" s="385" t="s">
        <v>459</v>
      </c>
      <c r="C18" s="622">
        <v>5201</v>
      </c>
      <c r="D18" s="624">
        <v>-0.1071</v>
      </c>
      <c r="O18" s="853"/>
      <c r="P18" s="853"/>
      <c r="Q18" s="853"/>
      <c r="R18" s="853"/>
    </row>
    <row r="19" spans="2:18" ht="18" hidden="1" customHeight="1" x14ac:dyDescent="0.2">
      <c r="B19" s="385" t="s">
        <v>460</v>
      </c>
      <c r="C19" s="622">
        <v>5642</v>
      </c>
      <c r="D19" s="624">
        <v>-6.6500000000000004E-2</v>
      </c>
      <c r="O19" s="853"/>
      <c r="P19" s="853"/>
      <c r="Q19" s="853"/>
      <c r="R19" s="853"/>
    </row>
    <row r="20" spans="2:18" ht="18" hidden="1" customHeight="1" x14ac:dyDescent="0.2">
      <c r="B20" s="385" t="s">
        <v>461</v>
      </c>
      <c r="C20" s="622">
        <v>5568</v>
      </c>
      <c r="D20" s="624">
        <v>-5.3999999999999999E-2</v>
      </c>
      <c r="O20" s="853"/>
      <c r="P20" s="853"/>
      <c r="Q20" s="853"/>
      <c r="R20" s="853"/>
    </row>
    <row r="21" spans="2:18" ht="18" hidden="1" customHeight="1" x14ac:dyDescent="0.2">
      <c r="B21" s="385" t="s">
        <v>462</v>
      </c>
      <c r="C21" s="622">
        <v>5929</v>
      </c>
      <c r="D21" s="624">
        <v>-3.7999999999999999E-2</v>
      </c>
      <c r="O21" s="853"/>
      <c r="P21" s="853"/>
      <c r="Q21" s="853"/>
      <c r="R21" s="853"/>
    </row>
    <row r="22" spans="2:18" ht="18" hidden="1" customHeight="1" x14ac:dyDescent="0.2">
      <c r="B22" s="385" t="s">
        <v>463</v>
      </c>
      <c r="C22" s="622">
        <v>5990</v>
      </c>
      <c r="D22" s="624">
        <v>-3.8100000000000002E-2</v>
      </c>
      <c r="O22" s="853"/>
      <c r="P22" s="853"/>
      <c r="Q22" s="853"/>
      <c r="R22" s="853"/>
    </row>
    <row r="23" spans="2:18" ht="18" hidden="1" customHeight="1" x14ac:dyDescent="0.2">
      <c r="B23" s="385" t="s">
        <v>464</v>
      </c>
      <c r="C23" s="622">
        <v>5881</v>
      </c>
      <c r="D23" s="624">
        <v>-3.2300000000000002E-2</v>
      </c>
      <c r="O23" s="853"/>
      <c r="P23" s="853"/>
      <c r="Q23" s="853"/>
      <c r="R23" s="853"/>
    </row>
    <row r="24" spans="2:18" ht="18" hidden="1" customHeight="1" x14ac:dyDescent="0.2">
      <c r="B24" s="385" t="s">
        <v>465</v>
      </c>
      <c r="C24" s="622">
        <v>6124</v>
      </c>
      <c r="D24" s="624">
        <v>6.1999999999999998E-3</v>
      </c>
      <c r="O24" s="853"/>
      <c r="P24" s="853"/>
      <c r="Q24" s="853"/>
      <c r="R24" s="853"/>
    </row>
    <row r="25" spans="2:18" ht="18" hidden="1" customHeight="1" x14ac:dyDescent="0.2">
      <c r="B25" s="385" t="s">
        <v>466</v>
      </c>
      <c r="C25" s="622">
        <v>5874</v>
      </c>
      <c r="D25" s="624">
        <v>-1.5100000000000001E-2</v>
      </c>
      <c r="O25" s="853"/>
      <c r="P25" s="853"/>
      <c r="Q25" s="853"/>
      <c r="R25" s="853"/>
    </row>
    <row r="26" spans="2:18" ht="18" hidden="1" customHeight="1" x14ac:dyDescent="0.2">
      <c r="B26" s="385" t="s">
        <v>467</v>
      </c>
      <c r="C26" s="622">
        <v>6115</v>
      </c>
      <c r="D26" s="624">
        <v>-1.5699999999999999E-2</v>
      </c>
      <c r="O26" s="853"/>
      <c r="P26" s="853"/>
      <c r="Q26" s="853"/>
      <c r="R26" s="853"/>
    </row>
    <row r="27" spans="2:18" ht="18" hidden="1" customHeight="1" x14ac:dyDescent="0.2">
      <c r="B27" s="386" t="s">
        <v>657</v>
      </c>
      <c r="C27" s="599">
        <v>5938</v>
      </c>
      <c r="D27" s="387">
        <v>-2.3400000000000001E-2</v>
      </c>
      <c r="O27" s="853"/>
      <c r="P27" s="853"/>
      <c r="Q27" s="853"/>
      <c r="R27" s="853"/>
    </row>
    <row r="28" spans="2:18" ht="18" hidden="1" customHeight="1" x14ac:dyDescent="0.2">
      <c r="B28" s="386" t="s">
        <v>658</v>
      </c>
      <c r="C28" s="600">
        <v>5668</v>
      </c>
      <c r="D28" s="287">
        <v>-2.01E-2</v>
      </c>
      <c r="O28" s="853"/>
      <c r="P28" s="853"/>
      <c r="Q28" s="853"/>
      <c r="R28" s="853"/>
    </row>
    <row r="29" spans="2:18" ht="18" hidden="1" customHeight="1" x14ac:dyDescent="0.2">
      <c r="B29" s="386" t="s">
        <v>659</v>
      </c>
      <c r="C29" s="600">
        <v>6233</v>
      </c>
      <c r="D29" s="287">
        <v>3.61E-2</v>
      </c>
      <c r="O29" s="853"/>
      <c r="P29" s="853"/>
      <c r="Q29" s="853"/>
      <c r="R29" s="853"/>
    </row>
    <row r="30" spans="2:18" ht="18" hidden="1" customHeight="1" x14ac:dyDescent="0.2">
      <c r="B30" s="386" t="s">
        <v>660</v>
      </c>
      <c r="C30" s="600">
        <v>6004</v>
      </c>
      <c r="D30" s="287">
        <v>0.1537</v>
      </c>
      <c r="O30" s="853"/>
      <c r="P30" s="853"/>
      <c r="Q30" s="853"/>
      <c r="R30" s="853"/>
    </row>
    <row r="31" spans="2:18" ht="18" hidden="1" customHeight="1" x14ac:dyDescent="0.2">
      <c r="B31" s="386" t="s">
        <v>661</v>
      </c>
      <c r="C31" s="600">
        <v>6015</v>
      </c>
      <c r="D31" s="287">
        <v>6.4399999999999999E-2</v>
      </c>
      <c r="O31" s="853"/>
      <c r="P31" s="853"/>
      <c r="Q31" s="853"/>
      <c r="R31" s="853"/>
    </row>
    <row r="32" spans="2:18" ht="18" hidden="1" customHeight="1" x14ac:dyDescent="0.2">
      <c r="B32" s="386" t="s">
        <v>662</v>
      </c>
      <c r="C32" s="600">
        <v>6017</v>
      </c>
      <c r="D32" s="287">
        <v>7.6499999999999999E-2</v>
      </c>
      <c r="O32" s="853"/>
      <c r="P32" s="853"/>
      <c r="Q32" s="853"/>
      <c r="R32" s="853"/>
    </row>
    <row r="33" spans="2:18" ht="18" hidden="1" customHeight="1" x14ac:dyDescent="0.2">
      <c r="B33" s="386" t="s">
        <v>663</v>
      </c>
      <c r="C33" s="600">
        <v>6377</v>
      </c>
      <c r="D33" s="287">
        <v>8.2500000000000004E-2</v>
      </c>
      <c r="O33" s="853"/>
      <c r="P33" s="853"/>
      <c r="Q33" s="853"/>
      <c r="R33" s="853"/>
    </row>
    <row r="34" spans="2:18" ht="18" hidden="1" customHeight="1" x14ac:dyDescent="0.2">
      <c r="B34" s="386" t="s">
        <v>664</v>
      </c>
      <c r="C34" s="600">
        <v>6346.91</v>
      </c>
      <c r="D34" s="287">
        <v>8.8499999999999995E-2</v>
      </c>
      <c r="O34" s="853"/>
      <c r="P34" s="853"/>
      <c r="Q34" s="853"/>
      <c r="R34" s="853"/>
    </row>
    <row r="35" spans="2:18" ht="18" hidden="1" customHeight="1" x14ac:dyDescent="0.2">
      <c r="B35" s="386" t="s">
        <v>665</v>
      </c>
      <c r="C35" s="600">
        <v>6307.91</v>
      </c>
      <c r="D35" s="287">
        <v>9.4500000000000001E-2</v>
      </c>
      <c r="O35" s="853"/>
      <c r="P35" s="853"/>
      <c r="Q35" s="853"/>
      <c r="R35" s="853"/>
    </row>
    <row r="36" spans="2:18" ht="18" hidden="1" customHeight="1" x14ac:dyDescent="0.2">
      <c r="B36" s="386" t="s">
        <v>666</v>
      </c>
      <c r="C36" s="600">
        <v>6490</v>
      </c>
      <c r="D36" s="287">
        <v>6.4199999999999993E-2</v>
      </c>
      <c r="O36" s="853"/>
      <c r="P36" s="853"/>
      <c r="Q36" s="853"/>
      <c r="R36" s="853"/>
    </row>
    <row r="37" spans="2:18" ht="18" hidden="1" customHeight="1" x14ac:dyDescent="0.2">
      <c r="B37" s="386" t="s">
        <v>667</v>
      </c>
      <c r="C37" s="600">
        <v>6289</v>
      </c>
      <c r="D37" s="287">
        <v>6.7000000000000004E-2</v>
      </c>
      <c r="O37" s="853"/>
      <c r="P37" s="853"/>
      <c r="Q37" s="853"/>
      <c r="R37" s="853"/>
    </row>
    <row r="38" spans="2:18" ht="18" hidden="1" customHeight="1" x14ac:dyDescent="0.2">
      <c r="B38" s="386" t="s">
        <v>668</v>
      </c>
      <c r="C38" s="600">
        <v>6429</v>
      </c>
      <c r="D38" s="287">
        <v>5.0200000000000002E-2</v>
      </c>
      <c r="O38" s="853"/>
      <c r="P38" s="853"/>
      <c r="Q38" s="853"/>
      <c r="R38" s="853"/>
    </row>
    <row r="39" spans="2:18" ht="18" hidden="1" customHeight="1" x14ac:dyDescent="0.2">
      <c r="B39" s="386" t="s">
        <v>669</v>
      </c>
      <c r="C39" s="600">
        <v>6277.9</v>
      </c>
      <c r="D39" s="287">
        <v>5.5399999999999998E-2</v>
      </c>
      <c r="O39" s="853"/>
      <c r="P39" s="853"/>
      <c r="Q39" s="853"/>
      <c r="R39" s="853"/>
    </row>
    <row r="40" spans="2:18" ht="18" hidden="1" customHeight="1" x14ac:dyDescent="0.2">
      <c r="B40" s="386" t="s">
        <v>670</v>
      </c>
      <c r="C40" s="600">
        <v>5878</v>
      </c>
      <c r="D40" s="287">
        <v>3.7199999999999997E-2</v>
      </c>
      <c r="O40" s="853"/>
      <c r="P40" s="853"/>
      <c r="Q40" s="853"/>
      <c r="R40" s="853"/>
    </row>
    <row r="41" spans="2:18" ht="18" hidden="1" customHeight="1" x14ac:dyDescent="0.2">
      <c r="B41" s="386" t="s">
        <v>671</v>
      </c>
      <c r="C41" s="600">
        <v>6535</v>
      </c>
      <c r="D41" s="287">
        <v>4.8300000000000003E-2</v>
      </c>
      <c r="O41" s="853"/>
      <c r="P41" s="853"/>
      <c r="Q41" s="853"/>
      <c r="R41" s="853"/>
    </row>
    <row r="42" spans="2:18" ht="18" hidden="1" customHeight="1" x14ac:dyDescent="0.2">
      <c r="B42" s="386" t="s">
        <v>672</v>
      </c>
      <c r="C42" s="600">
        <v>6272</v>
      </c>
      <c r="D42" s="287">
        <v>-0.04</v>
      </c>
      <c r="E42" s="297"/>
      <c r="O42" s="853"/>
      <c r="P42" s="853"/>
      <c r="Q42" s="853"/>
      <c r="R42" s="853"/>
    </row>
    <row r="43" spans="2:18" ht="18" hidden="1" customHeight="1" x14ac:dyDescent="0.2">
      <c r="B43" s="386" t="s">
        <v>673</v>
      </c>
      <c r="C43" s="600">
        <v>6577</v>
      </c>
      <c r="D43" s="287">
        <v>6.4000000000000001E-2</v>
      </c>
      <c r="E43" s="297"/>
      <c r="O43" s="853"/>
      <c r="P43" s="853"/>
      <c r="Q43" s="853"/>
      <c r="R43" s="853"/>
    </row>
    <row r="44" spans="2:18" ht="18" hidden="1" customHeight="1" x14ac:dyDescent="0.2">
      <c r="B44" s="386" t="s">
        <v>674</v>
      </c>
      <c r="C44" s="600">
        <v>6207</v>
      </c>
      <c r="D44" s="287">
        <v>3.1099999999999999E-2</v>
      </c>
      <c r="E44" s="297"/>
      <c r="O44" s="853"/>
      <c r="P44" s="853"/>
      <c r="Q44" s="853"/>
      <c r="R44" s="853"/>
    </row>
    <row r="45" spans="2:18" ht="18" hidden="1" customHeight="1" x14ac:dyDescent="0.2">
      <c r="B45" s="386" t="s">
        <v>675</v>
      </c>
      <c r="C45" s="600">
        <v>6564</v>
      </c>
      <c r="D45" s="287">
        <v>3.4299999999999997E-2</v>
      </c>
      <c r="E45" s="297"/>
      <c r="O45" s="853"/>
      <c r="P45" s="853"/>
      <c r="Q45" s="853"/>
      <c r="R45" s="853"/>
    </row>
    <row r="46" spans="2:18" ht="18" customHeight="1" x14ac:dyDescent="0.2">
      <c r="B46" s="386" t="s">
        <v>676</v>
      </c>
      <c r="C46" s="600">
        <v>6624</v>
      </c>
      <c r="D46" s="287">
        <v>3.7199999999999997E-2</v>
      </c>
      <c r="E46" s="297"/>
      <c r="O46" s="853"/>
      <c r="P46" s="853"/>
      <c r="Q46" s="853"/>
      <c r="R46" s="853"/>
    </row>
    <row r="47" spans="2:18" ht="18" customHeight="1" x14ac:dyDescent="0.2">
      <c r="B47" s="386" t="s">
        <v>677</v>
      </c>
      <c r="C47" s="600">
        <v>6409</v>
      </c>
      <c r="D47" s="287">
        <v>1.61E-2</v>
      </c>
      <c r="E47" s="297"/>
      <c r="O47" s="853"/>
      <c r="P47" s="853"/>
      <c r="Q47" s="853"/>
      <c r="R47" s="853"/>
    </row>
    <row r="48" spans="2:18" ht="18" customHeight="1" x14ac:dyDescent="0.2">
      <c r="B48" s="386" t="s">
        <v>678</v>
      </c>
      <c r="C48" s="600">
        <v>6558</v>
      </c>
      <c r="D48" s="287">
        <v>1.03E-2</v>
      </c>
      <c r="E48" s="297"/>
      <c r="O48" s="853"/>
      <c r="P48" s="853"/>
      <c r="Q48" s="853"/>
      <c r="R48" s="853"/>
    </row>
    <row r="49" spans="2:18" ht="18" customHeight="1" x14ac:dyDescent="0.2">
      <c r="B49" s="386" t="s">
        <v>679</v>
      </c>
      <c r="C49" s="600">
        <v>6301</v>
      </c>
      <c r="D49" s="287">
        <v>1.4E-3</v>
      </c>
      <c r="E49" s="297"/>
      <c r="F49" s="318"/>
      <c r="G49" s="284"/>
      <c r="H49" s="284"/>
      <c r="I49" s="297"/>
      <c r="O49" s="853"/>
      <c r="P49" s="853"/>
      <c r="Q49" s="853"/>
      <c r="R49" s="853"/>
    </row>
    <row r="50" spans="2:18" ht="18" customHeight="1" x14ac:dyDescent="0.2">
      <c r="B50" s="386" t="s">
        <v>680</v>
      </c>
      <c r="C50" s="600">
        <v>6448</v>
      </c>
      <c r="D50" s="287">
        <v>0</v>
      </c>
      <c r="E50" s="297"/>
      <c r="F50" s="318"/>
      <c r="G50" s="284"/>
      <c r="H50" s="284"/>
      <c r="I50" s="297"/>
      <c r="O50" s="853"/>
      <c r="P50" s="853"/>
      <c r="Q50" s="853"/>
      <c r="R50" s="853"/>
    </row>
    <row r="51" spans="2:18" ht="18" customHeight="1" x14ac:dyDescent="0.2">
      <c r="B51" s="386" t="s">
        <v>681</v>
      </c>
      <c r="C51" s="600">
        <v>6393</v>
      </c>
      <c r="D51" s="287">
        <v>1.3899999999999999E-2</v>
      </c>
      <c r="E51" s="297"/>
      <c r="F51" s="318"/>
      <c r="G51" s="284"/>
      <c r="H51" s="284"/>
      <c r="I51" s="297"/>
      <c r="O51" s="853"/>
      <c r="P51" s="853"/>
      <c r="Q51" s="853"/>
      <c r="R51" s="853"/>
    </row>
    <row r="52" spans="2:18" ht="18" customHeight="1" x14ac:dyDescent="0.2">
      <c r="B52" s="386" t="s">
        <v>682</v>
      </c>
      <c r="C52" s="600">
        <f>19044.1-C51-C53</f>
        <v>6000.119999999999</v>
      </c>
      <c r="D52" s="287">
        <f>(1.74%)-D53-D51</f>
        <v>-1.43E-2</v>
      </c>
      <c r="E52" s="297"/>
      <c r="F52" s="318"/>
      <c r="G52" s="284"/>
      <c r="H52" s="284"/>
      <c r="I52" s="297"/>
      <c r="O52" s="853"/>
      <c r="P52" s="853"/>
      <c r="Q52" s="853"/>
      <c r="R52" s="853"/>
    </row>
    <row r="53" spans="2:18" ht="18" customHeight="1" x14ac:dyDescent="0.2">
      <c r="B53" s="386" t="s">
        <v>683</v>
      </c>
      <c r="C53" s="600">
        <v>6650.98</v>
      </c>
      <c r="D53" s="287">
        <v>1.78E-2</v>
      </c>
      <c r="E53" s="297"/>
      <c r="F53" s="318"/>
      <c r="G53" s="284"/>
      <c r="H53" s="284"/>
      <c r="I53" s="297"/>
      <c r="O53" s="853"/>
      <c r="P53" s="853"/>
      <c r="Q53" s="853"/>
      <c r="R53" s="853"/>
    </row>
    <row r="54" spans="2:18" ht="18" customHeight="1" x14ac:dyDescent="0.2">
      <c r="B54" s="386" t="s">
        <v>684</v>
      </c>
      <c r="C54" s="600">
        <v>6366.93</v>
      </c>
      <c r="D54" s="287">
        <v>1.8499999999999999E-2</v>
      </c>
      <c r="E54" s="297"/>
      <c r="F54" s="318"/>
      <c r="G54" s="284"/>
      <c r="H54" s="284"/>
      <c r="I54" s="297"/>
      <c r="O54" s="853"/>
      <c r="P54" s="853"/>
      <c r="Q54" s="853"/>
      <c r="R54" s="853"/>
    </row>
    <row r="55" spans="2:18" ht="18" customHeight="1" x14ac:dyDescent="0.2">
      <c r="B55" s="386" t="s">
        <v>685</v>
      </c>
      <c r="C55" s="600">
        <v>6845.69</v>
      </c>
      <c r="D55" s="287">
        <v>4.0500000000000001E-2</v>
      </c>
      <c r="E55" s="297"/>
      <c r="F55" s="318"/>
      <c r="G55" s="284"/>
      <c r="H55" s="284"/>
      <c r="I55" s="297"/>
      <c r="O55" s="853"/>
      <c r="P55" s="853"/>
      <c r="Q55" s="853"/>
      <c r="R55" s="853"/>
    </row>
    <row r="56" spans="2:18" ht="18" customHeight="1" x14ac:dyDescent="0.2">
      <c r="B56" s="386" t="s">
        <v>686</v>
      </c>
      <c r="C56" s="600">
        <v>6581.46</v>
      </c>
      <c r="D56" s="287">
        <v>6.0199999999999997E-2</v>
      </c>
      <c r="E56" s="297"/>
      <c r="F56" s="318"/>
      <c r="G56" s="284"/>
      <c r="H56" s="284"/>
      <c r="I56" s="297"/>
      <c r="O56" s="853"/>
      <c r="P56" s="853"/>
      <c r="Q56" s="853"/>
      <c r="R56" s="853"/>
    </row>
    <row r="57" spans="2:18" ht="18" customHeight="1" x14ac:dyDescent="0.2">
      <c r="B57" s="574" t="s">
        <v>687</v>
      </c>
      <c r="C57" s="600">
        <v>6801.33</v>
      </c>
      <c r="D57" s="287">
        <v>3.5700000000000003E-2</v>
      </c>
      <c r="E57" s="297"/>
      <c r="F57" s="318"/>
      <c r="G57" s="284"/>
      <c r="H57" s="284"/>
      <c r="I57" s="297"/>
      <c r="O57" s="853"/>
      <c r="P57" s="853"/>
      <c r="Q57" s="853"/>
      <c r="R57" s="853"/>
    </row>
    <row r="58" spans="2:18" ht="18" customHeight="1" x14ac:dyDescent="0.2">
      <c r="B58" s="574" t="s">
        <v>688</v>
      </c>
      <c r="C58" s="600">
        <v>7006</v>
      </c>
      <c r="D58" s="287" t="s">
        <v>689</v>
      </c>
      <c r="E58" s="573"/>
      <c r="F58" s="318"/>
      <c r="G58" s="284"/>
      <c r="H58" s="284"/>
      <c r="I58" s="297"/>
      <c r="O58" s="853"/>
      <c r="P58" s="853"/>
      <c r="Q58" s="853"/>
      <c r="R58" s="853"/>
    </row>
    <row r="59" spans="2:18" ht="18" customHeight="1" x14ac:dyDescent="0.2">
      <c r="B59" s="656" t="s">
        <v>690</v>
      </c>
      <c r="C59" s="653">
        <v>6886</v>
      </c>
      <c r="D59" s="657" t="s">
        <v>691</v>
      </c>
      <c r="E59" s="573"/>
      <c r="F59" s="318"/>
      <c r="G59" s="284"/>
      <c r="H59" s="284"/>
      <c r="I59" s="297"/>
      <c r="O59" s="853"/>
      <c r="P59" s="853"/>
      <c r="Q59" s="853"/>
      <c r="R59" s="853"/>
    </row>
    <row r="60" spans="2:18" ht="18" customHeight="1" x14ac:dyDescent="0.2">
      <c r="B60" s="656" t="s">
        <v>692</v>
      </c>
      <c r="C60" s="653">
        <v>6889</v>
      </c>
      <c r="D60" s="657">
        <v>4.9000000000000002E-2</v>
      </c>
      <c r="E60" s="573"/>
      <c r="F60" s="318"/>
      <c r="G60" s="284"/>
      <c r="H60" s="284"/>
      <c r="I60" s="297"/>
      <c r="O60" s="853"/>
      <c r="P60" s="853"/>
      <c r="Q60" s="853"/>
      <c r="R60" s="853"/>
    </row>
    <row r="61" spans="2:18" ht="18" customHeight="1" x14ac:dyDescent="0.2">
      <c r="B61" s="656" t="s">
        <v>693</v>
      </c>
      <c r="C61" s="653">
        <v>6699</v>
      </c>
      <c r="D61" s="657">
        <v>6.3E-2</v>
      </c>
      <c r="E61" s="573"/>
      <c r="F61" s="318"/>
      <c r="G61" s="284"/>
      <c r="H61" s="284"/>
      <c r="I61" s="297"/>
      <c r="O61" s="853"/>
      <c r="P61" s="853"/>
      <c r="Q61" s="853"/>
      <c r="R61" s="853"/>
    </row>
    <row r="62" spans="2:18" ht="18" customHeight="1" x14ac:dyDescent="0.2">
      <c r="B62" s="572"/>
      <c r="C62" s="622"/>
      <c r="D62" s="568"/>
      <c r="E62" s="573"/>
      <c r="F62" s="318"/>
      <c r="G62" s="284"/>
      <c r="H62" s="284"/>
      <c r="I62" s="297"/>
      <c r="O62" s="853"/>
      <c r="P62" s="853"/>
      <c r="Q62" s="853"/>
      <c r="R62" s="853"/>
    </row>
    <row r="63" spans="2:18" ht="33" customHeight="1" x14ac:dyDescent="0.2">
      <c r="B63" s="852" t="s">
        <v>694</v>
      </c>
      <c r="C63" s="852"/>
      <c r="D63" s="852"/>
      <c r="E63" s="297"/>
      <c r="O63" s="853"/>
      <c r="P63" s="853"/>
      <c r="Q63" s="853"/>
      <c r="R63" s="853"/>
    </row>
    <row r="64" spans="2:18" ht="15" customHeight="1" x14ac:dyDescent="0.2">
      <c r="C64" s="297"/>
      <c r="D64" s="318"/>
      <c r="O64" s="853"/>
      <c r="P64" s="853"/>
      <c r="Q64" s="853"/>
      <c r="R64" s="853"/>
    </row>
    <row r="65" spans="1:18" ht="15" customHeight="1" x14ac:dyDescent="0.2">
      <c r="N65" s="216" t="s">
        <v>695</v>
      </c>
      <c r="O65" s="853"/>
      <c r="P65" s="853"/>
      <c r="Q65" s="853"/>
      <c r="R65" s="853"/>
    </row>
    <row r="66" spans="1:18" ht="15" customHeight="1" x14ac:dyDescent="0.2">
      <c r="B66" s="683" t="s">
        <v>696</v>
      </c>
      <c r="C66" s="685" t="s">
        <v>654</v>
      </c>
      <c r="D66" s="683" t="s">
        <v>77</v>
      </c>
      <c r="O66" s="853"/>
      <c r="P66" s="853"/>
      <c r="Q66" s="853"/>
      <c r="R66" s="853"/>
    </row>
    <row r="67" spans="1:18" ht="18" customHeight="1" x14ac:dyDescent="0.2">
      <c r="B67" s="715"/>
      <c r="C67" s="684"/>
      <c r="D67" s="715"/>
      <c r="G67" s="339"/>
      <c r="H67" s="339"/>
      <c r="O67" s="853"/>
      <c r="P67" s="853"/>
      <c r="Q67" s="853"/>
      <c r="R67" s="853"/>
    </row>
    <row r="68" spans="1:18" ht="20.25" customHeight="1" x14ac:dyDescent="0.2">
      <c r="B68" s="388" t="s">
        <v>697</v>
      </c>
      <c r="C68" s="582">
        <v>6301.83</v>
      </c>
      <c r="D68" s="455">
        <v>1.4E-3</v>
      </c>
      <c r="G68" s="339"/>
      <c r="H68" s="339"/>
      <c r="O68" s="853"/>
      <c r="P68" s="853"/>
      <c r="Q68" s="853"/>
      <c r="R68" s="853"/>
    </row>
    <row r="69" spans="1:18" ht="20.25" customHeight="1" x14ac:dyDescent="0.2">
      <c r="B69" s="389" t="s">
        <v>698</v>
      </c>
      <c r="C69" s="582">
        <v>6698.63</v>
      </c>
      <c r="D69" s="373">
        <v>6.3200000000000006E-2</v>
      </c>
      <c r="G69" s="339"/>
      <c r="H69" s="339"/>
      <c r="O69" s="853"/>
      <c r="P69" s="853"/>
      <c r="Q69" s="853"/>
      <c r="R69" s="853"/>
    </row>
    <row r="70" spans="1:18" ht="20.25" customHeight="1" x14ac:dyDescent="0.2">
      <c r="B70" s="389" t="s">
        <v>699</v>
      </c>
      <c r="C70" s="605">
        <v>70208.160000000003</v>
      </c>
      <c r="D70" s="372">
        <v>3.6499999999999998E-2</v>
      </c>
      <c r="G70" s="339"/>
      <c r="H70" s="339"/>
      <c r="O70" s="853"/>
      <c r="P70" s="853"/>
      <c r="Q70" s="853"/>
      <c r="R70" s="853"/>
    </row>
    <row r="71" spans="1:18" ht="20.25" customHeight="1" x14ac:dyDescent="0.2">
      <c r="B71" s="389" t="s">
        <v>700</v>
      </c>
      <c r="C71" s="582" t="s">
        <v>701</v>
      </c>
      <c r="D71" s="373">
        <v>4.1799999999999997E-2</v>
      </c>
      <c r="E71" s="297"/>
      <c r="G71" s="339"/>
      <c r="H71" s="339"/>
      <c r="O71" s="853"/>
      <c r="P71" s="853"/>
      <c r="Q71" s="853"/>
      <c r="R71" s="853"/>
    </row>
    <row r="72" spans="1:18" ht="20.25" customHeight="1" x14ac:dyDescent="0.2">
      <c r="B72" s="389" t="s">
        <v>702</v>
      </c>
      <c r="C72" s="582">
        <v>76637.52</v>
      </c>
      <c r="D72" s="373">
        <v>3.7600000000000001E-2</v>
      </c>
      <c r="H72" s="339"/>
      <c r="O72" s="853"/>
      <c r="P72" s="853"/>
      <c r="Q72" s="853"/>
      <c r="R72" s="853"/>
    </row>
    <row r="73" spans="1:18" ht="20.25" customHeight="1" x14ac:dyDescent="0.2">
      <c r="B73" s="389" t="s">
        <v>703</v>
      </c>
      <c r="C73" s="582">
        <v>79565.009999999995</v>
      </c>
      <c r="D73" s="456">
        <v>3.8300000000000001E-2</v>
      </c>
      <c r="O73" s="853"/>
      <c r="P73" s="853"/>
      <c r="Q73" s="853"/>
      <c r="R73" s="853"/>
    </row>
    <row r="74" spans="1:18" ht="16.5" customHeight="1" x14ac:dyDescent="0.2">
      <c r="B74" s="851" t="s">
        <v>694</v>
      </c>
      <c r="C74" s="851"/>
      <c r="D74" s="851"/>
      <c r="O74" s="853"/>
      <c r="P74" s="853"/>
      <c r="Q74" s="853"/>
      <c r="R74" s="853"/>
    </row>
    <row r="75" spans="1:18" ht="15" customHeight="1" x14ac:dyDescent="0.2">
      <c r="B75" s="851"/>
      <c r="C75" s="851"/>
      <c r="D75" s="851"/>
      <c r="O75" s="390"/>
      <c r="P75" s="390"/>
      <c r="Q75" s="390"/>
      <c r="R75" s="390"/>
    </row>
    <row r="76" spans="1:18" ht="15" customHeight="1" x14ac:dyDescent="0.2">
      <c r="O76" s="390"/>
      <c r="P76" s="390"/>
      <c r="Q76" s="390"/>
      <c r="R76" s="390"/>
    </row>
    <row r="77" spans="1:18" ht="15" customHeight="1" x14ac:dyDescent="0.2">
      <c r="A77" s="664"/>
      <c r="B77" s="664"/>
      <c r="C77" s="664"/>
      <c r="D77" s="664"/>
      <c r="E77" s="664"/>
      <c r="F77" s="664"/>
      <c r="G77" s="664"/>
      <c r="H77" s="664"/>
      <c r="I77" s="664"/>
      <c r="J77" s="664"/>
      <c r="K77" s="664"/>
      <c r="L77" s="664"/>
      <c r="M77" s="664"/>
      <c r="N77" s="664"/>
      <c r="O77" s="664"/>
      <c r="P77" s="664"/>
      <c r="Q77" s="664"/>
      <c r="R77" s="664"/>
    </row>
    <row r="78" spans="1:18" ht="15" customHeight="1" x14ac:dyDescent="0.2">
      <c r="A78" s="664"/>
      <c r="B78" s="664"/>
      <c r="C78" s="664"/>
      <c r="D78" s="664"/>
      <c r="E78" s="664"/>
      <c r="F78" s="664"/>
      <c r="G78" s="664"/>
      <c r="H78" s="664"/>
      <c r="I78" s="664"/>
      <c r="J78" s="664"/>
      <c r="K78" s="664"/>
      <c r="L78" s="664"/>
      <c r="M78" s="664"/>
      <c r="N78" s="664"/>
      <c r="O78" s="664"/>
      <c r="P78" s="664"/>
      <c r="Q78" s="664"/>
      <c r="R78" s="664"/>
    </row>
    <row r="79" spans="1:18" ht="15" customHeight="1" x14ac:dyDescent="0.2">
      <c r="O79" s="390"/>
      <c r="P79" s="390"/>
      <c r="Q79" s="390"/>
      <c r="R79" s="390"/>
    </row>
    <row r="200" spans="2:2" ht="15" x14ac:dyDescent="0.25">
      <c r="B200" s="26" t="s">
        <v>704</v>
      </c>
    </row>
    <row r="201" spans="2:2" ht="15" x14ac:dyDescent="0.25">
      <c r="B201" s="26" t="s">
        <v>705</v>
      </c>
    </row>
  </sheetData>
  <sheetProtection algorithmName="SHA-512" hashValue="dQF9c7BsPZDXMesloD4Qz0KfKfMvW7LatvismRctT+6gy6nk+xPLBiUrwm/9onGXGqDnAkVmaMAbIuMGkM2Tlw==" saltValue="4NaNu17n3t848zytiHaLkw==" spinCount="100000" sheet="1" objects="1" scenarios="1"/>
  <mergeCells count="11">
    <mergeCell ref="A77:R78"/>
    <mergeCell ref="B5:B6"/>
    <mergeCell ref="C5:C6"/>
    <mergeCell ref="D5:D6"/>
    <mergeCell ref="B63:D63"/>
    <mergeCell ref="O6:R74"/>
    <mergeCell ref="A1:R2"/>
    <mergeCell ref="B66:B67"/>
    <mergeCell ref="C66:C67"/>
    <mergeCell ref="D66:D67"/>
    <mergeCell ref="B74:D75"/>
  </mergeCells>
  <phoneticPr fontId="61" type="noConversion"/>
  <conditionalFormatting sqref="D72:D73">
    <cfRule type="cellIs" dxfId="60" priority="28" operator="lessThan">
      <formula>0</formula>
    </cfRule>
  </conditionalFormatting>
  <conditionalFormatting sqref="D11">
    <cfRule type="cellIs" dxfId="59" priority="26" operator="lessThan">
      <formula>0</formula>
    </cfRule>
  </conditionalFormatting>
  <conditionalFormatting sqref="D10">
    <cfRule type="cellIs" dxfId="58" priority="25" operator="lessThan">
      <formula>0</formula>
    </cfRule>
  </conditionalFormatting>
  <conditionalFormatting sqref="D11:D13">
    <cfRule type="cellIs" dxfId="57" priority="24" operator="lessThan">
      <formula>0</formula>
    </cfRule>
  </conditionalFormatting>
  <conditionalFormatting sqref="D13:D15">
    <cfRule type="cellIs" dxfId="56" priority="23" operator="lessThan">
      <formula>0</formula>
    </cfRule>
  </conditionalFormatting>
  <conditionalFormatting sqref="D9">
    <cfRule type="cellIs" dxfId="55" priority="20" operator="lessThan">
      <formula>0</formula>
    </cfRule>
  </conditionalFormatting>
  <conditionalFormatting sqref="D10">
    <cfRule type="cellIs" dxfId="54" priority="21" operator="lessThan">
      <formula>0</formula>
    </cfRule>
  </conditionalFormatting>
  <conditionalFormatting sqref="D19:D20">
    <cfRule type="cellIs" dxfId="53" priority="19" operator="lessThan">
      <formula>0</formula>
    </cfRule>
  </conditionalFormatting>
  <conditionalFormatting sqref="D21:D29">
    <cfRule type="cellIs" dxfId="52" priority="18" operator="lessThan">
      <formula>0</formula>
    </cfRule>
  </conditionalFormatting>
  <conditionalFormatting sqref="D15:D18 D7">
    <cfRule type="cellIs" dxfId="51" priority="48" operator="lessThan">
      <formula>0</formula>
    </cfRule>
  </conditionalFormatting>
  <conditionalFormatting sqref="D68">
    <cfRule type="cellIs" dxfId="50" priority="47" operator="lessThan">
      <formula>0</formula>
    </cfRule>
  </conditionalFormatting>
  <conditionalFormatting sqref="D7:D9">
    <cfRule type="cellIs" dxfId="49" priority="27" operator="lessThan">
      <formula>0</formula>
    </cfRule>
  </conditionalFormatting>
  <conditionalFormatting sqref="D30">
    <cfRule type="cellIs" dxfId="48" priority="15" operator="lessThan">
      <formula>0</formula>
    </cfRule>
  </conditionalFormatting>
  <conditionalFormatting sqref="D31">
    <cfRule type="cellIs" dxfId="47" priority="14" operator="lessThan">
      <formula>0</formula>
    </cfRule>
  </conditionalFormatting>
  <conditionalFormatting sqref="D32">
    <cfRule type="cellIs" dxfId="46" priority="13" operator="lessThan">
      <formula>0</formula>
    </cfRule>
  </conditionalFormatting>
  <conditionalFormatting sqref="D34">
    <cfRule type="cellIs" dxfId="45" priority="12" operator="lessThan">
      <formula>0</formula>
    </cfRule>
  </conditionalFormatting>
  <conditionalFormatting sqref="D33">
    <cfRule type="cellIs" dxfId="44" priority="11" operator="lessThan">
      <formula>0</formula>
    </cfRule>
  </conditionalFormatting>
  <conditionalFormatting sqref="D35">
    <cfRule type="cellIs" dxfId="43" priority="10" operator="lessThan">
      <formula>0</formula>
    </cfRule>
  </conditionalFormatting>
  <conditionalFormatting sqref="D36">
    <cfRule type="cellIs" dxfId="42" priority="9" operator="lessThan">
      <formula>0</formula>
    </cfRule>
  </conditionalFormatting>
  <conditionalFormatting sqref="D37">
    <cfRule type="cellIs" dxfId="41" priority="8" operator="lessThan">
      <formula>0</formula>
    </cfRule>
  </conditionalFormatting>
  <conditionalFormatting sqref="D38">
    <cfRule type="cellIs" dxfId="40" priority="7" operator="lessThan">
      <formula>0</formula>
    </cfRule>
  </conditionalFormatting>
  <conditionalFormatting sqref="D39:D50">
    <cfRule type="cellIs" dxfId="39" priority="6" operator="lessThan">
      <formula>0</formula>
    </cfRule>
  </conditionalFormatting>
  <conditionalFormatting sqref="D51:D62">
    <cfRule type="cellIs" dxfId="38" priority="5" operator="lessThan">
      <formula>0</formula>
    </cfRule>
  </conditionalFormatting>
  <conditionalFormatting sqref="D71">
    <cfRule type="cellIs" dxfId="37" priority="3" operator="lessThan">
      <formula>0</formula>
    </cfRule>
  </conditionalFormatting>
  <conditionalFormatting sqref="D70">
    <cfRule type="cellIs" dxfId="36" priority="4" operator="lessThan">
      <formula>0</formula>
    </cfRule>
  </conditionalFormatting>
  <conditionalFormatting sqref="D69">
    <cfRule type="cellIs" dxfId="35" priority="1" operator="lessThan">
      <formula>0</formula>
    </cfRule>
  </conditionalFormatting>
  <hyperlinks>
    <hyperlink ref="B200" r:id="rId1"/>
    <hyperlink ref="B201" r:id="rId2"/>
  </hyperlinks>
  <pageMargins left="0.7" right="0.7" top="0.75" bottom="0.75" header="0.3" footer="0.3"/>
  <pageSetup orientation="portrait" r:id="rId3"/>
  <drawing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B2:O13"/>
  <sheetViews>
    <sheetView workbookViewId="0">
      <selection activeCell="H15" sqref="H15"/>
    </sheetView>
  </sheetViews>
  <sheetFormatPr baseColWidth="10" defaultColWidth="11.42578125" defaultRowHeight="15" x14ac:dyDescent="0.25"/>
  <sheetData>
    <row r="2" spans="2:15" x14ac:dyDescent="0.25">
      <c r="B2" s="49">
        <v>41640</v>
      </c>
      <c r="C2" s="56">
        <v>5167</v>
      </c>
      <c r="E2" s="49">
        <v>42005</v>
      </c>
      <c r="F2">
        <v>5310</v>
      </c>
      <c r="I2" s="49">
        <v>42370</v>
      </c>
      <c r="J2">
        <v>5584</v>
      </c>
      <c r="K2" s="37">
        <f>+(J2-F2)/F2</f>
        <v>5.1600753295668551E-2</v>
      </c>
      <c r="O2" s="49">
        <v>42736</v>
      </c>
    </row>
    <row r="3" spans="2:15" x14ac:dyDescent="0.25">
      <c r="B3" s="49">
        <v>41671</v>
      </c>
      <c r="C3" s="56">
        <v>4902</v>
      </c>
      <c r="E3" s="49">
        <v>42036</v>
      </c>
      <c r="F3">
        <v>5048</v>
      </c>
      <c r="I3" s="49">
        <v>42401</v>
      </c>
      <c r="J3">
        <v>5465</v>
      </c>
      <c r="K3" s="37">
        <f t="shared" ref="K3:K12" si="0">+(J3-F3)/F3</f>
        <v>8.2606973058637082E-2</v>
      </c>
    </row>
    <row r="4" spans="2:15" x14ac:dyDescent="0.25">
      <c r="B4" s="49">
        <v>41699</v>
      </c>
      <c r="C4" s="56">
        <v>5317</v>
      </c>
      <c r="E4" s="49">
        <v>42064</v>
      </c>
      <c r="F4">
        <v>5533</v>
      </c>
      <c r="I4" s="49">
        <v>42430</v>
      </c>
      <c r="J4">
        <v>5567</v>
      </c>
      <c r="K4" s="37">
        <f t="shared" si="0"/>
        <v>6.1449484908729438E-3</v>
      </c>
    </row>
    <row r="5" spans="2:15" x14ac:dyDescent="0.25">
      <c r="B5" s="49">
        <v>41730</v>
      </c>
      <c r="C5" s="56">
        <v>5169</v>
      </c>
      <c r="E5" s="49">
        <v>42095</v>
      </c>
      <c r="F5">
        <v>5278</v>
      </c>
      <c r="I5" s="49">
        <v>42461</v>
      </c>
      <c r="J5">
        <v>5397</v>
      </c>
      <c r="K5" s="37">
        <f t="shared" si="0"/>
        <v>2.2546419098143235E-2</v>
      </c>
    </row>
    <row r="6" spans="2:15" x14ac:dyDescent="0.25">
      <c r="B6" s="49">
        <v>41760</v>
      </c>
      <c r="C6" s="56">
        <v>5411</v>
      </c>
      <c r="E6" s="49">
        <v>42125</v>
      </c>
      <c r="F6">
        <v>5623</v>
      </c>
      <c r="I6" s="49">
        <v>42491</v>
      </c>
      <c r="J6">
        <v>5550</v>
      </c>
      <c r="K6" s="37">
        <f t="shared" si="0"/>
        <v>-1.2982393739996443E-2</v>
      </c>
    </row>
    <row r="7" spans="2:15" x14ac:dyDescent="0.25">
      <c r="B7" s="49">
        <v>41791</v>
      </c>
      <c r="C7" s="56">
        <v>5218</v>
      </c>
      <c r="E7" s="49">
        <v>42156</v>
      </c>
      <c r="F7">
        <v>5414</v>
      </c>
      <c r="I7" s="49">
        <v>42522</v>
      </c>
      <c r="J7">
        <v>5400</v>
      </c>
      <c r="K7" s="37">
        <f t="shared" si="0"/>
        <v>-2.5858884373845584E-3</v>
      </c>
    </row>
    <row r="8" spans="2:15" x14ac:dyDescent="0.25">
      <c r="B8" s="49">
        <v>41821</v>
      </c>
      <c r="C8" s="56">
        <v>5513</v>
      </c>
      <c r="E8" s="49">
        <v>42186</v>
      </c>
      <c r="F8">
        <v>5669</v>
      </c>
      <c r="I8" s="49">
        <v>42552</v>
      </c>
      <c r="J8">
        <v>5487</v>
      </c>
      <c r="K8" s="37">
        <f t="shared" si="0"/>
        <v>-3.2104427588639975E-2</v>
      </c>
    </row>
    <row r="9" spans="2:15" x14ac:dyDescent="0.25">
      <c r="B9" s="49">
        <v>41852</v>
      </c>
      <c r="C9" s="56">
        <v>5419</v>
      </c>
      <c r="E9" s="49">
        <v>42217</v>
      </c>
      <c r="F9">
        <v>5691</v>
      </c>
      <c r="I9" s="49">
        <v>42583</v>
      </c>
      <c r="J9">
        <v>5760</v>
      </c>
      <c r="K9" s="37">
        <f t="shared" si="0"/>
        <v>1.2124406958355299E-2</v>
      </c>
    </row>
    <row r="10" spans="2:15" x14ac:dyDescent="0.25">
      <c r="B10" s="49">
        <v>41883</v>
      </c>
      <c r="C10" s="56">
        <v>5346</v>
      </c>
      <c r="E10" s="49">
        <v>42248</v>
      </c>
      <c r="F10">
        <v>5701</v>
      </c>
      <c r="I10" s="49">
        <v>42614</v>
      </c>
      <c r="J10">
        <v>5542</v>
      </c>
      <c r="K10" s="37">
        <f t="shared" si="0"/>
        <v>-2.7889843887037361E-2</v>
      </c>
    </row>
    <row r="11" spans="2:15" x14ac:dyDescent="0.25">
      <c r="B11" s="49">
        <v>41913</v>
      </c>
      <c r="C11" s="56">
        <v>5461</v>
      </c>
      <c r="E11" s="49">
        <v>42278</v>
      </c>
      <c r="F11">
        <v>5763</v>
      </c>
      <c r="I11" s="49">
        <v>42644</v>
      </c>
      <c r="J11">
        <v>5587</v>
      </c>
      <c r="K11" s="37">
        <f t="shared" si="0"/>
        <v>-3.0539649488113829E-2</v>
      </c>
    </row>
    <row r="12" spans="2:15" x14ac:dyDescent="0.25">
      <c r="B12" s="49">
        <v>41944</v>
      </c>
      <c r="C12" s="56">
        <v>5251</v>
      </c>
      <c r="E12" s="49">
        <v>42309</v>
      </c>
      <c r="F12">
        <v>5441</v>
      </c>
      <c r="I12" s="49">
        <v>42675</v>
      </c>
      <c r="J12">
        <v>5428</v>
      </c>
      <c r="K12" s="37">
        <f t="shared" si="0"/>
        <v>-2.3892666789193163E-3</v>
      </c>
    </row>
    <row r="13" spans="2:15" x14ac:dyDescent="0.25">
      <c r="B13" s="49">
        <v>41974</v>
      </c>
      <c r="C13" s="56">
        <v>5397</v>
      </c>
      <c r="E13" s="49">
        <v>42339</v>
      </c>
      <c r="F13">
        <v>5703</v>
      </c>
      <c r="I13" s="49">
        <v>42705</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V203"/>
  <sheetViews>
    <sheetView showGridLines="0" topLeftCell="A2" zoomScaleNormal="100" workbookViewId="0">
      <selection activeCell="H64" sqref="H64"/>
    </sheetView>
  </sheetViews>
  <sheetFormatPr baseColWidth="10" defaultColWidth="11.42578125" defaultRowHeight="14.25" x14ac:dyDescent="0.2"/>
  <cols>
    <col min="1" max="1" width="2.42578125" style="216" customWidth="1"/>
    <col min="2" max="2" width="22.42578125" style="216" customWidth="1"/>
    <col min="3" max="7" width="10.140625" style="216" customWidth="1"/>
    <col min="8" max="8" width="13.85546875" style="216" customWidth="1"/>
    <col min="9" max="9" width="11.42578125" style="216"/>
    <col min="10" max="11" width="11.85546875" style="216" customWidth="1"/>
    <col min="12" max="12" width="11.42578125" style="216"/>
    <col min="13" max="13" width="15.5703125" style="216" customWidth="1"/>
    <col min="14" max="14" width="11.42578125" style="216"/>
    <col min="15" max="15" width="7.140625" style="216" customWidth="1"/>
    <col min="16" max="16" width="7.42578125" style="216" customWidth="1"/>
    <col min="17" max="17" width="8.42578125" style="216" customWidth="1"/>
    <col min="18" max="18" width="12.140625" style="216" customWidth="1"/>
    <col min="19" max="19" width="14.42578125" style="216" customWidth="1"/>
    <col min="20" max="16384" width="11.42578125" style="216"/>
  </cols>
  <sheetData>
    <row r="1" spans="1:22" ht="15" customHeight="1" x14ac:dyDescent="0.2">
      <c r="A1" s="664" t="s">
        <v>706</v>
      </c>
      <c r="B1" s="664"/>
      <c r="C1" s="664"/>
      <c r="D1" s="664"/>
      <c r="E1" s="664"/>
      <c r="F1" s="664"/>
      <c r="G1" s="664"/>
      <c r="H1" s="664"/>
      <c r="I1" s="664"/>
      <c r="J1" s="664"/>
      <c r="K1" s="664"/>
      <c r="L1" s="664"/>
      <c r="M1" s="664"/>
      <c r="N1" s="664"/>
      <c r="O1" s="664"/>
      <c r="P1" s="664"/>
      <c r="Q1" s="664"/>
      <c r="R1" s="664"/>
      <c r="S1" s="664"/>
      <c r="T1" s="664"/>
    </row>
    <row r="2" spans="1:22" ht="15" customHeight="1" x14ac:dyDescent="0.2">
      <c r="A2" s="664"/>
      <c r="B2" s="664"/>
      <c r="C2" s="664"/>
      <c r="D2" s="664"/>
      <c r="E2" s="664"/>
      <c r="F2" s="664"/>
      <c r="G2" s="664"/>
      <c r="H2" s="664"/>
      <c r="I2" s="664"/>
      <c r="J2" s="664"/>
      <c r="K2" s="664"/>
      <c r="L2" s="664"/>
      <c r="M2" s="664"/>
      <c r="N2" s="664"/>
      <c r="O2" s="664"/>
      <c r="P2" s="664"/>
      <c r="Q2" s="664"/>
      <c r="R2" s="664"/>
      <c r="S2" s="664"/>
      <c r="T2" s="664"/>
    </row>
    <row r="3" spans="1:22" x14ac:dyDescent="0.2">
      <c r="B3" s="218"/>
      <c r="N3" s="541" t="s">
        <v>186</v>
      </c>
      <c r="Q3" s="393" t="s">
        <v>114</v>
      </c>
      <c r="S3" s="275"/>
    </row>
    <row r="4" spans="1:22" x14ac:dyDescent="0.2">
      <c r="B4" s="218"/>
      <c r="P4" s="275"/>
      <c r="Q4" s="275"/>
      <c r="R4" s="275"/>
      <c r="S4" s="275"/>
    </row>
    <row r="5" spans="1:22" ht="26.25" thickBot="1" x14ac:dyDescent="0.3">
      <c r="B5" s="512" t="s">
        <v>70</v>
      </c>
      <c r="C5" s="513">
        <v>2019</v>
      </c>
      <c r="D5" s="513">
        <v>2020</v>
      </c>
      <c r="E5" s="513">
        <v>2021</v>
      </c>
      <c r="F5" s="513">
        <v>2022</v>
      </c>
      <c r="G5" s="513">
        <v>2023</v>
      </c>
      <c r="H5" s="522" t="s">
        <v>707</v>
      </c>
      <c r="T5" s="590"/>
      <c r="U5" s="591"/>
      <c r="V5" s="591"/>
    </row>
    <row r="6" spans="1:22" x14ac:dyDescent="0.2">
      <c r="B6" s="509" t="s">
        <v>456</v>
      </c>
      <c r="C6" s="510">
        <v>20</v>
      </c>
      <c r="D6" s="510">
        <v>41</v>
      </c>
      <c r="E6" s="510">
        <v>5</v>
      </c>
      <c r="F6" s="510">
        <v>17</v>
      </c>
      <c r="G6" s="510">
        <v>10</v>
      </c>
      <c r="H6" s="511">
        <f>(G6-F6)/F6</f>
        <v>-0.41176470588235292</v>
      </c>
      <c r="N6" s="854"/>
      <c r="O6" s="854"/>
      <c r="P6" s="854"/>
      <c r="Q6" s="854"/>
      <c r="R6" s="854"/>
      <c r="S6" s="854"/>
      <c r="T6" s="592"/>
      <c r="U6" s="593"/>
      <c r="V6" s="593"/>
    </row>
    <row r="7" spans="1:22" x14ac:dyDescent="0.2">
      <c r="B7" s="391" t="s">
        <v>457</v>
      </c>
      <c r="C7" s="392">
        <v>35</v>
      </c>
      <c r="D7" s="392">
        <v>24</v>
      </c>
      <c r="E7" s="392">
        <v>13</v>
      </c>
      <c r="F7" s="392">
        <v>11</v>
      </c>
      <c r="G7" s="392">
        <v>19</v>
      </c>
      <c r="H7" s="511">
        <f>(G7-F7)/F7</f>
        <v>0.72727272727272729</v>
      </c>
      <c r="N7" s="854"/>
      <c r="O7" s="854"/>
      <c r="P7" s="854"/>
      <c r="Q7" s="854"/>
      <c r="R7" s="854"/>
      <c r="S7" s="854"/>
      <c r="T7" s="592"/>
      <c r="U7" s="593"/>
      <c r="V7" s="593"/>
    </row>
    <row r="8" spans="1:22" x14ac:dyDescent="0.2">
      <c r="B8" s="391" t="s">
        <v>708</v>
      </c>
      <c r="C8" s="392">
        <v>28</v>
      </c>
      <c r="D8" s="392">
        <v>19</v>
      </c>
      <c r="E8" s="392">
        <v>15</v>
      </c>
      <c r="F8" s="392">
        <v>13</v>
      </c>
      <c r="G8" s="392">
        <v>8</v>
      </c>
      <c r="H8" s="511">
        <f t="shared" ref="H8:H16" si="0">(G8-F8)/F8</f>
        <v>-0.38461538461538464</v>
      </c>
      <c r="N8" s="854"/>
      <c r="O8" s="854"/>
      <c r="P8" s="854"/>
      <c r="Q8" s="854"/>
      <c r="R8" s="854"/>
      <c r="S8" s="854"/>
      <c r="T8" s="592"/>
      <c r="U8" s="593"/>
      <c r="V8" s="593"/>
    </row>
    <row r="9" spans="1:22" x14ac:dyDescent="0.2">
      <c r="B9" s="391" t="s">
        <v>459</v>
      </c>
      <c r="C9" s="392">
        <v>33</v>
      </c>
      <c r="D9" s="392">
        <v>16</v>
      </c>
      <c r="E9" s="392">
        <v>14</v>
      </c>
      <c r="F9" s="392">
        <v>8</v>
      </c>
      <c r="G9" s="392">
        <v>11</v>
      </c>
      <c r="H9" s="511">
        <f t="shared" si="0"/>
        <v>0.375</v>
      </c>
      <c r="I9" s="370"/>
      <c r="N9" s="854"/>
      <c r="O9" s="854"/>
      <c r="P9" s="854"/>
      <c r="Q9" s="854"/>
      <c r="R9" s="854"/>
      <c r="S9" s="854"/>
      <c r="T9" s="592"/>
      <c r="U9" s="593"/>
      <c r="V9" s="593"/>
    </row>
    <row r="10" spans="1:22" x14ac:dyDescent="0.2">
      <c r="B10" s="391" t="s">
        <v>709</v>
      </c>
      <c r="C10" s="392">
        <v>34</v>
      </c>
      <c r="D10" s="392">
        <v>22</v>
      </c>
      <c r="E10" s="392">
        <v>18</v>
      </c>
      <c r="F10" s="392">
        <v>19</v>
      </c>
      <c r="G10" s="392">
        <v>12</v>
      </c>
      <c r="H10" s="511">
        <f t="shared" si="0"/>
        <v>-0.36842105263157893</v>
      </c>
      <c r="I10" s="370"/>
      <c r="N10" s="854"/>
      <c r="O10" s="854"/>
      <c r="P10" s="854"/>
      <c r="Q10" s="854"/>
      <c r="R10" s="854"/>
      <c r="S10" s="854"/>
      <c r="T10" s="592"/>
      <c r="U10" s="593"/>
      <c r="V10" s="593"/>
    </row>
    <row r="11" spans="1:22" ht="14.25" customHeight="1" x14ac:dyDescent="0.2">
      <c r="B11" s="391" t="s">
        <v>710</v>
      </c>
      <c r="C11" s="392">
        <v>23</v>
      </c>
      <c r="D11" s="392">
        <v>36</v>
      </c>
      <c r="E11" s="392">
        <v>14</v>
      </c>
      <c r="F11" s="392">
        <v>8</v>
      </c>
      <c r="G11" s="392">
        <v>4</v>
      </c>
      <c r="H11" s="511">
        <f>(G11-F11)/F11</f>
        <v>-0.5</v>
      </c>
      <c r="N11" s="854"/>
      <c r="O11" s="854"/>
      <c r="P11" s="854"/>
      <c r="Q11" s="854"/>
      <c r="R11" s="854"/>
      <c r="S11" s="854"/>
      <c r="T11" s="592"/>
      <c r="U11" s="593"/>
      <c r="V11" s="593"/>
    </row>
    <row r="12" spans="1:22" ht="14.25" customHeight="1" x14ac:dyDescent="0.2">
      <c r="B12" s="391" t="s">
        <v>462</v>
      </c>
      <c r="C12" s="392">
        <v>30</v>
      </c>
      <c r="D12" s="392">
        <v>20</v>
      </c>
      <c r="E12" s="392">
        <v>15</v>
      </c>
      <c r="F12" s="392">
        <v>12</v>
      </c>
      <c r="G12" s="392">
        <v>5</v>
      </c>
      <c r="H12" s="511">
        <f t="shared" si="0"/>
        <v>-0.58333333333333337</v>
      </c>
      <c r="N12" s="854"/>
      <c r="O12" s="854"/>
      <c r="P12" s="854"/>
      <c r="Q12" s="854"/>
      <c r="R12" s="854"/>
      <c r="S12" s="854"/>
      <c r="T12" s="592"/>
      <c r="U12" s="593"/>
      <c r="V12" s="593"/>
    </row>
    <row r="13" spans="1:22" ht="14.25" customHeight="1" x14ac:dyDescent="0.2">
      <c r="B13" s="391" t="s">
        <v>463</v>
      </c>
      <c r="C13" s="392">
        <v>14</v>
      </c>
      <c r="D13" s="392">
        <v>25</v>
      </c>
      <c r="E13" s="392">
        <v>11</v>
      </c>
      <c r="F13" s="392">
        <v>11</v>
      </c>
      <c r="G13" s="392">
        <v>8</v>
      </c>
      <c r="H13" s="511">
        <f t="shared" si="0"/>
        <v>-0.27272727272727271</v>
      </c>
      <c r="N13" s="854"/>
      <c r="O13" s="854"/>
      <c r="P13" s="854"/>
      <c r="Q13" s="854"/>
      <c r="R13" s="854"/>
      <c r="S13" s="854"/>
      <c r="T13" s="592"/>
      <c r="U13" s="593"/>
      <c r="V13" s="593"/>
    </row>
    <row r="14" spans="1:22" ht="14.25" customHeight="1" x14ac:dyDescent="0.2">
      <c r="B14" s="391" t="s">
        <v>464</v>
      </c>
      <c r="C14" s="392">
        <v>20</v>
      </c>
      <c r="D14" s="392">
        <v>17</v>
      </c>
      <c r="E14" s="392">
        <v>14</v>
      </c>
      <c r="F14" s="392">
        <v>14</v>
      </c>
      <c r="G14" s="392">
        <v>3</v>
      </c>
      <c r="H14" s="511">
        <f t="shared" si="0"/>
        <v>-0.7857142857142857</v>
      </c>
      <c r="U14" s="593"/>
      <c r="V14" s="593"/>
    </row>
    <row r="15" spans="1:22" ht="14.25" customHeight="1" x14ac:dyDescent="0.2">
      <c r="B15" s="391" t="s">
        <v>465</v>
      </c>
      <c r="C15" s="392">
        <v>17</v>
      </c>
      <c r="D15" s="392">
        <v>18</v>
      </c>
      <c r="E15" s="392">
        <v>10</v>
      </c>
      <c r="F15" s="392">
        <v>22</v>
      </c>
      <c r="G15" s="392">
        <v>3</v>
      </c>
      <c r="H15" s="511">
        <f t="shared" si="0"/>
        <v>-0.86363636363636365</v>
      </c>
      <c r="U15" s="593"/>
      <c r="V15" s="593"/>
    </row>
    <row r="16" spans="1:22" ht="14.25" hidden="1" customHeight="1" x14ac:dyDescent="0.2">
      <c r="B16" s="391" t="s">
        <v>466</v>
      </c>
      <c r="C16" s="392">
        <v>5</v>
      </c>
      <c r="D16" s="392">
        <v>19</v>
      </c>
      <c r="E16" s="392">
        <v>14</v>
      </c>
      <c r="F16" s="392">
        <v>30</v>
      </c>
      <c r="G16" s="392"/>
      <c r="H16" s="511">
        <f t="shared" si="0"/>
        <v>-1</v>
      </c>
      <c r="U16" s="593"/>
      <c r="V16" s="593"/>
    </row>
    <row r="17" spans="2:22" ht="14.25" hidden="1" customHeight="1" thickBot="1" x14ac:dyDescent="0.25">
      <c r="B17" s="514" t="s">
        <v>467</v>
      </c>
      <c r="C17" s="515">
        <v>5</v>
      </c>
      <c r="D17" s="515">
        <v>8</v>
      </c>
      <c r="E17" s="515">
        <v>14</v>
      </c>
      <c r="F17" s="515">
        <v>17</v>
      </c>
      <c r="G17" s="515"/>
      <c r="H17" s="523">
        <f>(G17-F17)/F17</f>
        <v>-1</v>
      </c>
      <c r="U17" s="593"/>
      <c r="V17" s="593"/>
    </row>
    <row r="18" spans="2:22" ht="14.25" customHeight="1" x14ac:dyDescent="0.25">
      <c r="B18" s="516" t="s">
        <v>173</v>
      </c>
      <c r="C18" s="517">
        <f t="shared" ref="C18:E18" si="1">SUM(C6:C11)</f>
        <v>173</v>
      </c>
      <c r="D18" s="517">
        <f t="shared" si="1"/>
        <v>158</v>
      </c>
      <c r="E18" s="517">
        <f t="shared" si="1"/>
        <v>79</v>
      </c>
      <c r="F18" s="517">
        <f>SUM(F6:F13)</f>
        <v>99</v>
      </c>
      <c r="G18" s="517">
        <f>SUM(G6:G13)</f>
        <v>77</v>
      </c>
      <c r="H18" s="524">
        <f>(G18-F18)/F18</f>
        <v>-0.22222222222222221</v>
      </c>
      <c r="U18" s="517"/>
      <c r="V18" s="517"/>
    </row>
    <row r="19" spans="2:22" ht="15" customHeight="1" x14ac:dyDescent="0.2">
      <c r="B19" s="855" t="s">
        <v>711</v>
      </c>
      <c r="C19" s="855"/>
      <c r="D19" s="855"/>
      <c r="E19" s="542"/>
      <c r="F19" s="307"/>
      <c r="G19" s="402"/>
    </row>
    <row r="20" spans="2:22" ht="15" customHeight="1" x14ac:dyDescent="0.2">
      <c r="B20" s="542"/>
      <c r="C20" s="542"/>
      <c r="D20" s="542"/>
      <c r="E20" s="542"/>
      <c r="F20" s="518"/>
      <c r="G20" s="518"/>
      <c r="H20" s="518"/>
      <c r="I20" s="239"/>
    </row>
    <row r="21" spans="2:22" ht="14.25" customHeight="1" x14ac:dyDescent="0.2">
      <c r="B21" s="707" t="s">
        <v>712</v>
      </c>
      <c r="C21" s="707"/>
      <c r="D21" s="707"/>
      <c r="E21" s="707"/>
      <c r="F21" s="707"/>
      <c r="G21" s="707"/>
      <c r="H21" s="707"/>
      <c r="I21" s="707"/>
    </row>
    <row r="22" spans="2:22" x14ac:dyDescent="0.2">
      <c r="B22" s="707"/>
      <c r="C22" s="707"/>
      <c r="D22" s="707"/>
      <c r="E22" s="707"/>
      <c r="F22" s="707"/>
      <c r="G22" s="707"/>
      <c r="H22" s="707"/>
      <c r="I22" s="707"/>
      <c r="T22" s="307"/>
    </row>
    <row r="23" spans="2:22" ht="21.6" customHeight="1" x14ac:dyDescent="0.2">
      <c r="B23" s="707"/>
      <c r="C23" s="707"/>
      <c r="D23" s="707"/>
      <c r="E23" s="707"/>
      <c r="F23" s="707"/>
      <c r="G23" s="707"/>
      <c r="H23" s="707"/>
      <c r="I23" s="707"/>
    </row>
    <row r="24" spans="2:22" ht="24" customHeight="1" x14ac:dyDescent="0.2">
      <c r="B24" s="707"/>
      <c r="C24" s="707"/>
      <c r="D24" s="707"/>
      <c r="E24" s="707"/>
      <c r="F24" s="707"/>
      <c r="G24" s="707"/>
      <c r="H24" s="707"/>
      <c r="I24" s="707"/>
    </row>
    <row r="25" spans="2:22" x14ac:dyDescent="0.2">
      <c r="B25" s="707"/>
      <c r="C25" s="707"/>
      <c r="D25" s="707"/>
      <c r="E25" s="707"/>
      <c r="F25" s="707"/>
      <c r="G25" s="707"/>
      <c r="H25" s="707"/>
      <c r="I25" s="707"/>
    </row>
    <row r="26" spans="2:22" ht="21" customHeight="1" x14ac:dyDescent="0.2">
      <c r="B26" s="707"/>
      <c r="C26" s="707"/>
      <c r="D26" s="707"/>
      <c r="E26" s="707"/>
      <c r="F26" s="707"/>
      <c r="G26" s="707"/>
      <c r="H26" s="707"/>
      <c r="I26" s="707"/>
      <c r="R26" s="371"/>
    </row>
    <row r="27" spans="2:22" ht="21" customHeight="1" x14ac:dyDescent="0.25">
      <c r="B27" s="707"/>
      <c r="C27" s="707"/>
      <c r="D27" s="707"/>
      <c r="E27" s="707"/>
      <c r="F27" s="707"/>
      <c r="G27" s="707"/>
      <c r="H27" s="707"/>
      <c r="I27" s="707"/>
      <c r="J27"/>
      <c r="R27" s="371"/>
    </row>
    <row r="28" spans="2:22" ht="21" customHeight="1" x14ac:dyDescent="0.25">
      <c r="B28" s="707"/>
      <c r="C28" s="707"/>
      <c r="D28" s="707"/>
      <c r="E28" s="707"/>
      <c r="F28" s="707"/>
      <c r="G28" s="707"/>
      <c r="H28" s="707"/>
      <c r="I28" s="707"/>
      <c r="J28"/>
      <c r="R28" s="371"/>
    </row>
    <row r="29" spans="2:22" ht="21" customHeight="1" x14ac:dyDescent="0.25">
      <c r="B29" s="707"/>
      <c r="C29" s="707"/>
      <c r="D29" s="707"/>
      <c r="E29" s="707"/>
      <c r="F29" s="707"/>
      <c r="G29" s="707"/>
      <c r="H29" s="707"/>
      <c r="I29" s="707"/>
      <c r="J29"/>
      <c r="R29" s="371"/>
    </row>
    <row r="30" spans="2:22" ht="21" customHeight="1" x14ac:dyDescent="0.25">
      <c r="B30" s="707"/>
      <c r="C30" s="707"/>
      <c r="D30" s="707"/>
      <c r="E30" s="707"/>
      <c r="F30" s="707"/>
      <c r="G30" s="707"/>
      <c r="H30" s="707"/>
      <c r="I30" s="707"/>
      <c r="J30"/>
      <c r="R30" s="371"/>
    </row>
    <row r="31" spans="2:22" ht="21" customHeight="1" x14ac:dyDescent="0.2">
      <c r="B31" s="707"/>
      <c r="C31" s="707"/>
      <c r="D31" s="707"/>
      <c r="E31" s="707"/>
      <c r="F31" s="707"/>
      <c r="G31" s="707"/>
      <c r="H31" s="707"/>
      <c r="I31" s="707"/>
      <c r="R31" s="371"/>
    </row>
    <row r="32" spans="2:22" x14ac:dyDescent="0.2">
      <c r="B32" s="707"/>
      <c r="C32" s="707"/>
      <c r="D32" s="707"/>
      <c r="E32" s="707"/>
      <c r="F32" s="707"/>
      <c r="G32" s="707"/>
      <c r="H32" s="707"/>
      <c r="I32" s="707"/>
      <c r="R32" s="371"/>
    </row>
    <row r="33" spans="1:20" x14ac:dyDescent="0.2">
      <c r="E33" s="383"/>
      <c r="L33" s="297"/>
      <c r="R33" s="371"/>
    </row>
    <row r="34" spans="1:20" ht="45" customHeight="1" thickBot="1" x14ac:dyDescent="0.25">
      <c r="B34" s="468" t="s">
        <v>713</v>
      </c>
      <c r="C34" s="468">
        <v>2022</v>
      </c>
      <c r="D34" s="468">
        <v>2023</v>
      </c>
      <c r="E34" s="522" t="s">
        <v>714</v>
      </c>
      <c r="I34" s="529"/>
      <c r="J34" s="241"/>
      <c r="K34" s="529"/>
      <c r="L34" s="529"/>
      <c r="P34" s="233"/>
    </row>
    <row r="35" spans="1:20" ht="15" customHeight="1" x14ac:dyDescent="0.2">
      <c r="B35" s="525" t="s">
        <v>48</v>
      </c>
      <c r="C35" s="526">
        <v>14</v>
      </c>
      <c r="D35" s="426">
        <v>25</v>
      </c>
      <c r="E35" s="511">
        <f>(D35-C35)/C35</f>
        <v>0.7857142857142857</v>
      </c>
      <c r="I35" s="508"/>
      <c r="J35" s="241"/>
      <c r="K35" s="241"/>
      <c r="L35" s="508"/>
      <c r="P35" s="233"/>
    </row>
    <row r="36" spans="1:20" x14ac:dyDescent="0.2">
      <c r="B36" s="527" t="s">
        <v>44</v>
      </c>
      <c r="C36" s="528">
        <v>13</v>
      </c>
      <c r="D36" s="432">
        <v>11</v>
      </c>
      <c r="E36" s="511">
        <f t="shared" ref="E36:E41" si="2">(D36-C36)/C36</f>
        <v>-0.15384615384615385</v>
      </c>
      <c r="I36" s="508"/>
      <c r="L36" s="508"/>
      <c r="P36" s="233"/>
    </row>
    <row r="37" spans="1:20" ht="14.25" customHeight="1" x14ac:dyDescent="0.2">
      <c r="B37" s="527" t="s">
        <v>42</v>
      </c>
      <c r="C37" s="528">
        <v>9</v>
      </c>
      <c r="D37" s="432">
        <v>11</v>
      </c>
      <c r="E37" s="511">
        <f t="shared" si="2"/>
        <v>0.22222222222222221</v>
      </c>
      <c r="I37" s="508"/>
      <c r="K37" s="241"/>
      <c r="L37" s="508"/>
      <c r="M37" s="531"/>
      <c r="N37" s="233"/>
      <c r="O37" s="233"/>
      <c r="P37" s="233"/>
    </row>
    <row r="38" spans="1:20" ht="16.5" customHeight="1" x14ac:dyDescent="0.2">
      <c r="B38" s="527" t="s">
        <v>54</v>
      </c>
      <c r="C38" s="528">
        <v>12</v>
      </c>
      <c r="D38" s="432">
        <v>9</v>
      </c>
      <c r="E38" s="511">
        <f t="shared" si="2"/>
        <v>-0.25</v>
      </c>
      <c r="I38" s="508"/>
      <c r="K38" s="241"/>
      <c r="L38" s="508"/>
      <c r="M38" s="531"/>
      <c r="N38" s="531"/>
    </row>
    <row r="39" spans="1:20" ht="15" customHeight="1" x14ac:dyDescent="0.2">
      <c r="B39" s="527" t="s">
        <v>715</v>
      </c>
      <c r="C39" s="528">
        <v>6</v>
      </c>
      <c r="D39" s="432">
        <v>19</v>
      </c>
      <c r="E39" s="511">
        <f t="shared" si="2"/>
        <v>2.1666666666666665</v>
      </c>
      <c r="G39" s="370"/>
      <c r="I39" s="508"/>
      <c r="K39" s="241"/>
      <c r="L39" s="508"/>
    </row>
    <row r="40" spans="1:20" x14ac:dyDescent="0.2">
      <c r="B40" s="527" t="s">
        <v>64</v>
      </c>
      <c r="C40" s="528">
        <v>2</v>
      </c>
      <c r="D40" s="432">
        <v>1</v>
      </c>
      <c r="E40" s="511">
        <f t="shared" si="2"/>
        <v>-0.5</v>
      </c>
      <c r="I40" s="508"/>
      <c r="K40" s="241"/>
      <c r="L40" s="508"/>
      <c r="P40" s="233"/>
    </row>
    <row r="41" spans="1:20" ht="15" customHeight="1" thickBot="1" x14ac:dyDescent="0.25">
      <c r="B41" s="519" t="s">
        <v>308</v>
      </c>
      <c r="C41" s="520">
        <v>20</v>
      </c>
      <c r="D41" s="521">
        <v>7</v>
      </c>
      <c r="E41" s="532">
        <f t="shared" si="2"/>
        <v>-0.65</v>
      </c>
      <c r="I41" s="508"/>
      <c r="K41" s="241"/>
      <c r="L41" s="508"/>
      <c r="P41" s="233"/>
    </row>
    <row r="42" spans="1:20" ht="15" x14ac:dyDescent="0.25">
      <c r="B42" s="855" t="s">
        <v>711</v>
      </c>
      <c r="C42" s="855"/>
      <c r="D42" s="855"/>
      <c r="E42"/>
      <c r="I42"/>
      <c r="K42" s="530"/>
      <c r="L42" s="508"/>
      <c r="P42" s="233"/>
    </row>
    <row r="43" spans="1:20" ht="13.5" customHeight="1" x14ac:dyDescent="0.25">
      <c r="B43" s="462" t="s">
        <v>173</v>
      </c>
      <c r="C43" s="561"/>
      <c r="D43"/>
      <c r="E43"/>
      <c r="H43" s="464"/>
      <c r="I43" s="464"/>
      <c r="J43" s="464"/>
    </row>
    <row r="44" spans="1:20" x14ac:dyDescent="0.2">
      <c r="H44" s="464"/>
      <c r="I44" s="464"/>
      <c r="J44" s="464"/>
      <c r="K44" s="464"/>
      <c r="L44" s="464"/>
      <c r="M44" s="464"/>
    </row>
    <row r="45" spans="1:20" ht="14.25" customHeight="1" x14ac:dyDescent="0.2">
      <c r="A45" s="664"/>
      <c r="B45" s="664"/>
      <c r="C45" s="664"/>
      <c r="D45" s="664"/>
      <c r="E45" s="664"/>
      <c r="F45" s="664"/>
      <c r="G45" s="664"/>
      <c r="H45" s="664"/>
      <c r="I45" s="664"/>
      <c r="J45" s="664"/>
      <c r="K45" s="664"/>
      <c r="L45" s="664"/>
      <c r="M45" s="664"/>
      <c r="N45" s="664"/>
      <c r="O45" s="664"/>
      <c r="P45" s="664"/>
      <c r="Q45" s="664"/>
      <c r="R45" s="664"/>
      <c r="S45" s="664"/>
      <c r="T45" s="664"/>
    </row>
    <row r="46" spans="1:20" ht="14.25" customHeight="1" x14ac:dyDescent="0.2">
      <c r="A46" s="664"/>
      <c r="B46" s="664"/>
      <c r="C46" s="664"/>
      <c r="D46" s="664"/>
      <c r="E46" s="664"/>
      <c r="F46" s="664"/>
      <c r="G46" s="664"/>
      <c r="H46" s="664"/>
      <c r="I46" s="664"/>
      <c r="J46" s="664"/>
      <c r="K46" s="664"/>
      <c r="L46" s="664"/>
      <c r="M46" s="664"/>
      <c r="N46" s="664"/>
      <c r="O46" s="664"/>
      <c r="P46" s="664"/>
      <c r="Q46" s="664"/>
      <c r="R46" s="664"/>
      <c r="S46" s="664"/>
      <c r="T46" s="664"/>
    </row>
    <row r="47" spans="1:20" ht="15" x14ac:dyDescent="0.25">
      <c r="B47"/>
      <c r="C47"/>
      <c r="D47"/>
      <c r="E47"/>
      <c r="F47"/>
      <c r="G47"/>
      <c r="H47"/>
      <c r="I47"/>
      <c r="J47"/>
      <c r="K47"/>
      <c r="L47"/>
      <c r="M47"/>
      <c r="N47"/>
      <c r="O47"/>
    </row>
    <row r="48" spans="1:20" ht="15" x14ac:dyDescent="0.25">
      <c r="B48"/>
      <c r="C48"/>
      <c r="D48"/>
      <c r="E48"/>
      <c r="F48"/>
      <c r="G48"/>
      <c r="H48"/>
      <c r="I48"/>
      <c r="J48"/>
      <c r="K48"/>
      <c r="L48"/>
      <c r="M48"/>
      <c r="N48"/>
      <c r="O48"/>
    </row>
    <row r="49" spans="2:15" ht="15" x14ac:dyDescent="0.25">
      <c r="B49"/>
      <c r="C49"/>
      <c r="D49"/>
      <c r="E49"/>
      <c r="F49"/>
      <c r="G49"/>
      <c r="H49"/>
      <c r="I49"/>
      <c r="J49"/>
      <c r="K49"/>
      <c r="L49"/>
      <c r="M49"/>
      <c r="N49"/>
      <c r="O49"/>
    </row>
    <row r="50" spans="2:15" ht="15" x14ac:dyDescent="0.25">
      <c r="B50"/>
      <c r="C50"/>
      <c r="D50"/>
      <c r="E50"/>
      <c r="F50"/>
      <c r="G50"/>
      <c r="H50"/>
      <c r="I50"/>
      <c r="J50"/>
      <c r="K50"/>
      <c r="L50"/>
      <c r="M50"/>
      <c r="N50"/>
      <c r="O50"/>
    </row>
    <row r="51" spans="2:15" ht="15" x14ac:dyDescent="0.25">
      <c r="B51"/>
      <c r="C51"/>
      <c r="D51"/>
      <c r="E51"/>
      <c r="F51"/>
      <c r="G51"/>
      <c r="H51"/>
      <c r="I51"/>
      <c r="J51"/>
      <c r="K51"/>
      <c r="L51"/>
      <c r="M51"/>
      <c r="N51"/>
      <c r="O51"/>
    </row>
    <row r="52" spans="2:15" ht="15" x14ac:dyDescent="0.25">
      <c r="B52"/>
      <c r="C52"/>
      <c r="D52"/>
      <c r="E52"/>
      <c r="F52"/>
      <c r="G52"/>
      <c r="H52"/>
      <c r="I52"/>
      <c r="J52"/>
      <c r="K52"/>
      <c r="L52"/>
      <c r="M52"/>
      <c r="N52"/>
      <c r="O52"/>
    </row>
    <row r="53" spans="2:15" ht="15" x14ac:dyDescent="0.25">
      <c r="B53"/>
      <c r="C53"/>
      <c r="D53"/>
      <c r="E53"/>
      <c r="F53"/>
      <c r="G53"/>
      <c r="H53"/>
      <c r="I53"/>
      <c r="J53"/>
      <c r="K53"/>
      <c r="L53"/>
      <c r="M53"/>
      <c r="N53"/>
      <c r="O53"/>
    </row>
    <row r="54" spans="2:15" ht="15" x14ac:dyDescent="0.25">
      <c r="B54"/>
      <c r="C54"/>
      <c r="D54"/>
      <c r="E54"/>
      <c r="F54"/>
      <c r="G54"/>
      <c r="H54"/>
      <c r="I54"/>
      <c r="J54"/>
      <c r="K54"/>
      <c r="L54"/>
      <c r="M54"/>
      <c r="N54"/>
      <c r="O54"/>
    </row>
    <row r="55" spans="2:15" ht="15" x14ac:dyDescent="0.25">
      <c r="B55"/>
      <c r="C55"/>
      <c r="D55"/>
      <c r="E55"/>
      <c r="F55"/>
      <c r="G55"/>
      <c r="H55"/>
      <c r="I55"/>
      <c r="J55"/>
      <c r="K55"/>
      <c r="L55"/>
      <c r="M55"/>
      <c r="N55"/>
      <c r="O55"/>
    </row>
    <row r="56" spans="2:15" ht="15" x14ac:dyDescent="0.25">
      <c r="B56"/>
      <c r="C56"/>
      <c r="D56"/>
      <c r="E56"/>
      <c r="F56"/>
      <c r="G56"/>
      <c r="H56"/>
      <c r="I56"/>
      <c r="J56"/>
      <c r="K56"/>
      <c r="L56"/>
      <c r="M56"/>
      <c r="N56"/>
      <c r="O56"/>
    </row>
    <row r="57" spans="2:15" ht="15" x14ac:dyDescent="0.25">
      <c r="B57"/>
      <c r="C57"/>
      <c r="D57"/>
      <c r="E57"/>
      <c r="F57"/>
      <c r="G57"/>
      <c r="H57"/>
      <c r="I57"/>
      <c r="J57"/>
      <c r="K57"/>
      <c r="L57"/>
      <c r="M57"/>
      <c r="N57"/>
      <c r="O57"/>
    </row>
    <row r="58" spans="2:15" ht="15" x14ac:dyDescent="0.25">
      <c r="B58"/>
      <c r="C58"/>
      <c r="D58"/>
      <c r="E58"/>
      <c r="F58"/>
      <c r="G58"/>
      <c r="H58"/>
      <c r="I58"/>
      <c r="J58"/>
      <c r="K58"/>
      <c r="L58"/>
      <c r="M58"/>
      <c r="N58"/>
      <c r="O58"/>
    </row>
    <row r="59" spans="2:15" ht="15" x14ac:dyDescent="0.25">
      <c r="B59"/>
      <c r="C59"/>
      <c r="D59"/>
      <c r="E59"/>
      <c r="F59"/>
      <c r="G59"/>
      <c r="H59"/>
      <c r="I59"/>
      <c r="J59"/>
      <c r="K59"/>
      <c r="L59"/>
      <c r="M59"/>
      <c r="N59"/>
      <c r="O59"/>
    </row>
    <row r="60" spans="2:15" ht="15" x14ac:dyDescent="0.25">
      <c r="B60"/>
      <c r="C60"/>
      <c r="D60"/>
      <c r="E60"/>
      <c r="F60"/>
      <c r="G60"/>
      <c r="H60"/>
      <c r="I60"/>
      <c r="J60"/>
      <c r="K60"/>
      <c r="L60"/>
      <c r="M60"/>
      <c r="N60"/>
      <c r="O60"/>
    </row>
    <row r="61" spans="2:15" ht="15" x14ac:dyDescent="0.25">
      <c r="B61"/>
      <c r="C61"/>
      <c r="D61"/>
      <c r="E61"/>
      <c r="F61"/>
      <c r="G61"/>
      <c r="H61"/>
      <c r="I61"/>
      <c r="J61"/>
      <c r="K61"/>
      <c r="L61"/>
      <c r="M61"/>
      <c r="N61"/>
      <c r="O61"/>
    </row>
    <row r="62" spans="2:15" ht="15" x14ac:dyDescent="0.25">
      <c r="B62"/>
      <c r="C62"/>
      <c r="D62"/>
      <c r="E62"/>
      <c r="F62"/>
      <c r="G62"/>
      <c r="H62"/>
      <c r="I62"/>
      <c r="J62"/>
      <c r="K62"/>
      <c r="L62"/>
      <c r="M62"/>
      <c r="N62"/>
      <c r="O62"/>
    </row>
    <row r="63" spans="2:15" ht="15" x14ac:dyDescent="0.25">
      <c r="B63"/>
      <c r="C63"/>
      <c r="D63"/>
      <c r="E63"/>
      <c r="F63"/>
      <c r="G63"/>
      <c r="H63"/>
      <c r="I63"/>
      <c r="J63"/>
      <c r="K63"/>
      <c r="L63"/>
      <c r="M63"/>
      <c r="N63"/>
      <c r="O63"/>
    </row>
    <row r="64" spans="2:15" ht="15" x14ac:dyDescent="0.25">
      <c r="B64"/>
      <c r="C64"/>
      <c r="D64"/>
      <c r="E64"/>
      <c r="F64"/>
      <c r="G64"/>
      <c r="H64"/>
      <c r="I64"/>
      <c r="J64"/>
      <c r="K64"/>
      <c r="L64"/>
      <c r="M64"/>
      <c r="N64"/>
      <c r="O64"/>
    </row>
    <row r="65" spans="2:15" ht="15" x14ac:dyDescent="0.25">
      <c r="B65"/>
      <c r="C65"/>
      <c r="D65"/>
      <c r="E65"/>
      <c r="F65"/>
      <c r="G65"/>
      <c r="H65"/>
      <c r="I65"/>
      <c r="J65"/>
      <c r="K65"/>
      <c r="L65"/>
      <c r="M65"/>
      <c r="N65"/>
      <c r="O65"/>
    </row>
    <row r="66" spans="2:15" ht="15" x14ac:dyDescent="0.25">
      <c r="B66"/>
      <c r="C66"/>
      <c r="D66"/>
      <c r="E66"/>
      <c r="F66"/>
      <c r="G66"/>
      <c r="H66"/>
      <c r="I66"/>
      <c r="J66"/>
      <c r="K66"/>
      <c r="L66"/>
      <c r="M66"/>
      <c r="N66"/>
      <c r="O66"/>
    </row>
    <row r="67" spans="2:15" ht="15" x14ac:dyDescent="0.25">
      <c r="B67"/>
      <c r="C67"/>
      <c r="D67"/>
      <c r="E67"/>
      <c r="F67"/>
      <c r="G67"/>
      <c r="H67"/>
      <c r="I67"/>
      <c r="J67"/>
      <c r="K67"/>
      <c r="L67"/>
      <c r="M67"/>
      <c r="N67"/>
      <c r="O67"/>
    </row>
    <row r="68" spans="2:15" ht="15" x14ac:dyDescent="0.25">
      <c r="B68"/>
      <c r="C68"/>
      <c r="D68"/>
      <c r="E68"/>
      <c r="F68"/>
      <c r="G68"/>
      <c r="H68"/>
      <c r="I68"/>
      <c r="J68"/>
      <c r="K68"/>
      <c r="L68"/>
      <c r="M68"/>
      <c r="N68"/>
      <c r="O68"/>
    </row>
    <row r="69" spans="2:15" ht="15" x14ac:dyDescent="0.25">
      <c r="B69"/>
      <c r="C69"/>
      <c r="D69"/>
      <c r="E69"/>
      <c r="F69"/>
      <c r="G69"/>
      <c r="H69"/>
      <c r="I69"/>
      <c r="J69"/>
      <c r="K69"/>
      <c r="L69"/>
      <c r="M69"/>
      <c r="N69"/>
      <c r="O69"/>
    </row>
    <row r="70" spans="2:15" ht="15" x14ac:dyDescent="0.25">
      <c r="B70"/>
      <c r="C70"/>
      <c r="D70"/>
      <c r="E70"/>
      <c r="F70"/>
      <c r="G70"/>
      <c r="H70"/>
      <c r="I70"/>
      <c r="J70"/>
      <c r="K70"/>
      <c r="L70"/>
      <c r="M70"/>
      <c r="N70"/>
      <c r="O70"/>
    </row>
    <row r="71" spans="2:15" ht="15" x14ac:dyDescent="0.25">
      <c r="B71"/>
      <c r="C71"/>
      <c r="D71"/>
      <c r="E71"/>
      <c r="F71"/>
      <c r="G71"/>
      <c r="H71"/>
      <c r="I71"/>
      <c r="J71"/>
      <c r="K71"/>
      <c r="L71"/>
      <c r="M71"/>
      <c r="N71"/>
      <c r="O71"/>
    </row>
    <row r="72" spans="2:15" ht="15" x14ac:dyDescent="0.25">
      <c r="B72"/>
      <c r="C72"/>
      <c r="D72"/>
      <c r="E72"/>
      <c r="F72"/>
      <c r="G72"/>
      <c r="H72"/>
      <c r="I72"/>
      <c r="J72"/>
      <c r="K72"/>
      <c r="L72"/>
      <c r="M72"/>
      <c r="N72"/>
      <c r="O72"/>
    </row>
    <row r="73" spans="2:15" ht="15" x14ac:dyDescent="0.25">
      <c r="B73"/>
      <c r="C73"/>
      <c r="D73"/>
      <c r="E73"/>
      <c r="F73"/>
      <c r="G73"/>
      <c r="H73"/>
      <c r="I73"/>
      <c r="J73"/>
      <c r="K73"/>
      <c r="L73"/>
      <c r="M73"/>
      <c r="N73"/>
      <c r="O73"/>
    </row>
    <row r="74" spans="2:15" ht="15" x14ac:dyDescent="0.25">
      <c r="B74"/>
      <c r="C74"/>
      <c r="D74"/>
      <c r="E74"/>
      <c r="F74"/>
      <c r="G74"/>
      <c r="H74"/>
      <c r="I74"/>
      <c r="J74"/>
      <c r="K74"/>
      <c r="L74"/>
      <c r="M74"/>
      <c r="N74"/>
      <c r="O74"/>
    </row>
    <row r="75" spans="2:15" ht="15" x14ac:dyDescent="0.25">
      <c r="B75"/>
      <c r="C75"/>
      <c r="D75"/>
      <c r="E75"/>
      <c r="F75"/>
      <c r="G75"/>
      <c r="H75"/>
      <c r="I75"/>
      <c r="J75"/>
      <c r="K75"/>
      <c r="L75"/>
      <c r="M75"/>
      <c r="N75"/>
      <c r="O75"/>
    </row>
    <row r="76" spans="2:15" ht="15" x14ac:dyDescent="0.25">
      <c r="B76"/>
      <c r="C76"/>
      <c r="D76"/>
      <c r="E76"/>
      <c r="F76"/>
      <c r="G76"/>
      <c r="H76"/>
      <c r="I76"/>
      <c r="J76"/>
      <c r="K76"/>
      <c r="L76"/>
      <c r="M76"/>
      <c r="N76"/>
      <c r="O76"/>
    </row>
    <row r="77" spans="2:15" ht="15" x14ac:dyDescent="0.25">
      <c r="B77"/>
      <c r="C77"/>
      <c r="D77"/>
      <c r="E77"/>
      <c r="F77"/>
      <c r="G77"/>
      <c r="H77"/>
      <c r="I77"/>
      <c r="J77"/>
      <c r="K77"/>
      <c r="L77"/>
      <c r="M77"/>
      <c r="N77"/>
      <c r="O77"/>
    </row>
    <row r="78" spans="2:15" ht="15" x14ac:dyDescent="0.25">
      <c r="B78"/>
      <c r="C78"/>
      <c r="D78"/>
      <c r="E78"/>
      <c r="F78"/>
      <c r="G78"/>
      <c r="H78"/>
      <c r="I78"/>
      <c r="J78"/>
      <c r="K78"/>
      <c r="L78"/>
      <c r="M78"/>
      <c r="N78"/>
      <c r="O78"/>
    </row>
    <row r="79" spans="2:15" ht="15" x14ac:dyDescent="0.25">
      <c r="B79"/>
      <c r="C79"/>
      <c r="D79"/>
      <c r="E79"/>
      <c r="F79"/>
      <c r="G79"/>
      <c r="H79"/>
      <c r="I79"/>
      <c r="J79"/>
      <c r="K79"/>
      <c r="L79"/>
      <c r="M79"/>
      <c r="N79"/>
      <c r="O79"/>
    </row>
    <row r="80" spans="2:15" ht="15" x14ac:dyDescent="0.25">
      <c r="B80"/>
      <c r="C80"/>
      <c r="D80"/>
      <c r="E80"/>
      <c r="F80"/>
      <c r="G80"/>
      <c r="H80"/>
      <c r="I80"/>
      <c r="J80"/>
      <c r="K80"/>
      <c r="L80"/>
      <c r="M80"/>
      <c r="N80"/>
      <c r="O80"/>
    </row>
    <row r="81" spans="2:15" ht="15" x14ac:dyDescent="0.25">
      <c r="B81"/>
      <c r="C81"/>
      <c r="D81"/>
      <c r="E81"/>
      <c r="F81"/>
      <c r="G81"/>
      <c r="H81"/>
      <c r="I81"/>
      <c r="J81"/>
      <c r="K81"/>
      <c r="L81"/>
      <c r="M81"/>
      <c r="N81"/>
      <c r="O81"/>
    </row>
    <row r="82" spans="2:15" ht="15" x14ac:dyDescent="0.25">
      <c r="B82"/>
      <c r="C82"/>
      <c r="D82"/>
      <c r="E82"/>
      <c r="F82"/>
      <c r="G82"/>
      <c r="H82"/>
      <c r="I82"/>
      <c r="J82"/>
      <c r="K82"/>
      <c r="L82"/>
      <c r="M82"/>
      <c r="N82"/>
      <c r="O82"/>
    </row>
    <row r="83" spans="2:15" ht="15" x14ac:dyDescent="0.25">
      <c r="B83"/>
      <c r="C83"/>
      <c r="D83"/>
      <c r="E83"/>
      <c r="F83"/>
      <c r="G83"/>
      <c r="H83"/>
      <c r="I83"/>
      <c r="J83"/>
      <c r="K83"/>
      <c r="L83"/>
      <c r="M83"/>
      <c r="N83"/>
      <c r="O83"/>
    </row>
    <row r="84" spans="2:15" ht="15" x14ac:dyDescent="0.25">
      <c r="B84"/>
      <c r="C84"/>
      <c r="D84"/>
      <c r="E84"/>
      <c r="F84"/>
      <c r="G84"/>
      <c r="H84"/>
      <c r="I84"/>
      <c r="J84"/>
      <c r="K84"/>
      <c r="L84"/>
      <c r="M84"/>
      <c r="N84"/>
      <c r="O84"/>
    </row>
    <row r="85" spans="2:15" ht="15" x14ac:dyDescent="0.25">
      <c r="B85"/>
      <c r="C85"/>
      <c r="D85"/>
      <c r="E85"/>
      <c r="F85"/>
      <c r="G85"/>
      <c r="H85"/>
      <c r="I85"/>
      <c r="J85"/>
      <c r="K85"/>
      <c r="L85"/>
      <c r="M85"/>
      <c r="N85"/>
      <c r="O85"/>
    </row>
    <row r="86" spans="2:15" ht="15" x14ac:dyDescent="0.25">
      <c r="B86"/>
      <c r="C86"/>
      <c r="D86"/>
      <c r="E86"/>
      <c r="F86"/>
      <c r="G86"/>
      <c r="H86"/>
      <c r="I86"/>
      <c r="J86"/>
      <c r="K86"/>
      <c r="L86"/>
      <c r="M86"/>
      <c r="N86"/>
      <c r="O86"/>
    </row>
    <row r="87" spans="2:15" ht="15" x14ac:dyDescent="0.25">
      <c r="B87"/>
      <c r="C87"/>
      <c r="D87"/>
      <c r="E87"/>
      <c r="F87"/>
      <c r="G87"/>
      <c r="H87"/>
      <c r="I87"/>
      <c r="J87"/>
      <c r="K87"/>
      <c r="L87"/>
      <c r="M87"/>
      <c r="N87"/>
      <c r="O87"/>
    </row>
    <row r="88" spans="2:15" ht="15" x14ac:dyDescent="0.25">
      <c r="B88"/>
      <c r="C88"/>
      <c r="D88"/>
      <c r="E88"/>
      <c r="F88"/>
      <c r="G88"/>
      <c r="H88"/>
      <c r="I88"/>
      <c r="J88"/>
      <c r="K88"/>
      <c r="L88"/>
      <c r="M88"/>
      <c r="N88"/>
      <c r="O88"/>
    </row>
    <row r="89" spans="2:15" ht="15" x14ac:dyDescent="0.25">
      <c r="B89"/>
      <c r="C89"/>
      <c r="D89"/>
      <c r="E89"/>
      <c r="F89"/>
      <c r="G89"/>
      <c r="H89"/>
      <c r="I89"/>
      <c r="J89"/>
      <c r="K89"/>
      <c r="L89"/>
      <c r="M89"/>
      <c r="N89"/>
      <c r="O89"/>
    </row>
    <row r="90" spans="2:15" ht="15" x14ac:dyDescent="0.25">
      <c r="B90"/>
      <c r="C90"/>
      <c r="D90"/>
      <c r="E90"/>
      <c r="F90"/>
      <c r="G90"/>
      <c r="H90"/>
      <c r="I90"/>
      <c r="J90"/>
      <c r="K90"/>
      <c r="L90"/>
      <c r="M90"/>
      <c r="N90"/>
      <c r="O90"/>
    </row>
    <row r="91" spans="2:15" ht="15" x14ac:dyDescent="0.25">
      <c r="B91"/>
      <c r="C91"/>
      <c r="D91"/>
      <c r="E91"/>
      <c r="F91"/>
      <c r="G91"/>
      <c r="H91"/>
      <c r="I91"/>
      <c r="J91"/>
      <c r="K91"/>
      <c r="L91"/>
      <c r="M91"/>
      <c r="N91"/>
      <c r="O91"/>
    </row>
    <row r="92" spans="2:15" ht="15" x14ac:dyDescent="0.25">
      <c r="B92"/>
      <c r="C92"/>
      <c r="D92"/>
      <c r="E92"/>
      <c r="F92"/>
      <c r="G92"/>
      <c r="H92"/>
      <c r="I92"/>
      <c r="J92"/>
      <c r="K92"/>
      <c r="L92"/>
      <c r="M92"/>
      <c r="N92"/>
      <c r="O92"/>
    </row>
    <row r="93" spans="2:15" ht="15" x14ac:dyDescent="0.25">
      <c r="B93"/>
      <c r="C93"/>
      <c r="D93"/>
      <c r="E93"/>
      <c r="F93"/>
      <c r="G93"/>
      <c r="H93"/>
      <c r="I93"/>
      <c r="J93"/>
      <c r="K93"/>
      <c r="L93"/>
      <c r="M93"/>
      <c r="N93"/>
      <c r="O93"/>
    </row>
    <row r="94" spans="2:15" ht="15" x14ac:dyDescent="0.25">
      <c r="B94"/>
      <c r="C94"/>
      <c r="D94"/>
      <c r="E94"/>
      <c r="F94"/>
      <c r="G94"/>
      <c r="H94"/>
      <c r="I94"/>
      <c r="J94"/>
      <c r="K94"/>
      <c r="L94"/>
      <c r="M94"/>
      <c r="N94"/>
      <c r="O94"/>
    </row>
    <row r="95" spans="2:15" ht="15" x14ac:dyDescent="0.25">
      <c r="B95"/>
      <c r="C95"/>
      <c r="D95"/>
      <c r="E95"/>
      <c r="F95"/>
      <c r="G95"/>
      <c r="H95"/>
      <c r="I95"/>
      <c r="J95"/>
      <c r="K95"/>
      <c r="L95"/>
      <c r="M95"/>
      <c r="N95"/>
      <c r="O95"/>
    </row>
    <row r="96" spans="2:15" ht="15" x14ac:dyDescent="0.25">
      <c r="B96"/>
      <c r="C96"/>
      <c r="D96"/>
      <c r="E96"/>
      <c r="F96"/>
      <c r="G96"/>
      <c r="H96"/>
      <c r="I96"/>
      <c r="J96"/>
      <c r="K96"/>
      <c r="L96"/>
      <c r="M96"/>
      <c r="N96"/>
      <c r="O96"/>
    </row>
    <row r="97" spans="2:15" ht="15" x14ac:dyDescent="0.25">
      <c r="B97"/>
      <c r="C97"/>
      <c r="D97"/>
      <c r="E97"/>
      <c r="F97"/>
      <c r="G97"/>
      <c r="H97"/>
      <c r="I97"/>
      <c r="J97"/>
      <c r="K97"/>
      <c r="L97"/>
      <c r="M97"/>
      <c r="N97"/>
      <c r="O97"/>
    </row>
    <row r="98" spans="2:15" ht="15" x14ac:dyDescent="0.25">
      <c r="B98"/>
      <c r="C98"/>
      <c r="D98"/>
      <c r="E98"/>
      <c r="F98"/>
      <c r="G98"/>
      <c r="H98"/>
      <c r="I98"/>
      <c r="J98"/>
      <c r="K98"/>
      <c r="L98"/>
      <c r="M98"/>
      <c r="N98"/>
      <c r="O98"/>
    </row>
    <row r="99" spans="2:15" ht="15" x14ac:dyDescent="0.25">
      <c r="B99"/>
      <c r="C99"/>
      <c r="D99"/>
      <c r="E99"/>
      <c r="F99"/>
      <c r="G99"/>
      <c r="H99"/>
      <c r="I99"/>
      <c r="J99"/>
      <c r="K99"/>
      <c r="L99"/>
      <c r="M99"/>
      <c r="N99"/>
      <c r="O99"/>
    </row>
    <row r="100" spans="2:15" ht="15" x14ac:dyDescent="0.25">
      <c r="B100"/>
      <c r="C100"/>
      <c r="D100"/>
      <c r="E100"/>
      <c r="F100"/>
      <c r="G100"/>
      <c r="H100"/>
      <c r="I100"/>
      <c r="J100"/>
      <c r="K100"/>
      <c r="L100"/>
      <c r="M100"/>
      <c r="N100"/>
      <c r="O100"/>
    </row>
    <row r="101" spans="2:15" ht="15" x14ac:dyDescent="0.25">
      <c r="B101"/>
      <c r="C101"/>
      <c r="D101"/>
      <c r="E101"/>
      <c r="F101"/>
      <c r="G101"/>
      <c r="H101"/>
      <c r="I101"/>
      <c r="J101"/>
      <c r="K101"/>
      <c r="L101"/>
      <c r="M101"/>
      <c r="N101"/>
      <c r="O101"/>
    </row>
    <row r="192" spans="2:2" x14ac:dyDescent="0.2">
      <c r="B192" s="216" t="s">
        <v>716</v>
      </c>
    </row>
    <row r="203" spans="2:2" ht="15" x14ac:dyDescent="0.25">
      <c r="B203" s="26" t="s">
        <v>716</v>
      </c>
    </row>
  </sheetData>
  <sheetProtection algorithmName="SHA-512" hashValue="tEIBz16mlPMd2hmw5cY8FRdFo0sNHcpaiGP/R3MeiCk2IQgxK5NjKZM28zBzWNoQDlBT7lyDTkWcaaaTTwXeMg==" saltValue="aV5kqcL3jHIAea6AR3ms9g==" spinCount="100000" sheet="1" objects="1" scenarios="1"/>
  <sortState ref="B33:C37">
    <sortCondition descending="1" ref="C33"/>
  </sortState>
  <mergeCells count="6">
    <mergeCell ref="A45:T46"/>
    <mergeCell ref="A1:T2"/>
    <mergeCell ref="N6:S13"/>
    <mergeCell ref="B19:D19"/>
    <mergeCell ref="B42:D42"/>
    <mergeCell ref="B21:I32"/>
  </mergeCells>
  <conditionalFormatting sqref="H6:H17 E35:E39">
    <cfRule type="cellIs" dxfId="34" priority="11" operator="greaterThan">
      <formula>0</formula>
    </cfRule>
    <cfRule type="cellIs" dxfId="33" priority="12" operator="lessThan">
      <formula>0</formula>
    </cfRule>
  </conditionalFormatting>
  <conditionalFormatting sqref="E41">
    <cfRule type="cellIs" dxfId="32" priority="9" operator="greaterThan">
      <formula>0</formula>
    </cfRule>
    <cfRule type="cellIs" dxfId="31" priority="10" operator="lessThanOrEqual">
      <formula>0</formula>
    </cfRule>
  </conditionalFormatting>
  <conditionalFormatting sqref="H18">
    <cfRule type="cellIs" dxfId="30" priority="7" operator="greaterThanOrEqual">
      <formula>0</formula>
    </cfRule>
    <cfRule type="cellIs" dxfId="29" priority="8" operator="lessThan">
      <formula>0</formula>
    </cfRule>
  </conditionalFormatting>
  <conditionalFormatting sqref="E40">
    <cfRule type="cellIs" dxfId="28" priority="5" operator="greaterThan">
      <formula>0</formula>
    </cfRule>
    <cfRule type="cellIs" dxfId="27" priority="6" operator="lessThanOrEqual">
      <formula>0</formula>
    </cfRule>
  </conditionalFormatting>
  <hyperlinks>
    <hyperlink ref="B203" r:id="rId1"/>
  </hyperlinks>
  <pageMargins left="0.7" right="0.7" top="0.75" bottom="0.75" header="0.3" footer="0.3"/>
  <pageSetup orientation="portrait"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T191"/>
  <sheetViews>
    <sheetView showGridLines="0" topLeftCell="A5" zoomScale="85" zoomScaleNormal="85" workbookViewId="0">
      <selection activeCell="H64" sqref="H64"/>
    </sheetView>
  </sheetViews>
  <sheetFormatPr baseColWidth="10" defaultColWidth="11.42578125" defaultRowHeight="14.25" x14ac:dyDescent="0.2"/>
  <cols>
    <col min="1" max="1" width="1.28515625" style="216" customWidth="1"/>
    <col min="2" max="2" width="34.85546875" style="216" customWidth="1"/>
    <col min="3" max="3" width="12.7109375" style="216" customWidth="1"/>
    <col min="4" max="5" width="14.5703125" style="216" customWidth="1"/>
    <col min="6" max="6" width="16.5703125" style="216" customWidth="1"/>
    <col min="7" max="11" width="14.28515625" style="216" customWidth="1"/>
    <col min="12" max="12" width="28.85546875" style="216" customWidth="1"/>
    <col min="13" max="13" width="15.140625" style="216" customWidth="1"/>
    <col min="14" max="14" width="11.42578125" style="216"/>
    <col min="15" max="15" width="14.42578125" style="216" customWidth="1"/>
    <col min="16" max="16" width="12.85546875" style="216" customWidth="1"/>
    <col min="17" max="17" width="9" style="216" customWidth="1"/>
    <col min="18" max="18" width="7.7109375" style="216" customWidth="1"/>
    <col min="19" max="16384" width="11.42578125" style="216"/>
  </cols>
  <sheetData>
    <row r="1" spans="1:20" ht="15" customHeight="1" x14ac:dyDescent="0.2">
      <c r="A1" s="664" t="s">
        <v>717</v>
      </c>
      <c r="B1" s="664"/>
      <c r="C1" s="664"/>
      <c r="D1" s="664"/>
      <c r="E1" s="664"/>
      <c r="F1" s="664"/>
      <c r="G1" s="664"/>
      <c r="H1" s="664"/>
      <c r="I1" s="664"/>
      <c r="J1" s="664"/>
      <c r="K1" s="664"/>
      <c r="L1" s="664"/>
      <c r="M1" s="664"/>
      <c r="N1" s="664"/>
      <c r="O1" s="664"/>
      <c r="P1" s="664"/>
      <c r="Q1" s="664"/>
      <c r="R1" s="664"/>
      <c r="S1" s="664"/>
      <c r="T1" s="664"/>
    </row>
    <row r="2" spans="1:20" ht="15" customHeight="1" x14ac:dyDescent="0.2">
      <c r="A2" s="664"/>
      <c r="B2" s="664"/>
      <c r="C2" s="664"/>
      <c r="D2" s="664"/>
      <c r="E2" s="664"/>
      <c r="F2" s="664"/>
      <c r="G2" s="664"/>
      <c r="H2" s="664"/>
      <c r="I2" s="664"/>
      <c r="J2" s="664"/>
      <c r="K2" s="664"/>
      <c r="L2" s="664"/>
      <c r="M2" s="664"/>
      <c r="N2" s="664"/>
      <c r="O2" s="664"/>
      <c r="P2" s="664"/>
      <c r="Q2" s="664"/>
      <c r="R2" s="664"/>
      <c r="S2" s="664"/>
      <c r="T2" s="664"/>
    </row>
    <row r="3" spans="1:20" x14ac:dyDescent="0.2">
      <c r="B3" s="218"/>
      <c r="L3" s="219" t="s">
        <v>3</v>
      </c>
      <c r="N3" s="393" t="s">
        <v>1039</v>
      </c>
      <c r="O3" s="219"/>
      <c r="Q3" s="219"/>
    </row>
    <row r="4" spans="1:20" x14ac:dyDescent="0.2">
      <c r="B4" s="218"/>
      <c r="N4" s="219"/>
      <c r="O4" s="219"/>
      <c r="P4" s="219"/>
      <c r="Q4" s="219"/>
    </row>
    <row r="5" spans="1:20" ht="15" customHeight="1" x14ac:dyDescent="0.2">
      <c r="B5" s="856" t="s">
        <v>1041</v>
      </c>
      <c r="C5" s="856"/>
      <c r="D5" s="856"/>
      <c r="E5" s="856"/>
      <c r="F5" s="856"/>
      <c r="G5" s="856"/>
      <c r="H5" s="856"/>
      <c r="I5" s="856"/>
      <c r="J5" s="394"/>
      <c r="K5" s="394"/>
      <c r="N5" s="219"/>
      <c r="O5" s="219"/>
      <c r="P5" s="219"/>
      <c r="Q5" s="219"/>
    </row>
    <row r="6" spans="1:20" x14ac:dyDescent="0.2">
      <c r="B6" s="856"/>
      <c r="C6" s="856"/>
      <c r="D6" s="856"/>
      <c r="E6" s="856"/>
      <c r="F6" s="856"/>
      <c r="G6" s="856"/>
      <c r="H6" s="856"/>
      <c r="I6" s="856"/>
      <c r="J6" s="394"/>
      <c r="K6" s="394"/>
      <c r="N6" s="219"/>
      <c r="O6" s="219"/>
      <c r="P6" s="219"/>
      <c r="Q6" s="219"/>
    </row>
    <row r="7" spans="1:20" x14ac:dyDescent="0.2">
      <c r="B7" s="856"/>
      <c r="C7" s="856"/>
      <c r="D7" s="856"/>
      <c r="E7" s="856"/>
      <c r="F7" s="856"/>
      <c r="G7" s="856"/>
      <c r="H7" s="856"/>
      <c r="I7" s="856"/>
      <c r="J7" s="394"/>
      <c r="K7" s="394"/>
      <c r="N7" s="219"/>
      <c r="O7" s="219"/>
      <c r="P7" s="219"/>
      <c r="Q7" s="219"/>
    </row>
    <row r="8" spans="1:20" x14ac:dyDescent="0.2">
      <c r="B8" s="856"/>
      <c r="C8" s="856"/>
      <c r="D8" s="856"/>
      <c r="E8" s="856"/>
      <c r="F8" s="856"/>
      <c r="G8" s="856"/>
      <c r="H8" s="856"/>
      <c r="I8" s="856"/>
      <c r="J8" s="394"/>
      <c r="K8" s="394"/>
      <c r="N8" s="219"/>
      <c r="O8" s="219"/>
      <c r="P8" s="219"/>
      <c r="Q8" s="219"/>
    </row>
    <row r="9" spans="1:20" x14ac:dyDescent="0.2">
      <c r="B9" s="856"/>
      <c r="C9" s="856"/>
      <c r="D9" s="856"/>
      <c r="E9" s="856"/>
      <c r="F9" s="856"/>
      <c r="G9" s="856"/>
      <c r="H9" s="856"/>
      <c r="I9" s="856"/>
      <c r="J9" s="394"/>
      <c r="K9" s="394"/>
      <c r="N9" s="219"/>
      <c r="O9" s="219"/>
      <c r="P9" s="219"/>
      <c r="Q9" s="219"/>
    </row>
    <row r="10" spans="1:20" x14ac:dyDescent="0.2">
      <c r="B10" s="856"/>
      <c r="C10" s="856"/>
      <c r="D10" s="856"/>
      <c r="E10" s="856"/>
      <c r="F10" s="856"/>
      <c r="G10" s="856"/>
      <c r="H10" s="856"/>
      <c r="I10" s="856"/>
      <c r="J10" s="394"/>
      <c r="K10" s="394"/>
      <c r="N10" s="219"/>
      <c r="O10" s="219"/>
      <c r="P10" s="219"/>
      <c r="Q10" s="219"/>
    </row>
    <row r="11" spans="1:20" x14ac:dyDescent="0.2">
      <c r="B11" s="856"/>
      <c r="C11" s="856"/>
      <c r="D11" s="856"/>
      <c r="E11" s="856"/>
      <c r="F11" s="856"/>
      <c r="G11" s="856"/>
      <c r="H11" s="856"/>
      <c r="I11" s="856"/>
      <c r="J11" s="394"/>
      <c r="K11" s="394"/>
      <c r="N11" s="219"/>
      <c r="O11" s="219"/>
      <c r="P11" s="219"/>
      <c r="Q11" s="219"/>
    </row>
    <row r="12" spans="1:20" ht="21" customHeight="1" x14ac:dyDescent="0.2">
      <c r="B12" s="856"/>
      <c r="C12" s="856"/>
      <c r="D12" s="856"/>
      <c r="E12" s="856"/>
      <c r="F12" s="856"/>
      <c r="G12" s="856"/>
      <c r="H12" s="856"/>
      <c r="I12" s="856"/>
      <c r="J12" s="394"/>
      <c r="K12" s="394"/>
      <c r="N12" s="219"/>
      <c r="O12" s="219"/>
      <c r="P12" s="219"/>
      <c r="Q12" s="219"/>
    </row>
    <row r="13" spans="1:20" ht="21" customHeight="1" x14ac:dyDescent="0.2">
      <c r="B13" s="856"/>
      <c r="C13" s="856"/>
      <c r="D13" s="856"/>
      <c r="E13" s="856"/>
      <c r="F13" s="856"/>
      <c r="G13" s="856"/>
      <c r="H13" s="856"/>
      <c r="I13" s="856"/>
      <c r="J13" s="394"/>
      <c r="K13" s="394"/>
      <c r="N13" s="219"/>
      <c r="O13" s="219"/>
      <c r="P13" s="219"/>
      <c r="Q13" s="219"/>
    </row>
    <row r="14" spans="1:20" ht="21" customHeight="1" x14ac:dyDescent="0.2">
      <c r="B14" s="856"/>
      <c r="C14" s="856"/>
      <c r="D14" s="856"/>
      <c r="E14" s="856"/>
      <c r="F14" s="856"/>
      <c r="G14" s="856"/>
      <c r="H14" s="856"/>
      <c r="I14" s="856"/>
      <c r="J14" s="394"/>
      <c r="K14" s="394"/>
      <c r="N14" s="219"/>
      <c r="O14" s="219"/>
      <c r="P14" s="219"/>
      <c r="Q14" s="219"/>
    </row>
    <row r="15" spans="1:20" ht="21" customHeight="1" x14ac:dyDescent="0.2">
      <c r="B15" s="856"/>
      <c r="C15" s="856"/>
      <c r="D15" s="856"/>
      <c r="E15" s="856"/>
      <c r="F15" s="856"/>
      <c r="G15" s="856"/>
      <c r="H15" s="856"/>
      <c r="I15" s="856"/>
      <c r="J15" s="394"/>
      <c r="K15" s="394"/>
      <c r="N15" s="219"/>
      <c r="O15" s="219"/>
      <c r="P15" s="219"/>
      <c r="Q15" s="219"/>
    </row>
    <row r="16" spans="1:20" ht="21" customHeight="1" x14ac:dyDescent="0.2">
      <c r="B16" s="856"/>
      <c r="C16" s="856"/>
      <c r="D16" s="856"/>
      <c r="E16" s="856"/>
      <c r="F16" s="856"/>
      <c r="G16" s="856"/>
      <c r="H16" s="856"/>
      <c r="I16" s="856"/>
      <c r="J16" s="394"/>
      <c r="K16" s="394"/>
      <c r="N16" s="219"/>
      <c r="O16" s="219"/>
      <c r="P16" s="219"/>
      <c r="Q16" s="219"/>
    </row>
    <row r="17" spans="2:17" ht="21" customHeight="1" x14ac:dyDescent="0.2">
      <c r="B17" s="856"/>
      <c r="C17" s="856"/>
      <c r="D17" s="856"/>
      <c r="E17" s="856"/>
      <c r="F17" s="856"/>
      <c r="G17" s="856"/>
      <c r="H17" s="856"/>
      <c r="I17" s="856"/>
      <c r="J17" s="394"/>
      <c r="K17" s="394"/>
      <c r="N17" s="219"/>
      <c r="O17" s="219"/>
      <c r="P17" s="219"/>
      <c r="Q17" s="219"/>
    </row>
    <row r="18" spans="2:17" ht="21" customHeight="1" x14ac:dyDescent="0.2">
      <c r="B18" s="856"/>
      <c r="C18" s="856"/>
      <c r="D18" s="856"/>
      <c r="E18" s="856"/>
      <c r="F18" s="856"/>
      <c r="G18" s="856"/>
      <c r="H18" s="856"/>
      <c r="I18" s="856"/>
      <c r="J18" s="394"/>
      <c r="K18" s="394"/>
      <c r="N18" s="219"/>
      <c r="O18" s="219"/>
      <c r="P18" s="219"/>
      <c r="Q18" s="219"/>
    </row>
    <row r="19" spans="2:17" ht="21" customHeight="1" x14ac:dyDescent="0.2">
      <c r="B19" s="856"/>
      <c r="C19" s="856"/>
      <c r="D19" s="856"/>
      <c r="E19" s="856"/>
      <c r="F19" s="856"/>
      <c r="G19" s="856"/>
      <c r="H19" s="856"/>
      <c r="I19" s="856"/>
      <c r="J19" s="394"/>
      <c r="K19" s="394"/>
      <c r="N19" s="219"/>
      <c r="O19" s="219"/>
      <c r="P19" s="219"/>
      <c r="Q19" s="219"/>
    </row>
    <row r="20" spans="2:17" x14ac:dyDescent="0.2">
      <c r="B20" s="218"/>
      <c r="N20" s="219"/>
      <c r="O20" s="219"/>
      <c r="P20" s="219"/>
      <c r="Q20" s="219"/>
    </row>
    <row r="21" spans="2:17" ht="24" customHeight="1" x14ac:dyDescent="0.2">
      <c r="B21" s="792" t="s">
        <v>1033</v>
      </c>
      <c r="C21" s="803">
        <v>2022</v>
      </c>
      <c r="D21" s="803">
        <v>2023</v>
      </c>
      <c r="E21" s="803" t="s">
        <v>718</v>
      </c>
      <c r="F21" s="803" t="s">
        <v>719</v>
      </c>
    </row>
    <row r="22" spans="2:17" ht="24" customHeight="1" thickBot="1" x14ac:dyDescent="0.25">
      <c r="B22" s="793"/>
      <c r="C22" s="812"/>
      <c r="D22" s="812"/>
      <c r="E22" s="812"/>
      <c r="F22" s="812"/>
    </row>
    <row r="23" spans="2:17" ht="18" customHeight="1" x14ac:dyDescent="0.2">
      <c r="B23" s="395" t="s">
        <v>720</v>
      </c>
      <c r="C23" s="628">
        <v>4369</v>
      </c>
      <c r="D23" s="628">
        <v>4704</v>
      </c>
      <c r="E23" s="396">
        <f t="shared" ref="E23:E31" si="0">+(D23-C23)/C23</f>
        <v>7.6676585030899524E-2</v>
      </c>
      <c r="F23" s="397">
        <f>+D23/$D$31</f>
        <v>0.6209081309398099</v>
      </c>
    </row>
    <row r="24" spans="2:17" ht="15" x14ac:dyDescent="0.2">
      <c r="B24" s="398" t="s">
        <v>721</v>
      </c>
      <c r="C24" s="600">
        <v>1597</v>
      </c>
      <c r="D24" s="600">
        <v>1593</v>
      </c>
      <c r="E24" s="399">
        <f t="shared" si="0"/>
        <v>-2.5046963055729492E-3</v>
      </c>
      <c r="F24" s="400">
        <f t="shared" ref="F24:F30" si="1">+D24/$D$31</f>
        <v>0.21026927138331572</v>
      </c>
    </row>
    <row r="25" spans="2:17" ht="18" customHeight="1" x14ac:dyDescent="0.2">
      <c r="B25" s="398" t="s">
        <v>722</v>
      </c>
      <c r="C25" s="600">
        <v>580</v>
      </c>
      <c r="D25" s="600">
        <v>522</v>
      </c>
      <c r="E25" s="399">
        <f t="shared" si="0"/>
        <v>-0.1</v>
      </c>
      <c r="F25" s="400">
        <f t="shared" si="1"/>
        <v>6.8901795142555441E-2</v>
      </c>
    </row>
    <row r="26" spans="2:17" ht="18" customHeight="1" x14ac:dyDescent="0.2">
      <c r="B26" s="398" t="s">
        <v>723</v>
      </c>
      <c r="C26" s="600">
        <v>407</v>
      </c>
      <c r="D26" s="600">
        <v>401</v>
      </c>
      <c r="E26" s="399">
        <f t="shared" si="0"/>
        <v>-1.4742014742014743E-2</v>
      </c>
      <c r="F26" s="400">
        <f t="shared" si="1"/>
        <v>5.2930306230200633E-2</v>
      </c>
    </row>
    <row r="27" spans="2:17" ht="22.5" customHeight="1" x14ac:dyDescent="0.2">
      <c r="B27" s="398" t="s">
        <v>724</v>
      </c>
      <c r="C27" s="600">
        <v>205</v>
      </c>
      <c r="D27" s="600">
        <v>181</v>
      </c>
      <c r="E27" s="399">
        <f>+(D27-C27)/C27</f>
        <v>-0.11707317073170732</v>
      </c>
      <c r="F27" s="400">
        <f t="shared" si="1"/>
        <v>2.3891235480464627E-2</v>
      </c>
    </row>
    <row r="28" spans="2:17" ht="18" customHeight="1" x14ac:dyDescent="0.2">
      <c r="B28" s="398" t="s">
        <v>725</v>
      </c>
      <c r="C28" s="600">
        <v>125</v>
      </c>
      <c r="D28" s="600">
        <v>108</v>
      </c>
      <c r="E28" s="399">
        <f>+(D28-C28)/C28</f>
        <v>-0.13600000000000001</v>
      </c>
      <c r="F28" s="400">
        <f t="shared" ref="F28" si="2">+D28/$D$31</f>
        <v>1.4255543822597676E-2</v>
      </c>
    </row>
    <row r="29" spans="2:17" ht="18" customHeight="1" x14ac:dyDescent="0.2">
      <c r="B29" s="398" t="s">
        <v>726</v>
      </c>
      <c r="C29" s="600">
        <v>56</v>
      </c>
      <c r="D29" s="600">
        <v>50</v>
      </c>
      <c r="E29" s="399">
        <f t="shared" si="0"/>
        <v>-0.10714285714285714</v>
      </c>
      <c r="F29" s="400">
        <f t="shared" si="1"/>
        <v>6.5997888067581834E-3</v>
      </c>
    </row>
    <row r="30" spans="2:17" ht="18" customHeight="1" x14ac:dyDescent="0.2">
      <c r="B30" s="398" t="s">
        <v>727</v>
      </c>
      <c r="C30" s="600">
        <v>60</v>
      </c>
      <c r="D30" s="600">
        <v>17</v>
      </c>
      <c r="E30" s="399">
        <f t="shared" si="0"/>
        <v>-0.71666666666666667</v>
      </c>
      <c r="F30" s="400">
        <f t="shared" si="1"/>
        <v>2.2439281942977824E-3</v>
      </c>
    </row>
    <row r="31" spans="2:17" ht="24.75" customHeight="1" x14ac:dyDescent="0.2">
      <c r="B31" s="401" t="s">
        <v>173</v>
      </c>
      <c r="C31" s="289">
        <f>SUM(C23:C30)</f>
        <v>7399</v>
      </c>
      <c r="D31" s="289">
        <f>SUM(D23:D30)</f>
        <v>7576</v>
      </c>
      <c r="E31" s="237">
        <f t="shared" si="0"/>
        <v>2.3922151642113799E-2</v>
      </c>
      <c r="F31" s="237">
        <f>SUM(F23:F30)</f>
        <v>1</v>
      </c>
    </row>
    <row r="32" spans="2:17" x14ac:dyDescent="0.2">
      <c r="B32" s="229" t="s">
        <v>728</v>
      </c>
    </row>
    <row r="33" spans="2:17" x14ac:dyDescent="0.2">
      <c r="B33" s="229"/>
      <c r="D33" s="297"/>
    </row>
    <row r="34" spans="2:17" x14ac:dyDescent="0.2">
      <c r="B34" s="313"/>
      <c r="D34" s="284"/>
      <c r="J34" s="284"/>
      <c r="N34" s="219"/>
      <c r="O34" s="219"/>
      <c r="P34" s="219"/>
      <c r="Q34" s="219"/>
    </row>
    <row r="35" spans="2:17" x14ac:dyDescent="0.2">
      <c r="B35" s="313"/>
      <c r="D35" s="284"/>
      <c r="J35" s="284"/>
      <c r="N35" s="219"/>
      <c r="O35" s="219"/>
      <c r="P35" s="219"/>
      <c r="Q35" s="219"/>
    </row>
    <row r="36" spans="2:17" ht="23.25" customHeight="1" x14ac:dyDescent="0.2">
      <c r="B36" s="665" t="s">
        <v>1034</v>
      </c>
      <c r="C36" s="803">
        <v>2022</v>
      </c>
      <c r="D36" s="803">
        <v>2023</v>
      </c>
      <c r="E36" s="803" t="s">
        <v>718</v>
      </c>
      <c r="F36" s="803" t="s">
        <v>719</v>
      </c>
      <c r="H36" s="284"/>
      <c r="L36" s="219"/>
      <c r="M36" s="219"/>
      <c r="N36" s="219"/>
      <c r="O36" s="219"/>
    </row>
    <row r="37" spans="2:17" ht="23.25" customHeight="1" thickBot="1" x14ac:dyDescent="0.25">
      <c r="B37" s="725"/>
      <c r="C37" s="812"/>
      <c r="D37" s="812"/>
      <c r="E37" s="812"/>
      <c r="F37" s="833"/>
      <c r="H37" s="284"/>
      <c r="L37" s="219"/>
      <c r="M37" s="219"/>
      <c r="N37" s="219"/>
      <c r="O37" s="219"/>
    </row>
    <row r="38" spans="2:17" ht="15" x14ac:dyDescent="0.2">
      <c r="B38" s="395" t="s">
        <v>720</v>
      </c>
      <c r="C38" s="628">
        <v>15560</v>
      </c>
      <c r="D38" s="628">
        <v>16232</v>
      </c>
      <c r="E38" s="396">
        <f t="shared" ref="E38:E45" si="3">+(D38-C38)/C38</f>
        <v>4.3187660668380465E-2</v>
      </c>
      <c r="F38" s="397">
        <f t="shared" ref="F38:F45" si="4">+D38/$D$46</f>
        <v>0.60517485646111402</v>
      </c>
      <c r="H38" s="284"/>
      <c r="L38" s="219"/>
      <c r="M38" s="219"/>
      <c r="N38" s="219"/>
      <c r="O38" s="219"/>
    </row>
    <row r="39" spans="2:17" ht="15" x14ac:dyDescent="0.2">
      <c r="B39" s="398" t="s">
        <v>721</v>
      </c>
      <c r="C39" s="600">
        <v>4600</v>
      </c>
      <c r="D39" s="600">
        <v>4598</v>
      </c>
      <c r="E39" s="399">
        <f t="shared" si="3"/>
        <v>-4.3478260869565219E-4</v>
      </c>
      <c r="F39" s="400">
        <f t="shared" si="4"/>
        <v>0.17142644098128401</v>
      </c>
      <c r="H39" s="284"/>
      <c r="L39" s="219"/>
      <c r="M39" s="219"/>
      <c r="N39" s="219"/>
      <c r="O39" s="219"/>
    </row>
    <row r="40" spans="2:17" ht="15" x14ac:dyDescent="0.2">
      <c r="B40" s="398" t="s">
        <v>729</v>
      </c>
      <c r="C40" s="600">
        <v>2386</v>
      </c>
      <c r="D40" s="600">
        <v>2421</v>
      </c>
      <c r="E40" s="399">
        <f t="shared" si="3"/>
        <v>1.4668901927912825E-2</v>
      </c>
      <c r="F40" s="400">
        <f t="shared" si="4"/>
        <v>9.0261725449258076E-2</v>
      </c>
      <c r="H40" s="284"/>
      <c r="L40" s="219"/>
      <c r="M40" s="219"/>
      <c r="N40" s="219"/>
      <c r="O40" s="219"/>
    </row>
    <row r="41" spans="2:17" ht="15" x14ac:dyDescent="0.2">
      <c r="B41" s="398" t="s">
        <v>723</v>
      </c>
      <c r="C41" s="600">
        <v>1945</v>
      </c>
      <c r="D41" s="600">
        <v>1811</v>
      </c>
      <c r="E41" s="399">
        <f t="shared" si="3"/>
        <v>-6.8894601542416459E-2</v>
      </c>
      <c r="F41" s="400">
        <f t="shared" si="4"/>
        <v>6.7519200656177766E-2</v>
      </c>
      <c r="H41" s="284"/>
      <c r="L41" s="219"/>
      <c r="M41" s="219"/>
      <c r="N41" s="219"/>
      <c r="O41" s="219"/>
    </row>
    <row r="42" spans="2:17" ht="15" x14ac:dyDescent="0.2">
      <c r="B42" s="398" t="s">
        <v>724</v>
      </c>
      <c r="C42" s="600">
        <v>138</v>
      </c>
      <c r="D42" s="600">
        <v>174</v>
      </c>
      <c r="E42" s="399">
        <f t="shared" ref="E42" si="5">+(D42-C42)/C42</f>
        <v>0.2608695652173913</v>
      </c>
      <c r="F42" s="400">
        <f t="shared" ref="F42" si="6">+D42/$D$46</f>
        <v>6.4872119901573334E-3</v>
      </c>
      <c r="H42" s="284"/>
      <c r="L42" s="219"/>
      <c r="M42" s="219"/>
      <c r="N42" s="219"/>
      <c r="O42" s="219"/>
    </row>
    <row r="43" spans="2:17" ht="18" customHeight="1" x14ac:dyDescent="0.2">
      <c r="B43" s="398" t="s">
        <v>730</v>
      </c>
      <c r="C43" s="600">
        <v>1501</v>
      </c>
      <c r="D43" s="600">
        <v>1493</v>
      </c>
      <c r="E43" s="399">
        <f t="shared" si="3"/>
        <v>-5.3297801465689541E-3</v>
      </c>
      <c r="F43" s="400">
        <f t="shared" si="4"/>
        <v>5.5663261501752291E-2</v>
      </c>
      <c r="H43" s="284"/>
      <c r="L43" s="219"/>
      <c r="M43" s="219"/>
      <c r="N43" s="219"/>
      <c r="O43" s="219"/>
    </row>
    <row r="44" spans="2:17" ht="18" customHeight="1" x14ac:dyDescent="0.2">
      <c r="B44" s="398" t="s">
        <v>726</v>
      </c>
      <c r="C44" s="600">
        <v>100</v>
      </c>
      <c r="D44" s="600">
        <v>89</v>
      </c>
      <c r="E44" s="399">
        <f t="shared" ref="E44" si="7">+(D44-C44)/C44</f>
        <v>-0.11</v>
      </c>
      <c r="F44" s="400">
        <f t="shared" ref="F44" si="8">+D44/$D$46</f>
        <v>3.3181716501379465E-3</v>
      </c>
      <c r="H44" s="284"/>
      <c r="L44" s="219"/>
      <c r="M44" s="219"/>
      <c r="N44" s="219"/>
      <c r="O44" s="219"/>
    </row>
    <row r="45" spans="2:17" ht="15" x14ac:dyDescent="0.2">
      <c r="B45" s="398" t="s">
        <v>727</v>
      </c>
      <c r="C45" s="600">
        <v>15</v>
      </c>
      <c r="D45" s="600">
        <v>4</v>
      </c>
      <c r="E45" s="399">
        <f t="shared" si="3"/>
        <v>-0.73333333333333328</v>
      </c>
      <c r="F45" s="400">
        <f t="shared" si="4"/>
        <v>1.4913131011855938E-4</v>
      </c>
      <c r="H45" s="284"/>
      <c r="L45" s="219"/>
      <c r="M45" s="219"/>
      <c r="N45" s="219"/>
      <c r="O45" s="219"/>
    </row>
    <row r="46" spans="2:17" ht="25.5" customHeight="1" x14ac:dyDescent="0.2">
      <c r="B46" s="401" t="s">
        <v>173</v>
      </c>
      <c r="C46" s="289">
        <f>SUM(C38:C45)</f>
        <v>26245</v>
      </c>
      <c r="D46" s="289">
        <f>SUM(D38:D45)</f>
        <v>26822</v>
      </c>
      <c r="E46" s="237">
        <f t="shared" ref="E46" si="9">+(D46-C46)/C46</f>
        <v>2.1985140026671748E-2</v>
      </c>
      <c r="F46" s="237">
        <f>SUM(F38:F45)</f>
        <v>0.99999999999999989</v>
      </c>
      <c r="H46" s="284"/>
      <c r="L46" s="219"/>
      <c r="M46" s="219"/>
      <c r="N46" s="219"/>
      <c r="O46" s="219"/>
    </row>
    <row r="47" spans="2:17" x14ac:dyDescent="0.2">
      <c r="B47" s="229" t="s">
        <v>728</v>
      </c>
      <c r="C47" s="284"/>
      <c r="D47" s="284"/>
      <c r="J47" s="284"/>
      <c r="N47" s="219"/>
      <c r="O47" s="219"/>
      <c r="P47" s="219"/>
      <c r="Q47" s="219"/>
    </row>
    <row r="48" spans="2:17" x14ac:dyDescent="0.2">
      <c r="B48" s="229"/>
      <c r="C48" s="284"/>
      <c r="D48" s="284"/>
      <c r="J48" s="284"/>
      <c r="N48" s="219"/>
      <c r="O48" s="219"/>
      <c r="P48" s="219"/>
      <c r="Q48" s="219"/>
    </row>
    <row r="49" spans="2:17" x14ac:dyDescent="0.2">
      <c r="B49" s="313"/>
      <c r="D49" s="284"/>
      <c r="J49" s="284"/>
      <c r="N49" s="219"/>
      <c r="O49" s="219"/>
      <c r="P49" s="219"/>
      <c r="Q49" s="219"/>
    </row>
    <row r="50" spans="2:17" ht="18.75" customHeight="1" x14ac:dyDescent="0.2">
      <c r="B50" s="803" t="s">
        <v>1035</v>
      </c>
      <c r="C50" s="803">
        <v>2022</v>
      </c>
      <c r="D50" s="803">
        <v>2023</v>
      </c>
      <c r="E50" s="803" t="s">
        <v>718</v>
      </c>
      <c r="F50" s="803" t="s">
        <v>719</v>
      </c>
      <c r="H50" s="284"/>
    </row>
    <row r="51" spans="2:17" ht="15" thickBot="1" x14ac:dyDescent="0.25">
      <c r="B51" s="812"/>
      <c r="C51" s="812"/>
      <c r="D51" s="812"/>
      <c r="E51" s="812"/>
      <c r="F51" s="833"/>
    </row>
    <row r="52" spans="2:17" ht="15" x14ac:dyDescent="0.2">
      <c r="B52" s="395" t="s">
        <v>731</v>
      </c>
      <c r="C52" s="628">
        <v>950</v>
      </c>
      <c r="D52" s="628">
        <v>998</v>
      </c>
      <c r="E52" s="396">
        <f>+(D52-C52)/C52</f>
        <v>5.0526315789473683E-2</v>
      </c>
      <c r="F52" s="397">
        <f>+D52/$D$31</f>
        <v>0.13173178458289334</v>
      </c>
    </row>
    <row r="53" spans="2:17" ht="15" customHeight="1" x14ac:dyDescent="0.2">
      <c r="B53" s="398" t="s">
        <v>732</v>
      </c>
      <c r="C53" s="600">
        <v>820</v>
      </c>
      <c r="D53" s="600">
        <v>770</v>
      </c>
      <c r="E53" s="399">
        <f>+(D53-C53)/C53</f>
        <v>-6.097560975609756E-2</v>
      </c>
      <c r="F53" s="400">
        <f>+D53/$D$31</f>
        <v>0.10163674762407603</v>
      </c>
    </row>
    <row r="54" spans="2:17" ht="20.25" customHeight="1" x14ac:dyDescent="0.25">
      <c r="B54" s="398" t="s">
        <v>48</v>
      </c>
      <c r="C54" s="600">
        <v>523</v>
      </c>
      <c r="D54" s="600">
        <v>604</v>
      </c>
      <c r="E54" s="399">
        <f t="shared" ref="E54:E63" si="10">+(D54-C54)/C54</f>
        <v>0.15487571701720843</v>
      </c>
      <c r="F54" s="400">
        <f t="shared" ref="F54:F62" si="11">+D54/$D$31</f>
        <v>7.9725448785638864E-2</v>
      </c>
      <c r="G54" s="558"/>
    </row>
    <row r="55" spans="2:17" ht="15" x14ac:dyDescent="0.2">
      <c r="B55" s="398" t="s">
        <v>733</v>
      </c>
      <c r="C55" s="600">
        <v>553</v>
      </c>
      <c r="D55" s="600">
        <v>575</v>
      </c>
      <c r="E55" s="399">
        <f t="shared" si="10"/>
        <v>3.9783001808318265E-2</v>
      </c>
      <c r="F55" s="400">
        <f t="shared" si="11"/>
        <v>7.5897571277719109E-2</v>
      </c>
    </row>
    <row r="56" spans="2:17" ht="15" x14ac:dyDescent="0.2">
      <c r="B56" s="398" t="s">
        <v>67</v>
      </c>
      <c r="C56" s="600">
        <v>372</v>
      </c>
      <c r="D56" s="600">
        <v>368</v>
      </c>
      <c r="E56" s="399">
        <f t="shared" si="10"/>
        <v>-1.0752688172043012E-2</v>
      </c>
      <c r="F56" s="400">
        <f t="shared" si="11"/>
        <v>4.8574445617740235E-2</v>
      </c>
    </row>
    <row r="57" spans="2:17" ht="15" x14ac:dyDescent="0.2">
      <c r="B57" s="398" t="s">
        <v>734</v>
      </c>
      <c r="C57" s="600">
        <v>312</v>
      </c>
      <c r="D57" s="600">
        <v>307</v>
      </c>
      <c r="E57" s="399">
        <f t="shared" si="10"/>
        <v>-1.6025641025641024E-2</v>
      </c>
      <c r="F57" s="400">
        <f t="shared" si="11"/>
        <v>4.0522703273495247E-2</v>
      </c>
    </row>
    <row r="58" spans="2:17" ht="15" x14ac:dyDescent="0.2">
      <c r="B58" s="398" t="s">
        <v>735</v>
      </c>
      <c r="C58" s="600">
        <v>288</v>
      </c>
      <c r="D58" s="600">
        <v>292</v>
      </c>
      <c r="E58" s="399">
        <f t="shared" si="10"/>
        <v>1.3888888888888888E-2</v>
      </c>
      <c r="F58" s="400">
        <f t="shared" si="11"/>
        <v>3.8542766631467794E-2</v>
      </c>
    </row>
    <row r="59" spans="2:17" ht="15" x14ac:dyDescent="0.2">
      <c r="B59" s="398" t="s">
        <v>60</v>
      </c>
      <c r="C59" s="600">
        <v>266</v>
      </c>
      <c r="D59" s="600">
        <v>276</v>
      </c>
      <c r="E59" s="399">
        <f t="shared" si="10"/>
        <v>3.7593984962406013E-2</v>
      </c>
      <c r="F59" s="400">
        <f t="shared" si="11"/>
        <v>3.6430834213305174E-2</v>
      </c>
    </row>
    <row r="60" spans="2:17" ht="15" x14ac:dyDescent="0.2">
      <c r="B60" s="398" t="s">
        <v>715</v>
      </c>
      <c r="C60" s="600">
        <v>279</v>
      </c>
      <c r="D60" s="600">
        <v>276</v>
      </c>
      <c r="E60" s="399">
        <f t="shared" si="10"/>
        <v>-1.0752688172043012E-2</v>
      </c>
      <c r="F60" s="400">
        <f t="shared" si="11"/>
        <v>3.6430834213305174E-2</v>
      </c>
    </row>
    <row r="61" spans="2:17" ht="15" x14ac:dyDescent="0.2">
      <c r="B61" s="398" t="s">
        <v>54</v>
      </c>
      <c r="C61" s="600">
        <v>260</v>
      </c>
      <c r="D61" s="600">
        <v>262</v>
      </c>
      <c r="E61" s="399">
        <f t="shared" si="10"/>
        <v>7.6923076923076927E-3</v>
      </c>
      <c r="F61" s="400">
        <f t="shared" si="11"/>
        <v>3.458289334741288E-2</v>
      </c>
      <c r="H61" s="284"/>
    </row>
    <row r="62" spans="2:17" ht="15" x14ac:dyDescent="0.2">
      <c r="B62" s="398" t="s">
        <v>64</v>
      </c>
      <c r="C62" s="600">
        <v>271</v>
      </c>
      <c r="D62" s="600">
        <v>259</v>
      </c>
      <c r="E62" s="399">
        <f t="shared" si="10"/>
        <v>-4.4280442804428041E-2</v>
      </c>
      <c r="F62" s="400">
        <f t="shared" si="11"/>
        <v>3.4186906019007389E-2</v>
      </c>
      <c r="H62" s="284"/>
    </row>
    <row r="63" spans="2:17" ht="15" x14ac:dyDescent="0.2">
      <c r="B63" s="398" t="s">
        <v>736</v>
      </c>
      <c r="C63" s="600">
        <v>214</v>
      </c>
      <c r="D63" s="600">
        <v>243</v>
      </c>
      <c r="E63" s="399">
        <f t="shared" si="10"/>
        <v>0.13551401869158877</v>
      </c>
      <c r="F63" s="400">
        <f>+D63/$D$31</f>
        <v>3.2074973600844776E-2</v>
      </c>
      <c r="H63" s="284"/>
    </row>
    <row r="64" spans="2:17" x14ac:dyDescent="0.2">
      <c r="B64" s="313"/>
      <c r="H64" s="284"/>
    </row>
    <row r="65" spans="2:17" x14ac:dyDescent="0.2">
      <c r="B65" s="313"/>
      <c r="D65" s="284"/>
      <c r="J65" s="284"/>
    </row>
    <row r="66" spans="2:17" ht="29.25" customHeight="1" x14ac:dyDescent="0.2">
      <c r="B66" s="803" t="s">
        <v>1036</v>
      </c>
      <c r="C66" s="803">
        <v>2022</v>
      </c>
      <c r="D66" s="803">
        <v>2023</v>
      </c>
      <c r="E66" s="803" t="s">
        <v>718</v>
      </c>
      <c r="H66" s="284"/>
    </row>
    <row r="67" spans="2:17" ht="13.9" customHeight="1" thickBot="1" x14ac:dyDescent="0.25">
      <c r="B67" s="812"/>
      <c r="C67" s="812"/>
      <c r="D67" s="812"/>
      <c r="E67" s="812"/>
      <c r="F67" s="403"/>
      <c r="G67" s="403"/>
      <c r="H67" s="403"/>
      <c r="I67" s="403"/>
      <c r="J67" s="403"/>
      <c r="K67" s="403"/>
      <c r="L67" s="403"/>
      <c r="M67" s="403"/>
      <c r="N67" s="403"/>
      <c r="O67" s="403"/>
      <c r="P67" s="404"/>
    </row>
    <row r="68" spans="2:17" ht="15" customHeight="1" x14ac:dyDescent="0.2">
      <c r="B68" s="395" t="s">
        <v>737</v>
      </c>
      <c r="C68" s="628">
        <v>553</v>
      </c>
      <c r="D68" s="628">
        <v>575</v>
      </c>
      <c r="E68" s="396">
        <f>+(D68-C68)/C68</f>
        <v>3.9783001808318265E-2</v>
      </c>
      <c r="F68" s="403"/>
      <c r="G68" s="403"/>
      <c r="H68" s="403"/>
      <c r="I68" s="403"/>
      <c r="J68" s="403"/>
      <c r="K68" s="403"/>
      <c r="L68" s="403"/>
      <c r="M68" s="403"/>
      <c r="N68" s="403"/>
      <c r="O68" s="403"/>
      <c r="P68" s="404"/>
    </row>
    <row r="69" spans="2:17" ht="21" customHeight="1" x14ac:dyDescent="0.2">
      <c r="B69" s="398" t="s">
        <v>573</v>
      </c>
      <c r="C69" s="600">
        <v>288</v>
      </c>
      <c r="D69" s="600">
        <v>277</v>
      </c>
      <c r="E69" s="399">
        <f>+(D69-C69)/C69</f>
        <v>-3.8194444444444448E-2</v>
      </c>
      <c r="I69" s="403"/>
      <c r="J69" s="403"/>
      <c r="K69" s="403"/>
      <c r="L69" s="403"/>
      <c r="M69" s="403"/>
      <c r="N69" s="403"/>
      <c r="O69" s="403"/>
      <c r="P69" s="404"/>
    </row>
    <row r="70" spans="2:17" ht="21" customHeight="1" x14ac:dyDescent="0.2">
      <c r="B70" s="398" t="s">
        <v>50</v>
      </c>
      <c r="C70" s="600">
        <v>224</v>
      </c>
      <c r="D70" s="600">
        <v>249</v>
      </c>
      <c r="E70" s="399">
        <f t="shared" ref="E70:E75" si="12">+(D70-C70)/C70</f>
        <v>0.11160714285714286</v>
      </c>
      <c r="I70" s="403"/>
      <c r="J70" s="403"/>
      <c r="K70" s="403"/>
      <c r="L70" s="403"/>
      <c r="M70" s="403"/>
      <c r="N70" s="403"/>
    </row>
    <row r="71" spans="2:17" ht="15" customHeight="1" x14ac:dyDescent="0.2">
      <c r="B71" s="398" t="s">
        <v>738</v>
      </c>
      <c r="C71" s="600">
        <v>122</v>
      </c>
      <c r="D71" s="600">
        <v>118</v>
      </c>
      <c r="E71" s="399">
        <f t="shared" si="12"/>
        <v>-3.2786885245901641E-2</v>
      </c>
      <c r="I71" s="403"/>
      <c r="J71" s="403"/>
      <c r="K71" s="403"/>
      <c r="L71" s="403"/>
      <c r="M71" s="403"/>
      <c r="N71" s="403"/>
    </row>
    <row r="72" spans="2:17" ht="15" customHeight="1" x14ac:dyDescent="0.2">
      <c r="B72" s="398" t="s">
        <v>739</v>
      </c>
      <c r="C72" s="600">
        <v>105</v>
      </c>
      <c r="D72" s="600">
        <v>121</v>
      </c>
      <c r="E72" s="399">
        <f t="shared" si="12"/>
        <v>0.15238095238095239</v>
      </c>
      <c r="I72" s="403"/>
      <c r="J72" s="403"/>
      <c r="K72" s="403"/>
      <c r="L72" s="403"/>
      <c r="M72" s="403"/>
      <c r="N72" s="403"/>
    </row>
    <row r="73" spans="2:17" ht="15" customHeight="1" x14ac:dyDescent="0.2">
      <c r="B73" s="398" t="s">
        <v>350</v>
      </c>
      <c r="C73" s="600">
        <v>86</v>
      </c>
      <c r="D73" s="600">
        <v>106</v>
      </c>
      <c r="E73" s="399">
        <f t="shared" si="12"/>
        <v>0.23255813953488372</v>
      </c>
      <c r="I73" s="403"/>
      <c r="J73" s="403"/>
      <c r="K73" s="403"/>
    </row>
    <row r="74" spans="2:17" ht="15" customHeight="1" x14ac:dyDescent="0.2">
      <c r="B74" s="398" t="s">
        <v>740</v>
      </c>
      <c r="C74" s="600">
        <v>86</v>
      </c>
      <c r="D74" s="600">
        <v>99</v>
      </c>
      <c r="E74" s="399">
        <f t="shared" si="12"/>
        <v>0.15116279069767441</v>
      </c>
      <c r="I74" s="403"/>
      <c r="J74" s="403"/>
      <c r="K74" s="403"/>
    </row>
    <row r="75" spans="2:17" ht="15" customHeight="1" x14ac:dyDescent="0.2">
      <c r="B75" s="398" t="s">
        <v>253</v>
      </c>
      <c r="C75" s="600">
        <v>133</v>
      </c>
      <c r="D75" s="600">
        <v>115</v>
      </c>
      <c r="E75" s="399">
        <f t="shared" si="12"/>
        <v>-0.13533834586466165</v>
      </c>
      <c r="I75" s="403"/>
      <c r="J75" s="403"/>
      <c r="K75" s="403"/>
    </row>
    <row r="76" spans="2:17" ht="15" customHeight="1" x14ac:dyDescent="0.2">
      <c r="K76" s="403"/>
      <c r="L76" s="403"/>
      <c r="M76" s="403"/>
    </row>
    <row r="77" spans="2:17" ht="15" customHeight="1" x14ac:dyDescent="0.2">
      <c r="K77" s="403"/>
      <c r="L77" s="403"/>
      <c r="M77" s="403"/>
    </row>
    <row r="78" spans="2:17" s="241" customFormat="1" ht="15" customHeight="1" x14ac:dyDescent="0.2">
      <c r="B78" s="860" t="s">
        <v>741</v>
      </c>
      <c r="C78" s="860"/>
      <c r="D78" s="860"/>
      <c r="E78" s="860"/>
      <c r="F78" s="860"/>
      <c r="G78" s="860"/>
      <c r="H78" s="860"/>
      <c r="I78" s="860"/>
      <c r="J78" s="860"/>
      <c r="K78" s="860"/>
      <c r="L78" s="860"/>
      <c r="M78" s="860"/>
      <c r="N78" s="860"/>
      <c r="O78" s="860"/>
      <c r="P78" s="860"/>
      <c r="Q78" s="860"/>
    </row>
    <row r="79" spans="2:17" s="241" customFormat="1" ht="15.75" customHeight="1" x14ac:dyDescent="0.2">
      <c r="B79" s="860"/>
      <c r="C79" s="860"/>
      <c r="D79" s="860"/>
      <c r="E79" s="860"/>
      <c r="F79" s="860"/>
      <c r="G79" s="860"/>
      <c r="H79" s="860"/>
      <c r="I79" s="860"/>
      <c r="J79" s="860"/>
      <c r="K79" s="860"/>
      <c r="L79" s="860"/>
      <c r="M79" s="860"/>
      <c r="N79" s="860"/>
      <c r="O79" s="860"/>
      <c r="P79" s="860"/>
      <c r="Q79" s="860"/>
    </row>
    <row r="80" spans="2:17" s="241" customFormat="1" ht="15" customHeight="1" thickBot="1" x14ac:dyDescent="0.25">
      <c r="B80" s="861"/>
      <c r="C80" s="861"/>
      <c r="D80" s="861"/>
      <c r="E80" s="861"/>
      <c r="F80" s="861"/>
      <c r="G80" s="861"/>
      <c r="H80" s="861"/>
      <c r="I80" s="861"/>
      <c r="J80" s="861"/>
      <c r="K80" s="861"/>
      <c r="L80" s="861"/>
      <c r="M80" s="861"/>
      <c r="N80" s="861"/>
      <c r="O80" s="861"/>
      <c r="P80" s="861"/>
      <c r="Q80" s="861"/>
    </row>
    <row r="81" spans="2:18" s="241" customFormat="1" x14ac:dyDescent="0.2">
      <c r="B81" s="216"/>
    </row>
    <row r="82" spans="2:18" s="241" customFormat="1" x14ac:dyDescent="0.2">
      <c r="B82" s="216"/>
    </row>
    <row r="83" spans="2:18" s="241" customFormat="1" ht="45" customHeight="1" x14ac:dyDescent="0.3">
      <c r="B83" s="859" t="s">
        <v>742</v>
      </c>
      <c r="C83" s="858"/>
      <c r="D83" s="858"/>
      <c r="E83" s="858"/>
      <c r="F83" s="405"/>
      <c r="G83" s="405"/>
      <c r="H83" s="405"/>
      <c r="I83" s="405"/>
      <c r="L83" s="857" t="s">
        <v>743</v>
      </c>
      <c r="M83" s="858"/>
      <c r="N83" s="858"/>
      <c r="O83" s="858"/>
    </row>
    <row r="84" spans="2:18" s="241" customFormat="1" ht="14.25" customHeight="1" x14ac:dyDescent="0.2">
      <c r="B84" s="665" t="s">
        <v>744</v>
      </c>
      <c r="C84" s="803" t="s">
        <v>745</v>
      </c>
      <c r="D84" s="803" t="s">
        <v>746</v>
      </c>
      <c r="E84" s="803" t="s">
        <v>718</v>
      </c>
      <c r="F84" s="535"/>
      <c r="G84" s="535"/>
      <c r="H84" s="535"/>
      <c r="I84" s="535"/>
      <c r="J84" s="535"/>
      <c r="K84" s="535"/>
      <c r="L84" s="665" t="s">
        <v>747</v>
      </c>
      <c r="M84" s="803" t="s">
        <v>748</v>
      </c>
      <c r="N84" s="803" t="s">
        <v>749</v>
      </c>
      <c r="O84" s="803" t="s">
        <v>718</v>
      </c>
    </row>
    <row r="85" spans="2:18" s="241" customFormat="1" ht="15" customHeight="1" thickBot="1" x14ac:dyDescent="0.25">
      <c r="B85" s="725"/>
      <c r="C85" s="833"/>
      <c r="D85" s="833"/>
      <c r="E85" s="812"/>
      <c r="F85" s="535"/>
      <c r="G85" s="535"/>
      <c r="H85" s="535"/>
      <c r="I85" s="535"/>
      <c r="J85" s="535"/>
      <c r="K85" s="535"/>
      <c r="L85" s="725"/>
      <c r="M85" s="833"/>
      <c r="N85" s="833"/>
      <c r="O85" s="812"/>
    </row>
    <row r="86" spans="2:18" s="241" customFormat="1" ht="15" x14ac:dyDescent="0.2">
      <c r="B86" s="395" t="s">
        <v>720</v>
      </c>
      <c r="C86" s="628">
        <v>975</v>
      </c>
      <c r="D86" s="628">
        <v>856</v>
      </c>
      <c r="E86" s="396">
        <f>+(D86-C86)/C86</f>
        <v>-0.12205128205128205</v>
      </c>
      <c r="F86" s="535"/>
      <c r="G86" s="535"/>
      <c r="H86" s="535"/>
      <c r="I86" s="535"/>
      <c r="J86" s="535"/>
      <c r="K86" s="535"/>
      <c r="L86" s="395" t="s">
        <v>720</v>
      </c>
      <c r="M86" s="628">
        <v>1503</v>
      </c>
      <c r="N86" s="628">
        <v>1230</v>
      </c>
      <c r="O86" s="396">
        <f>+(N86-M86)/M86</f>
        <v>-0.18163672654690619</v>
      </c>
    </row>
    <row r="87" spans="2:18" s="241" customFormat="1" ht="15" x14ac:dyDescent="0.2">
      <c r="B87" s="398" t="s">
        <v>721</v>
      </c>
      <c r="C87" s="600">
        <v>276</v>
      </c>
      <c r="D87" s="600">
        <v>226</v>
      </c>
      <c r="E87" s="399">
        <f t="shared" ref="E87:E92" si="13">+(D87-C87)/C87</f>
        <v>-0.18115942028985507</v>
      </c>
      <c r="G87" s="536">
        <v>3404</v>
      </c>
      <c r="H87" s="537">
        <v>1</v>
      </c>
      <c r="I87" s="535"/>
      <c r="J87" s="535"/>
      <c r="K87" s="535"/>
      <c r="L87" s="398" t="s">
        <v>729</v>
      </c>
      <c r="M87" s="600">
        <v>565</v>
      </c>
      <c r="N87" s="600">
        <v>482</v>
      </c>
      <c r="O87" s="399">
        <f t="shared" ref="O87:O92" si="14">+(N87-M87)/M87</f>
        <v>-0.14690265486725665</v>
      </c>
      <c r="Q87" s="536">
        <v>11602</v>
      </c>
      <c r="R87" s="536">
        <f>N92</f>
        <v>2409</v>
      </c>
    </row>
    <row r="88" spans="2:18" s="241" customFormat="1" ht="15" x14ac:dyDescent="0.2">
      <c r="B88" s="398" t="s">
        <v>729</v>
      </c>
      <c r="C88" s="600">
        <v>177</v>
      </c>
      <c r="D88" s="600">
        <v>110</v>
      </c>
      <c r="E88" s="399">
        <f t="shared" si="13"/>
        <v>-0.37853107344632769</v>
      </c>
      <c r="G88" s="536">
        <f>D92</f>
        <v>1392</v>
      </c>
      <c r="H88" s="537">
        <v>0.17</v>
      </c>
      <c r="I88" s="538">
        <f>H87-H88</f>
        <v>0.83</v>
      </c>
      <c r="J88" s="535"/>
      <c r="K88" s="535"/>
      <c r="L88" s="398" t="s">
        <v>721</v>
      </c>
      <c r="M88" s="600">
        <v>334</v>
      </c>
      <c r="N88" s="600">
        <v>260</v>
      </c>
      <c r="O88" s="399">
        <f t="shared" si="14"/>
        <v>-0.22155688622754491</v>
      </c>
      <c r="Q88" s="537">
        <f>1-R88</f>
        <v>0.91400000000000003</v>
      </c>
      <c r="R88" s="537">
        <v>8.5999999999999993E-2</v>
      </c>
    </row>
    <row r="89" spans="2:18" s="241" customFormat="1" ht="22.5" customHeight="1" x14ac:dyDescent="0.2">
      <c r="B89" s="398" t="s">
        <v>723</v>
      </c>
      <c r="C89" s="600">
        <v>144</v>
      </c>
      <c r="D89" s="600">
        <v>110</v>
      </c>
      <c r="E89" s="399">
        <f t="shared" si="13"/>
        <v>-0.2361111111111111</v>
      </c>
      <c r="F89" s="535"/>
      <c r="H89" s="535" t="s">
        <v>750</v>
      </c>
      <c r="I89" s="535" t="s">
        <v>751</v>
      </c>
      <c r="J89" s="535"/>
      <c r="K89" s="535"/>
      <c r="L89" s="398" t="s">
        <v>723</v>
      </c>
      <c r="M89" s="600">
        <v>215</v>
      </c>
      <c r="N89" s="600">
        <v>180</v>
      </c>
      <c r="O89" s="399">
        <f t="shared" si="14"/>
        <v>-0.16279069767441862</v>
      </c>
      <c r="Q89" s="535" t="s">
        <v>751</v>
      </c>
      <c r="R89" s="535" t="s">
        <v>750</v>
      </c>
    </row>
    <row r="90" spans="2:18" s="241" customFormat="1" ht="41.25" customHeight="1" x14ac:dyDescent="0.2">
      <c r="B90" s="398" t="s">
        <v>730</v>
      </c>
      <c r="C90" s="600">
        <v>76</v>
      </c>
      <c r="D90" s="600">
        <v>54</v>
      </c>
      <c r="E90" s="399">
        <f t="shared" si="13"/>
        <v>-0.28947368421052633</v>
      </c>
      <c r="F90" s="535"/>
      <c r="G90" s="535"/>
      <c r="H90" s="535"/>
      <c r="I90" s="535"/>
      <c r="J90" s="535"/>
      <c r="K90" s="535"/>
      <c r="L90" s="398" t="s">
        <v>725</v>
      </c>
      <c r="M90" s="600">
        <v>290</v>
      </c>
      <c r="N90" s="600">
        <v>197</v>
      </c>
      <c r="O90" s="399">
        <f t="shared" si="14"/>
        <v>-0.32068965517241377</v>
      </c>
      <c r="Q90" s="535"/>
      <c r="R90" s="535"/>
    </row>
    <row r="91" spans="2:18" s="241" customFormat="1" ht="15" x14ac:dyDescent="0.2">
      <c r="B91" s="398" t="s">
        <v>752</v>
      </c>
      <c r="C91" s="600">
        <v>52</v>
      </c>
      <c r="D91" s="600">
        <v>36</v>
      </c>
      <c r="E91" s="399">
        <f t="shared" si="13"/>
        <v>-0.30769230769230771</v>
      </c>
      <c r="F91" s="535"/>
      <c r="G91" s="535"/>
      <c r="H91" s="535"/>
      <c r="I91" s="535"/>
      <c r="J91" s="535"/>
      <c r="K91" s="535"/>
      <c r="L91" s="398" t="s">
        <v>752</v>
      </c>
      <c r="M91" s="600">
        <v>59</v>
      </c>
      <c r="N91" s="600">
        <v>60</v>
      </c>
      <c r="O91" s="399">
        <f t="shared" si="14"/>
        <v>1.6949152542372881E-2</v>
      </c>
    </row>
    <row r="92" spans="2:18" s="241" customFormat="1" ht="18" x14ac:dyDescent="0.2">
      <c r="B92" s="408" t="s">
        <v>173</v>
      </c>
      <c r="C92" s="409">
        <f>SUM(C86:C91)</f>
        <v>1700</v>
      </c>
      <c r="D92" s="409">
        <f>SUM(D86:D91)</f>
        <v>1392</v>
      </c>
      <c r="E92" s="533">
        <f t="shared" si="13"/>
        <v>-0.1811764705882353</v>
      </c>
      <c r="F92" s="535"/>
      <c r="G92" s="535"/>
      <c r="H92" s="535"/>
      <c r="I92" s="535"/>
      <c r="J92" s="535"/>
      <c r="K92" s="535"/>
      <c r="L92" s="408" t="s">
        <v>173</v>
      </c>
      <c r="M92" s="409">
        <f>SUM(M86:M91)</f>
        <v>2966</v>
      </c>
      <c r="N92" s="409">
        <f>SUM(N86:N91)</f>
        <v>2409</v>
      </c>
      <c r="O92" s="533">
        <f t="shared" si="14"/>
        <v>-0.18779501011463251</v>
      </c>
    </row>
    <row r="93" spans="2:18" s="241" customFormat="1" x14ac:dyDescent="0.2">
      <c r="B93" s="410" t="s">
        <v>753</v>
      </c>
      <c r="F93" s="535"/>
      <c r="G93" s="535"/>
      <c r="H93" s="535"/>
      <c r="I93" s="535"/>
      <c r="J93" s="535"/>
      <c r="K93" s="535"/>
      <c r="L93" s="410" t="s">
        <v>753</v>
      </c>
    </row>
    <row r="94" spans="2:18" s="241" customFormat="1" x14ac:dyDescent="0.2">
      <c r="B94" s="216"/>
      <c r="F94" s="535"/>
      <c r="G94" s="535"/>
      <c r="H94" s="535"/>
      <c r="I94" s="535"/>
      <c r="J94" s="535"/>
      <c r="K94" s="535"/>
    </row>
    <row r="95" spans="2:18" s="241" customFormat="1" x14ac:dyDescent="0.2">
      <c r="B95" s="216"/>
      <c r="D95" s="534"/>
      <c r="F95" s="535"/>
      <c r="G95" s="535"/>
      <c r="H95" s="535"/>
      <c r="I95" s="535"/>
      <c r="J95" s="535"/>
      <c r="K95" s="535"/>
    </row>
    <row r="96" spans="2:18" s="241" customFormat="1" x14ac:dyDescent="0.2">
      <c r="B96" s="216"/>
    </row>
    <row r="97" spans="2:15" s="241" customFormat="1" x14ac:dyDescent="0.2">
      <c r="B97" s="216"/>
      <c r="D97" s="298"/>
    </row>
    <row r="98" spans="2:15" s="241" customFormat="1" ht="36" customHeight="1" thickBot="1" x14ac:dyDescent="0.35">
      <c r="B98" s="473" t="s">
        <v>754</v>
      </c>
      <c r="C98" s="473">
        <v>2022</v>
      </c>
      <c r="D98" s="473">
        <v>2023</v>
      </c>
      <c r="E98" s="539" t="s">
        <v>755</v>
      </c>
      <c r="F98" s="411" t="s">
        <v>756</v>
      </c>
      <c r="G98" s="405"/>
      <c r="H98" s="405"/>
      <c r="I98" s="405"/>
      <c r="J98" s="405"/>
      <c r="L98"/>
      <c r="M98"/>
      <c r="N98"/>
      <c r="O98"/>
    </row>
    <row r="99" spans="2:15" s="241" customFormat="1" ht="15" customHeight="1" x14ac:dyDescent="0.25">
      <c r="B99" s="395" t="s">
        <v>757</v>
      </c>
      <c r="C99" s="628">
        <v>251</v>
      </c>
      <c r="D99" s="628">
        <v>153</v>
      </c>
      <c r="E99" s="396">
        <f>+(D99-C99)/C99</f>
        <v>-0.39043824701195218</v>
      </c>
      <c r="F99" s="629">
        <f t="shared" ref="F99:F105" si="15">D99/$D$106</f>
        <v>0.41803278688524592</v>
      </c>
      <c r="L99"/>
      <c r="M99"/>
      <c r="N99"/>
      <c r="O99"/>
    </row>
    <row r="100" spans="2:15" s="241" customFormat="1" ht="15" customHeight="1" x14ac:dyDescent="0.25">
      <c r="B100" s="398" t="s">
        <v>758</v>
      </c>
      <c r="C100" s="600">
        <v>167</v>
      </c>
      <c r="D100" s="600">
        <v>140</v>
      </c>
      <c r="E100" s="399">
        <f>+(D100-C100)/C100</f>
        <v>-0.16167664670658682</v>
      </c>
      <c r="F100" s="630">
        <f t="shared" si="15"/>
        <v>0.38251366120218577</v>
      </c>
      <c r="G100" s="304"/>
      <c r="H100" s="304"/>
      <c r="I100" s="304"/>
      <c r="J100" s="304"/>
      <c r="L100"/>
      <c r="M100"/>
      <c r="N100"/>
      <c r="O100"/>
    </row>
    <row r="101" spans="2:15" s="241" customFormat="1" ht="15" x14ac:dyDescent="0.25">
      <c r="B101" s="398" t="s">
        <v>759</v>
      </c>
      <c r="C101" s="600">
        <v>14</v>
      </c>
      <c r="D101" s="600">
        <v>16</v>
      </c>
      <c r="E101" s="399">
        <f t="shared" ref="E101:E106" si="16">+(D101-C101)/C101</f>
        <v>0.14285714285714285</v>
      </c>
      <c r="F101" s="630">
        <f t="shared" si="15"/>
        <v>4.3715846994535519E-2</v>
      </c>
      <c r="G101" s="304"/>
      <c r="H101" s="304"/>
      <c r="I101" s="304"/>
      <c r="J101" s="304"/>
      <c r="L101"/>
      <c r="M101"/>
      <c r="N101"/>
      <c r="O101"/>
    </row>
    <row r="102" spans="2:15" s="241" customFormat="1" ht="15" x14ac:dyDescent="0.25">
      <c r="B102" s="398" t="s">
        <v>760</v>
      </c>
      <c r="C102" s="600">
        <v>20</v>
      </c>
      <c r="D102" s="600">
        <v>15</v>
      </c>
      <c r="E102" s="399">
        <f t="shared" si="16"/>
        <v>-0.25</v>
      </c>
      <c r="F102" s="630">
        <f t="shared" si="15"/>
        <v>4.0983606557377046E-2</v>
      </c>
      <c r="G102" s="406">
        <v>1</v>
      </c>
      <c r="H102" s="304"/>
      <c r="I102" s="304"/>
      <c r="J102" s="304"/>
      <c r="L102"/>
      <c r="M102"/>
      <c r="N102"/>
      <c r="O102"/>
    </row>
    <row r="103" spans="2:15" s="241" customFormat="1" ht="28.5" x14ac:dyDescent="0.25">
      <c r="B103" s="398" t="s">
        <v>761</v>
      </c>
      <c r="C103" s="600" t="s">
        <v>643</v>
      </c>
      <c r="D103" s="600">
        <v>10</v>
      </c>
      <c r="E103" s="399">
        <v>1</v>
      </c>
      <c r="F103" s="630">
        <f t="shared" si="15"/>
        <v>2.7322404371584699E-2</v>
      </c>
      <c r="G103" s="406">
        <f>N89/N88</f>
        <v>0.69230769230769229</v>
      </c>
      <c r="H103" s="407">
        <f>G102-G103</f>
        <v>0.30769230769230771</v>
      </c>
      <c r="I103" s="304"/>
      <c r="J103" s="304"/>
      <c r="L103"/>
      <c r="M103"/>
      <c r="N103"/>
      <c r="O103"/>
    </row>
    <row r="104" spans="2:15" s="241" customFormat="1" ht="28.5" x14ac:dyDescent="0.25">
      <c r="B104" s="398" t="s">
        <v>762</v>
      </c>
      <c r="C104" s="600" t="s">
        <v>643</v>
      </c>
      <c r="D104" s="600">
        <v>7</v>
      </c>
      <c r="E104" s="399">
        <v>1</v>
      </c>
      <c r="F104" s="630">
        <f t="shared" si="15"/>
        <v>1.912568306010929E-2</v>
      </c>
      <c r="G104" s="304" t="s">
        <v>750</v>
      </c>
      <c r="H104" s="304" t="s">
        <v>751</v>
      </c>
      <c r="I104" s="304"/>
      <c r="J104" s="304"/>
      <c r="L104"/>
      <c r="M104"/>
      <c r="N104"/>
      <c r="O104"/>
    </row>
    <row r="105" spans="2:15" s="241" customFormat="1" ht="15" x14ac:dyDescent="0.25">
      <c r="B105" s="398" t="s">
        <v>763</v>
      </c>
      <c r="C105" s="600">
        <v>45</v>
      </c>
      <c r="D105" s="600">
        <v>25</v>
      </c>
      <c r="E105" s="399">
        <f t="shared" si="16"/>
        <v>-0.44444444444444442</v>
      </c>
      <c r="F105" s="630">
        <f t="shared" si="15"/>
        <v>6.8306010928961755E-2</v>
      </c>
      <c r="G105" s="304"/>
      <c r="H105" s="304"/>
      <c r="I105" s="304"/>
      <c r="J105" s="304"/>
      <c r="L105"/>
      <c r="M105"/>
      <c r="N105"/>
      <c r="O105"/>
    </row>
    <row r="106" spans="2:15" s="241" customFormat="1" ht="18" customHeight="1" x14ac:dyDescent="0.2">
      <c r="B106" s="408" t="s">
        <v>173</v>
      </c>
      <c r="C106" s="289">
        <f>SUM(C99:C105)</f>
        <v>497</v>
      </c>
      <c r="D106" s="289">
        <f>SUM(D99:D105)</f>
        <v>366</v>
      </c>
      <c r="E106" s="533">
        <f t="shared" si="16"/>
        <v>-0.26358148893360162</v>
      </c>
      <c r="F106" s="216"/>
    </row>
    <row r="107" spans="2:15" s="241" customFormat="1" ht="14.25" customHeight="1" x14ac:dyDescent="0.2">
      <c r="B107" s="410" t="s">
        <v>764</v>
      </c>
    </row>
    <row r="108" spans="2:15" s="241" customFormat="1" ht="18.75" customHeight="1" x14ac:dyDescent="0.2">
      <c r="B108" s="410" t="s">
        <v>753</v>
      </c>
      <c r="F108" s="560"/>
      <c r="I108" s="216"/>
      <c r="J108" s="216"/>
      <c r="K108" s="216"/>
      <c r="L108" s="216"/>
    </row>
    <row r="109" spans="2:15" s="241" customFormat="1" ht="18.75" hidden="1" customHeight="1" x14ac:dyDescent="0.2">
      <c r="B109" s="216"/>
      <c r="C109" s="216"/>
      <c r="D109" s="216"/>
      <c r="I109" s="216"/>
      <c r="J109" s="216"/>
      <c r="K109" s="216"/>
      <c r="L109" s="216"/>
    </row>
    <row r="110" spans="2:15" s="241" customFormat="1" ht="15" hidden="1" customHeight="1" x14ac:dyDescent="0.2">
      <c r="B110" s="216"/>
    </row>
    <row r="111" spans="2:15" s="241" customFormat="1" ht="21" hidden="1" customHeight="1" x14ac:dyDescent="0.2">
      <c r="B111" s="665" t="s">
        <v>609</v>
      </c>
      <c r="C111" s="665" t="s">
        <v>765</v>
      </c>
      <c r="D111" s="665" t="s">
        <v>766</v>
      </c>
      <c r="E111" s="665" t="s">
        <v>767</v>
      </c>
      <c r="F111" s="665" t="s">
        <v>77</v>
      </c>
    </row>
    <row r="112" spans="2:15" s="241" customFormat="1" ht="21" hidden="1" customHeight="1" thickBot="1" x14ac:dyDescent="0.25">
      <c r="B112" s="725">
        <v>2016</v>
      </c>
      <c r="C112" s="725"/>
      <c r="D112" s="725"/>
      <c r="E112" s="725"/>
      <c r="F112" s="725"/>
    </row>
    <row r="113" spans="2:12" s="241" customFormat="1" ht="17.25" hidden="1" customHeight="1" x14ac:dyDescent="0.2">
      <c r="B113" s="412">
        <v>2017</v>
      </c>
      <c r="C113" s="628">
        <v>971</v>
      </c>
      <c r="D113" s="628">
        <v>2699</v>
      </c>
      <c r="E113" s="628">
        <f>C113+D113</f>
        <v>3670</v>
      </c>
      <c r="F113" s="629"/>
    </row>
    <row r="114" spans="2:12" s="241" customFormat="1" ht="18" hidden="1" customHeight="1" x14ac:dyDescent="0.2">
      <c r="B114" s="413">
        <v>2018</v>
      </c>
      <c r="C114" s="600">
        <v>949</v>
      </c>
      <c r="D114" s="600">
        <v>2819</v>
      </c>
      <c r="E114" s="600">
        <f t="shared" ref="E114:E117" si="17">C114+D114</f>
        <v>3768</v>
      </c>
      <c r="F114" s="630">
        <f>(E114-E113)/E113</f>
        <v>2.6702997275204358E-2</v>
      </c>
    </row>
    <row r="115" spans="2:12" s="241" customFormat="1" ht="15" hidden="1" customHeight="1" x14ac:dyDescent="0.2">
      <c r="B115" s="413">
        <v>2019</v>
      </c>
      <c r="C115" s="600">
        <v>1020</v>
      </c>
      <c r="D115" s="600">
        <v>2535</v>
      </c>
      <c r="E115" s="600">
        <f t="shared" si="17"/>
        <v>3555</v>
      </c>
      <c r="F115" s="630">
        <f t="shared" ref="F115:F117" si="18">(E115-E114)/E114</f>
        <v>-5.6528662420382167E-2</v>
      </c>
    </row>
    <row r="116" spans="2:12" s="241" customFormat="1" ht="15" hidden="1" customHeight="1" x14ac:dyDescent="0.2">
      <c r="B116" s="413">
        <v>2020</v>
      </c>
      <c r="C116" s="600">
        <v>797</v>
      </c>
      <c r="D116" s="600">
        <v>1217</v>
      </c>
      <c r="E116" s="600">
        <f t="shared" si="17"/>
        <v>2014</v>
      </c>
      <c r="F116" s="630">
        <f t="shared" si="18"/>
        <v>-0.43347398030942336</v>
      </c>
    </row>
    <row r="117" spans="2:12" s="241" customFormat="1" ht="15" hidden="1" customHeight="1" x14ac:dyDescent="0.2">
      <c r="B117" s="413">
        <v>2021</v>
      </c>
      <c r="C117" s="600">
        <v>1176</v>
      </c>
      <c r="D117" s="600">
        <v>1738</v>
      </c>
      <c r="E117" s="600">
        <f t="shared" si="17"/>
        <v>2914</v>
      </c>
      <c r="F117" s="630">
        <f t="shared" si="18"/>
        <v>0.44687189672293942</v>
      </c>
    </row>
    <row r="118" spans="2:12" s="241" customFormat="1" ht="14.25" hidden="1" customHeight="1" x14ac:dyDescent="0.2">
      <c r="B118" s="216"/>
    </row>
    <row r="119" spans="2:12" s="241" customFormat="1" ht="14.25" hidden="1" customHeight="1" x14ac:dyDescent="0.2">
      <c r="B119" s="216"/>
    </row>
    <row r="120" spans="2:12" s="241" customFormat="1" ht="27.75" hidden="1" customHeight="1" thickBot="1" x14ac:dyDescent="0.25">
      <c r="B120" s="665" t="s">
        <v>768</v>
      </c>
      <c r="C120" s="665"/>
      <c r="D120" s="216"/>
      <c r="I120" s="216"/>
      <c r="J120" s="216"/>
      <c r="K120" s="216"/>
      <c r="L120" s="216"/>
    </row>
    <row r="121" spans="2:12" s="241" customFormat="1" ht="15" hidden="1" customHeight="1" x14ac:dyDescent="0.2">
      <c r="B121" s="395" t="s">
        <v>769</v>
      </c>
      <c r="C121" s="628">
        <v>172</v>
      </c>
      <c r="D121" s="216"/>
      <c r="I121" s="216"/>
      <c r="J121" s="216"/>
      <c r="K121" s="216"/>
      <c r="L121" s="216"/>
    </row>
    <row r="122" spans="2:12" s="241" customFormat="1" ht="15" hidden="1" customHeight="1" x14ac:dyDescent="0.2">
      <c r="B122" s="398" t="s">
        <v>770</v>
      </c>
      <c r="C122" s="600">
        <v>156</v>
      </c>
      <c r="D122" s="216"/>
      <c r="I122" s="216"/>
      <c r="J122" s="216"/>
      <c r="K122" s="216"/>
      <c r="L122" s="216"/>
    </row>
    <row r="123" spans="2:12" s="241" customFormat="1" ht="15" hidden="1" customHeight="1" x14ac:dyDescent="0.2">
      <c r="B123" s="398" t="s">
        <v>771</v>
      </c>
      <c r="C123" s="600">
        <v>161</v>
      </c>
      <c r="D123" s="216"/>
      <c r="I123" s="216"/>
      <c r="J123" s="216"/>
      <c r="K123" s="216"/>
      <c r="L123" s="216"/>
    </row>
    <row r="124" spans="2:12" s="241" customFormat="1" ht="15" hidden="1" customHeight="1" x14ac:dyDescent="0.2">
      <c r="B124" s="398" t="s">
        <v>772</v>
      </c>
      <c r="C124" s="600">
        <v>167</v>
      </c>
      <c r="D124" s="216"/>
      <c r="I124" s="216"/>
      <c r="J124" s="216"/>
      <c r="K124" s="216"/>
      <c r="L124" s="216"/>
    </row>
    <row r="125" spans="2:12" s="241" customFormat="1" ht="15" hidden="1" customHeight="1" x14ac:dyDescent="0.2">
      <c r="B125" s="398" t="s">
        <v>773</v>
      </c>
      <c r="C125" s="600">
        <v>157</v>
      </c>
      <c r="D125" s="216"/>
      <c r="I125" s="216"/>
      <c r="J125" s="216"/>
      <c r="K125" s="216"/>
      <c r="L125" s="216"/>
    </row>
    <row r="126" spans="2:12" s="241" customFormat="1" ht="15" hidden="1" customHeight="1" x14ac:dyDescent="0.2">
      <c r="B126" s="398" t="s">
        <v>774</v>
      </c>
      <c r="C126" s="600">
        <v>188</v>
      </c>
      <c r="D126" s="216"/>
      <c r="I126" s="216"/>
      <c r="J126" s="216"/>
      <c r="K126" s="216"/>
      <c r="L126" s="216"/>
    </row>
    <row r="127" spans="2:12" s="241" customFormat="1" ht="15" hidden="1" customHeight="1" x14ac:dyDescent="0.2">
      <c r="B127" s="398" t="s">
        <v>775</v>
      </c>
      <c r="C127" s="600">
        <v>175</v>
      </c>
      <c r="D127" s="216"/>
      <c r="I127" s="216"/>
      <c r="J127" s="216"/>
      <c r="K127" s="216"/>
      <c r="L127" s="216"/>
    </row>
    <row r="128" spans="2:12" s="241" customFormat="1" ht="18" hidden="1" customHeight="1" x14ac:dyDescent="0.2">
      <c r="B128" s="408" t="s">
        <v>173</v>
      </c>
      <c r="C128" s="289">
        <f>SUM(C121:C127)</f>
        <v>1176</v>
      </c>
      <c r="D128" s="216"/>
      <c r="I128" s="216"/>
      <c r="J128" s="216"/>
      <c r="K128" s="216"/>
      <c r="L128" s="216"/>
    </row>
    <row r="129" spans="1:20" s="241" customFormat="1" ht="14.25" hidden="1" customHeight="1" x14ac:dyDescent="0.2">
      <c r="B129" s="410" t="s">
        <v>753</v>
      </c>
      <c r="D129" s="216"/>
    </row>
    <row r="130" spans="1:20" s="241" customFormat="1" ht="14.25" hidden="1" customHeight="1" x14ac:dyDescent="0.2">
      <c r="B130" s="216"/>
    </row>
    <row r="131" spans="1:20" s="241" customFormat="1" x14ac:dyDescent="0.2">
      <c r="B131" s="216"/>
    </row>
    <row r="132" spans="1:20" s="241" customFormat="1" x14ac:dyDescent="0.2"/>
    <row r="133" spans="1:20" x14ac:dyDescent="0.2">
      <c r="B133" s="218"/>
      <c r="G133" s="241"/>
      <c r="N133" s="219"/>
      <c r="O133" s="219"/>
      <c r="P133" s="219"/>
      <c r="Q133" s="219"/>
    </row>
    <row r="134" spans="1:20" x14ac:dyDescent="0.2">
      <c r="A134" s="664"/>
      <c r="B134" s="664"/>
      <c r="C134" s="664"/>
      <c r="D134" s="664"/>
      <c r="E134" s="664"/>
      <c r="F134" s="664"/>
      <c r="G134" s="664"/>
      <c r="H134" s="664"/>
      <c r="I134" s="664"/>
      <c r="J134" s="664"/>
      <c r="K134" s="664"/>
      <c r="L134" s="664"/>
      <c r="M134" s="664"/>
      <c r="N134" s="664"/>
      <c r="O134" s="664"/>
      <c r="P134" s="664"/>
      <c r="Q134" s="664"/>
      <c r="R134" s="664"/>
      <c r="S134" s="664"/>
      <c r="T134" s="664"/>
    </row>
    <row r="135" spans="1:20" x14ac:dyDescent="0.2">
      <c r="A135" s="664"/>
      <c r="B135" s="664"/>
      <c r="C135" s="664"/>
      <c r="D135" s="664"/>
      <c r="E135" s="664"/>
      <c r="F135" s="664"/>
      <c r="G135" s="664"/>
      <c r="H135" s="664"/>
      <c r="I135" s="664"/>
      <c r="J135" s="664"/>
      <c r="K135" s="664"/>
      <c r="L135" s="664"/>
      <c r="M135" s="664"/>
      <c r="N135" s="664"/>
      <c r="O135" s="664"/>
      <c r="P135" s="664"/>
      <c r="Q135" s="664"/>
      <c r="R135" s="664"/>
      <c r="S135" s="664"/>
      <c r="T135" s="664"/>
    </row>
    <row r="138" spans="1:20" ht="15.75" customHeight="1" x14ac:dyDescent="0.2"/>
    <row r="139" spans="1:20" ht="15.75" customHeight="1" x14ac:dyDescent="0.2"/>
    <row r="140" spans="1:20" ht="15.75" customHeight="1" x14ac:dyDescent="0.2"/>
    <row r="152" spans="2:9" ht="15" customHeight="1" x14ac:dyDescent="0.2">
      <c r="B152" s="854"/>
      <c r="C152" s="854"/>
      <c r="D152" s="854"/>
      <c r="E152" s="854"/>
      <c r="F152" s="854"/>
      <c r="G152" s="854"/>
      <c r="H152" s="854"/>
      <c r="I152" s="854"/>
    </row>
    <row r="153" spans="2:9" x14ac:dyDescent="0.2">
      <c r="B153" s="854"/>
      <c r="C153" s="854"/>
      <c r="D153" s="854"/>
      <c r="E153" s="854"/>
      <c r="F153" s="854"/>
      <c r="G153" s="854"/>
      <c r="H153" s="854"/>
      <c r="I153" s="854"/>
    </row>
    <row r="154" spans="2:9" x14ac:dyDescent="0.2">
      <c r="B154" s="854"/>
      <c r="C154" s="854"/>
      <c r="D154" s="854"/>
      <c r="E154" s="854"/>
      <c r="F154" s="854"/>
      <c r="G154" s="854"/>
      <c r="H154" s="854"/>
      <c r="I154" s="854"/>
    </row>
    <row r="155" spans="2:9" x14ac:dyDescent="0.2">
      <c r="B155" s="854"/>
      <c r="C155" s="854"/>
      <c r="D155" s="854"/>
      <c r="E155" s="854"/>
      <c r="F155" s="854"/>
      <c r="G155" s="854"/>
      <c r="H155" s="854"/>
      <c r="I155" s="854"/>
    </row>
    <row r="156" spans="2:9" x14ac:dyDescent="0.2">
      <c r="B156" s="854"/>
      <c r="C156" s="854"/>
      <c r="D156" s="854"/>
      <c r="E156" s="854"/>
      <c r="F156" s="854"/>
      <c r="G156" s="854"/>
      <c r="H156" s="854"/>
      <c r="I156" s="854"/>
    </row>
    <row r="157" spans="2:9" x14ac:dyDescent="0.2">
      <c r="B157" s="854"/>
      <c r="C157" s="854"/>
      <c r="D157" s="854"/>
      <c r="E157" s="854"/>
      <c r="F157" s="854"/>
      <c r="G157" s="854"/>
      <c r="H157" s="854"/>
      <c r="I157" s="854"/>
    </row>
    <row r="158" spans="2:9" x14ac:dyDescent="0.2">
      <c r="B158" s="854"/>
      <c r="C158" s="854"/>
      <c r="D158" s="854"/>
      <c r="E158" s="854"/>
      <c r="F158" s="854"/>
      <c r="G158" s="854"/>
      <c r="H158" s="854"/>
      <c r="I158" s="854"/>
    </row>
    <row r="159" spans="2:9" x14ac:dyDescent="0.2">
      <c r="B159" s="854"/>
      <c r="C159" s="854"/>
      <c r="D159" s="854"/>
      <c r="E159" s="854"/>
      <c r="F159" s="854"/>
      <c r="G159" s="854"/>
      <c r="H159" s="854"/>
      <c r="I159" s="854"/>
    </row>
    <row r="160" spans="2:9" x14ac:dyDescent="0.2">
      <c r="B160" s="854"/>
      <c r="C160" s="854"/>
      <c r="D160" s="854"/>
      <c r="E160" s="854"/>
      <c r="F160" s="854"/>
      <c r="G160" s="854"/>
      <c r="H160" s="854"/>
      <c r="I160" s="854"/>
    </row>
    <row r="161" spans="2:9" x14ac:dyDescent="0.2">
      <c r="B161" s="854"/>
      <c r="C161" s="854"/>
      <c r="D161" s="854"/>
      <c r="E161" s="854"/>
      <c r="F161" s="854"/>
      <c r="G161" s="854"/>
      <c r="H161" s="854"/>
      <c r="I161" s="854"/>
    </row>
    <row r="162" spans="2:9" x14ac:dyDescent="0.2">
      <c r="B162" s="854"/>
      <c r="C162" s="854"/>
      <c r="D162" s="854"/>
      <c r="E162" s="854"/>
      <c r="F162" s="854"/>
      <c r="G162" s="854"/>
      <c r="H162" s="854"/>
      <c r="I162" s="854"/>
    </row>
    <row r="187" hidden="1" x14ac:dyDescent="0.2"/>
    <row r="188" hidden="1" x14ac:dyDescent="0.2"/>
    <row r="189" hidden="1" x14ac:dyDescent="0.2"/>
    <row r="190" hidden="1" x14ac:dyDescent="0.2"/>
    <row r="191" hidden="1" x14ac:dyDescent="0.2"/>
  </sheetData>
  <sheetProtection algorithmName="SHA-512" hashValue="1kf/1yRWiapp/bOgqOj4XuD92cCpEmU392Ey1jUewqAoX26cpwv4+BHMzW2BquBYYWf1uiJQZt7x4EitdURaZw==" saltValue="kmjEI9qv9uoA1UVGZTP5XQ==" spinCount="100000" sheet="1" objects="1" scenarios="1"/>
  <mergeCells count="40">
    <mergeCell ref="L83:O83"/>
    <mergeCell ref="B83:E83"/>
    <mergeCell ref="F36:F37"/>
    <mergeCell ref="D36:D37"/>
    <mergeCell ref="E36:E37"/>
    <mergeCell ref="B36:B37"/>
    <mergeCell ref="C36:C37"/>
    <mergeCell ref="B78:Q80"/>
    <mergeCell ref="E50:E51"/>
    <mergeCell ref="E66:E67"/>
    <mergeCell ref="F50:F51"/>
    <mergeCell ref="B50:B51"/>
    <mergeCell ref="C50:C51"/>
    <mergeCell ref="D50:D51"/>
    <mergeCell ref="B66:B67"/>
    <mergeCell ref="C66:C67"/>
    <mergeCell ref="D66:D67"/>
    <mergeCell ref="A1:T2"/>
    <mergeCell ref="C21:C22"/>
    <mergeCell ref="B21:B22"/>
    <mergeCell ref="F21:F22"/>
    <mergeCell ref="D21:D22"/>
    <mergeCell ref="E21:E22"/>
    <mergeCell ref="B5:I19"/>
    <mergeCell ref="B152:I162"/>
    <mergeCell ref="B84:B85"/>
    <mergeCell ref="D84:D85"/>
    <mergeCell ref="C84:C85"/>
    <mergeCell ref="E84:E85"/>
    <mergeCell ref="B111:B112"/>
    <mergeCell ref="A134:T135"/>
    <mergeCell ref="E111:E112"/>
    <mergeCell ref="F111:F112"/>
    <mergeCell ref="B120:C120"/>
    <mergeCell ref="L84:L85"/>
    <mergeCell ref="N84:N85"/>
    <mergeCell ref="O84:O85"/>
    <mergeCell ref="M84:M85"/>
    <mergeCell ref="C111:C112"/>
    <mergeCell ref="D111:D112"/>
  </mergeCells>
  <conditionalFormatting sqref="E68:E75 E23:E31 E38:E46">
    <cfRule type="cellIs" dxfId="26" priority="97" operator="greaterThan">
      <formula>0</formula>
    </cfRule>
  </conditionalFormatting>
  <conditionalFormatting sqref="E52:E63">
    <cfRule type="cellIs" dxfId="25" priority="9" operator="greaterThan">
      <formula>0</formula>
    </cfRule>
  </conditionalFormatting>
  <conditionalFormatting sqref="O86:O92">
    <cfRule type="cellIs" dxfId="24" priority="5" operator="greaterThan">
      <formula>0</formula>
    </cfRule>
  </conditionalFormatting>
  <conditionalFormatting sqref="E86:E92">
    <cfRule type="cellIs" dxfId="23" priority="6" operator="greaterThan">
      <formula>0</formula>
    </cfRule>
  </conditionalFormatting>
  <conditionalFormatting sqref="E99:E105">
    <cfRule type="cellIs" dxfId="22" priority="2" operator="greaterThan">
      <formula>0</formula>
    </cfRule>
  </conditionalFormatting>
  <conditionalFormatting sqref="E106">
    <cfRule type="cellIs" dxfId="21" priority="1" operator="greaterThan">
      <formula>0</formula>
    </cfRule>
  </conditionalFormatting>
  <pageMargins left="0.7" right="0.7" top="0.75" bottom="0.75" header="0.3" footer="0.3"/>
  <pageSetup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51"/>
  <sheetViews>
    <sheetView showGridLines="0" topLeftCell="A43" workbookViewId="0">
      <selection activeCell="J15" sqref="J15"/>
    </sheetView>
  </sheetViews>
  <sheetFormatPr baseColWidth="10" defaultColWidth="11.42578125" defaultRowHeight="15" x14ac:dyDescent="0.25"/>
  <cols>
    <col min="1" max="1" width="35.42578125" customWidth="1"/>
  </cols>
  <sheetData>
    <row r="4" spans="1:14" ht="21" x14ac:dyDescent="0.35">
      <c r="A4" s="864" t="s">
        <v>776</v>
      </c>
      <c r="B4" s="864"/>
      <c r="C4" s="864"/>
      <c r="D4" s="864"/>
      <c r="E4" s="864"/>
      <c r="F4" s="864"/>
      <c r="G4" s="864"/>
      <c r="H4" s="864"/>
      <c r="I4" s="864"/>
      <c r="J4" s="864"/>
      <c r="K4" s="864"/>
      <c r="L4" s="864"/>
      <c r="M4" s="864"/>
      <c r="N4" s="864"/>
    </row>
    <row r="5" spans="1:14" x14ac:dyDescent="0.25">
      <c r="A5" s="865" t="s">
        <v>777</v>
      </c>
      <c r="B5" s="862" t="s">
        <v>471</v>
      </c>
      <c r="C5" s="862" t="s">
        <v>472</v>
      </c>
      <c r="D5" s="862" t="s">
        <v>473</v>
      </c>
      <c r="E5" s="862" t="s">
        <v>474</v>
      </c>
      <c r="F5" s="862" t="s">
        <v>475</v>
      </c>
      <c r="G5" s="862" t="s">
        <v>476</v>
      </c>
      <c r="H5" s="862" t="s">
        <v>477</v>
      </c>
      <c r="I5" s="862" t="s">
        <v>478</v>
      </c>
      <c r="J5" s="862" t="s">
        <v>479</v>
      </c>
      <c r="K5" s="862" t="s">
        <v>480</v>
      </c>
      <c r="L5" s="862" t="s">
        <v>481</v>
      </c>
      <c r="M5" s="862" t="s">
        <v>482</v>
      </c>
      <c r="N5" s="862" t="s">
        <v>173</v>
      </c>
    </row>
    <row r="6" spans="1:14" ht="15.75" thickBot="1" x14ac:dyDescent="0.3">
      <c r="A6" s="866"/>
      <c r="B6" s="863"/>
      <c r="C6" s="863"/>
      <c r="D6" s="863"/>
      <c r="E6" s="863"/>
      <c r="F6" s="863"/>
      <c r="G6" s="863"/>
      <c r="H6" s="863"/>
      <c r="I6" s="863"/>
      <c r="J6" s="863"/>
      <c r="K6" s="863"/>
      <c r="L6" s="863"/>
      <c r="M6" s="863"/>
      <c r="N6" s="863"/>
    </row>
    <row r="7" spans="1:14" ht="18" x14ac:dyDescent="0.25">
      <c r="A7" s="202" t="s">
        <v>720</v>
      </c>
      <c r="B7" s="201"/>
      <c r="C7" s="201"/>
      <c r="D7" s="201"/>
      <c r="E7" s="201"/>
      <c r="F7" s="201"/>
      <c r="G7" s="201"/>
      <c r="H7" s="201"/>
      <c r="I7" s="201"/>
      <c r="J7" s="201"/>
      <c r="K7" s="201"/>
      <c r="L7" s="201"/>
      <c r="M7" s="201"/>
      <c r="N7" s="201">
        <f t="shared" ref="N7:N12" si="0">SUM(B7:M7)</f>
        <v>0</v>
      </c>
    </row>
    <row r="8" spans="1:14" ht="18" x14ac:dyDescent="0.25">
      <c r="A8" s="203" t="s">
        <v>721</v>
      </c>
      <c r="B8" s="184"/>
      <c r="C8" s="184"/>
      <c r="D8" s="184"/>
      <c r="E8" s="184"/>
      <c r="F8" s="184"/>
      <c r="G8" s="184"/>
      <c r="H8" s="184"/>
      <c r="I8" s="184"/>
      <c r="J8" s="184"/>
      <c r="K8" s="184"/>
      <c r="L8" s="184"/>
      <c r="M8" s="184"/>
      <c r="N8" s="184">
        <f t="shared" si="0"/>
        <v>0</v>
      </c>
    </row>
    <row r="9" spans="1:14" ht="18" x14ac:dyDescent="0.25">
      <c r="A9" s="203" t="s">
        <v>729</v>
      </c>
      <c r="B9" s="184"/>
      <c r="C9" s="184"/>
      <c r="D9" s="184"/>
      <c r="E9" s="184"/>
      <c r="F9" s="184"/>
      <c r="G9" s="184"/>
      <c r="H9" s="184"/>
      <c r="I9" s="184"/>
      <c r="J9" s="184"/>
      <c r="K9" s="184"/>
      <c r="L9" s="184"/>
      <c r="M9" s="184"/>
      <c r="N9" s="184">
        <f t="shared" si="0"/>
        <v>0</v>
      </c>
    </row>
    <row r="10" spans="1:14" ht="18" x14ac:dyDescent="0.25">
      <c r="A10" s="203" t="s">
        <v>723</v>
      </c>
      <c r="B10" s="184"/>
      <c r="C10" s="184"/>
      <c r="D10" s="184"/>
      <c r="E10" s="184"/>
      <c r="F10" s="184"/>
      <c r="G10" s="184"/>
      <c r="H10" s="184"/>
      <c r="I10" s="184"/>
      <c r="J10" s="184"/>
      <c r="K10" s="184"/>
      <c r="L10" s="184"/>
      <c r="M10" s="184"/>
      <c r="N10" s="184">
        <f t="shared" si="0"/>
        <v>0</v>
      </c>
    </row>
    <row r="11" spans="1:14" ht="18" x14ac:dyDescent="0.25">
      <c r="A11" s="203" t="s">
        <v>724</v>
      </c>
      <c r="B11" s="184"/>
      <c r="C11" s="184"/>
      <c r="D11" s="184"/>
      <c r="E11" s="184"/>
      <c r="F11" s="184"/>
      <c r="G11" s="184"/>
      <c r="H11" s="184"/>
      <c r="I11" s="184"/>
      <c r="J11" s="184"/>
      <c r="K11" s="184"/>
      <c r="L11" s="184"/>
      <c r="M11" s="184"/>
      <c r="N11" s="184">
        <f t="shared" si="0"/>
        <v>0</v>
      </c>
    </row>
    <row r="12" spans="1:14" ht="18" x14ac:dyDescent="0.25">
      <c r="A12" s="203" t="s">
        <v>752</v>
      </c>
      <c r="B12" s="184"/>
      <c r="C12" s="184"/>
      <c r="D12" s="184"/>
      <c r="E12" s="184"/>
      <c r="F12" s="184"/>
      <c r="G12" s="184"/>
      <c r="H12" s="184"/>
      <c r="I12" s="184"/>
      <c r="J12" s="184"/>
      <c r="K12" s="184"/>
      <c r="L12" s="184"/>
      <c r="M12" s="184"/>
      <c r="N12" s="184">
        <f t="shared" si="0"/>
        <v>0</v>
      </c>
    </row>
    <row r="13" spans="1:14" ht="18.75" x14ac:dyDescent="0.25">
      <c r="A13" s="205" t="s">
        <v>173</v>
      </c>
      <c r="B13" s="200">
        <f>SUM(B7:B12)</f>
        <v>0</v>
      </c>
      <c r="C13" s="200">
        <f t="shared" ref="C13:N13" si="1">SUM(C7:C12)</f>
        <v>0</v>
      </c>
      <c r="D13" s="200">
        <f t="shared" si="1"/>
        <v>0</v>
      </c>
      <c r="E13" s="200">
        <f t="shared" si="1"/>
        <v>0</v>
      </c>
      <c r="F13" s="200">
        <f t="shared" si="1"/>
        <v>0</v>
      </c>
      <c r="G13" s="200">
        <f t="shared" si="1"/>
        <v>0</v>
      </c>
      <c r="H13" s="200">
        <f t="shared" si="1"/>
        <v>0</v>
      </c>
      <c r="I13" s="200">
        <f t="shared" si="1"/>
        <v>0</v>
      </c>
      <c r="J13" s="200">
        <f t="shared" si="1"/>
        <v>0</v>
      </c>
      <c r="K13" s="200">
        <f t="shared" si="1"/>
        <v>0</v>
      </c>
      <c r="L13" s="200">
        <f t="shared" si="1"/>
        <v>0</v>
      </c>
      <c r="M13" s="200">
        <f t="shared" si="1"/>
        <v>0</v>
      </c>
      <c r="N13" s="204">
        <f t="shared" si="1"/>
        <v>0</v>
      </c>
    </row>
    <row r="14" spans="1:14" x14ac:dyDescent="0.25">
      <c r="A14" s="206" t="s">
        <v>753</v>
      </c>
    </row>
    <row r="15" spans="1:14" x14ac:dyDescent="0.25">
      <c r="A15" s="1"/>
    </row>
    <row r="16" spans="1:14" ht="21" x14ac:dyDescent="0.35">
      <c r="A16" s="864" t="s">
        <v>778</v>
      </c>
      <c r="B16" s="864"/>
      <c r="C16" s="864"/>
      <c r="D16" s="864"/>
      <c r="E16" s="864"/>
      <c r="F16" s="864"/>
      <c r="G16" s="864"/>
      <c r="H16" s="864"/>
      <c r="I16" s="864"/>
      <c r="J16" s="864"/>
      <c r="K16" s="864"/>
      <c r="L16" s="864"/>
      <c r="M16" s="864"/>
      <c r="N16" s="864"/>
    </row>
    <row r="17" spans="1:14" x14ac:dyDescent="0.25">
      <c r="A17" s="865" t="s">
        <v>777</v>
      </c>
      <c r="B17" s="862" t="s">
        <v>471</v>
      </c>
      <c r="C17" s="862" t="s">
        <v>472</v>
      </c>
      <c r="D17" s="862" t="s">
        <v>473</v>
      </c>
      <c r="E17" s="862" t="s">
        <v>474</v>
      </c>
      <c r="F17" s="862" t="s">
        <v>475</v>
      </c>
      <c r="G17" s="862" t="s">
        <v>476</v>
      </c>
      <c r="H17" s="862" t="s">
        <v>477</v>
      </c>
      <c r="I17" s="862" t="s">
        <v>478</v>
      </c>
      <c r="J17" s="862" t="s">
        <v>479</v>
      </c>
      <c r="K17" s="862" t="s">
        <v>480</v>
      </c>
      <c r="L17" s="862" t="s">
        <v>481</v>
      </c>
      <c r="M17" s="862" t="s">
        <v>482</v>
      </c>
      <c r="N17" s="862" t="s">
        <v>173</v>
      </c>
    </row>
    <row r="18" spans="1:14" ht="15.75" thickBot="1" x14ac:dyDescent="0.3">
      <c r="A18" s="866"/>
      <c r="B18" s="863"/>
      <c r="C18" s="863"/>
      <c r="D18" s="863"/>
      <c r="E18" s="863"/>
      <c r="F18" s="863"/>
      <c r="G18" s="863"/>
      <c r="H18" s="863"/>
      <c r="I18" s="863"/>
      <c r="J18" s="863"/>
      <c r="K18" s="863"/>
      <c r="L18" s="863"/>
      <c r="M18" s="863"/>
      <c r="N18" s="863"/>
    </row>
    <row r="19" spans="1:14" ht="18" x14ac:dyDescent="0.25">
      <c r="A19" s="202" t="s">
        <v>720</v>
      </c>
      <c r="B19" s="201"/>
      <c r="C19" s="201"/>
      <c r="D19" s="201"/>
      <c r="E19" s="201"/>
      <c r="F19" s="201"/>
      <c r="G19" s="201"/>
      <c r="H19" s="201"/>
      <c r="I19" s="201"/>
      <c r="J19" s="201"/>
      <c r="K19" s="201"/>
      <c r="L19" s="201"/>
      <c r="M19" s="201"/>
      <c r="N19" s="201">
        <f t="shared" ref="N19:N24" si="2">SUM(B19:M19)</f>
        <v>0</v>
      </c>
    </row>
    <row r="20" spans="1:14" ht="18" x14ac:dyDescent="0.25">
      <c r="A20" s="203" t="s">
        <v>721</v>
      </c>
      <c r="B20" s="184"/>
      <c r="C20" s="184"/>
      <c r="D20" s="184"/>
      <c r="E20" s="184"/>
      <c r="F20" s="184"/>
      <c r="G20" s="184"/>
      <c r="H20" s="184"/>
      <c r="I20" s="184"/>
      <c r="J20" s="184"/>
      <c r="K20" s="184"/>
      <c r="L20" s="184"/>
      <c r="M20" s="184"/>
      <c r="N20" s="184">
        <f t="shared" si="2"/>
        <v>0</v>
      </c>
    </row>
    <row r="21" spans="1:14" ht="18" x14ac:dyDescent="0.25">
      <c r="A21" s="203" t="s">
        <v>729</v>
      </c>
      <c r="B21" s="184"/>
      <c r="C21" s="184"/>
      <c r="D21" s="184"/>
      <c r="E21" s="184"/>
      <c r="F21" s="184"/>
      <c r="G21" s="184"/>
      <c r="H21" s="184"/>
      <c r="I21" s="184"/>
      <c r="J21" s="184"/>
      <c r="K21" s="184"/>
      <c r="L21" s="184"/>
      <c r="M21" s="184"/>
      <c r="N21" s="184">
        <f t="shared" si="2"/>
        <v>0</v>
      </c>
    </row>
    <row r="22" spans="1:14" ht="18" x14ac:dyDescent="0.25">
      <c r="A22" s="203" t="s">
        <v>723</v>
      </c>
      <c r="B22" s="184"/>
      <c r="C22" s="184"/>
      <c r="D22" s="184"/>
      <c r="E22" s="184"/>
      <c r="F22" s="184"/>
      <c r="G22" s="184"/>
      <c r="H22" s="184"/>
      <c r="I22" s="184"/>
      <c r="J22" s="184"/>
      <c r="K22" s="184"/>
      <c r="L22" s="184"/>
      <c r="M22" s="184"/>
      <c r="N22" s="184">
        <f t="shared" si="2"/>
        <v>0</v>
      </c>
    </row>
    <row r="23" spans="1:14" ht="18" x14ac:dyDescent="0.25">
      <c r="A23" s="203" t="s">
        <v>724</v>
      </c>
      <c r="B23" s="184"/>
      <c r="C23" s="184"/>
      <c r="D23" s="184"/>
      <c r="E23" s="184"/>
      <c r="F23" s="184"/>
      <c r="G23" s="184"/>
      <c r="H23" s="184"/>
      <c r="I23" s="184"/>
      <c r="J23" s="184"/>
      <c r="K23" s="184"/>
      <c r="L23" s="184"/>
      <c r="M23" s="184"/>
      <c r="N23" s="184">
        <f t="shared" si="2"/>
        <v>0</v>
      </c>
    </row>
    <row r="24" spans="1:14" ht="18" x14ac:dyDescent="0.25">
      <c r="A24" s="203" t="s">
        <v>752</v>
      </c>
      <c r="B24" s="184"/>
      <c r="C24" s="184"/>
      <c r="D24" s="184"/>
      <c r="E24" s="184"/>
      <c r="F24" s="184"/>
      <c r="G24" s="184"/>
      <c r="H24" s="184"/>
      <c r="I24" s="184"/>
      <c r="J24" s="184"/>
      <c r="K24" s="184"/>
      <c r="L24" s="184"/>
      <c r="M24" s="184"/>
      <c r="N24" s="184">
        <f t="shared" si="2"/>
        <v>0</v>
      </c>
    </row>
    <row r="25" spans="1:14" ht="18.75" x14ac:dyDescent="0.25">
      <c r="A25" s="205" t="s">
        <v>173</v>
      </c>
      <c r="B25" s="200">
        <f>SUM(B19:B24)</f>
        <v>0</v>
      </c>
      <c r="C25" s="200">
        <f t="shared" ref="C25:N25" si="3">SUM(C19:C24)</f>
        <v>0</v>
      </c>
      <c r="D25" s="200">
        <f t="shared" si="3"/>
        <v>0</v>
      </c>
      <c r="E25" s="200">
        <f t="shared" si="3"/>
        <v>0</v>
      </c>
      <c r="F25" s="200">
        <f t="shared" si="3"/>
        <v>0</v>
      </c>
      <c r="G25" s="200">
        <f t="shared" si="3"/>
        <v>0</v>
      </c>
      <c r="H25" s="200">
        <f t="shared" si="3"/>
        <v>0</v>
      </c>
      <c r="I25" s="200">
        <f t="shared" si="3"/>
        <v>0</v>
      </c>
      <c r="J25" s="200">
        <f t="shared" si="3"/>
        <v>0</v>
      </c>
      <c r="K25" s="200">
        <f t="shared" si="3"/>
        <v>0</v>
      </c>
      <c r="L25" s="200">
        <f t="shared" si="3"/>
        <v>0</v>
      </c>
      <c r="M25" s="200">
        <f t="shared" si="3"/>
        <v>0</v>
      </c>
      <c r="N25" s="204">
        <f t="shared" si="3"/>
        <v>0</v>
      </c>
    </row>
    <row r="26" spans="1:14" ht="18.75" x14ac:dyDescent="0.25">
      <c r="A26" s="207"/>
      <c r="B26" s="208"/>
      <c r="C26" s="208"/>
      <c r="D26" s="208"/>
      <c r="E26" s="208"/>
      <c r="F26" s="208"/>
      <c r="G26" s="208"/>
      <c r="H26" s="208"/>
      <c r="I26" s="208"/>
      <c r="J26" s="208"/>
      <c r="K26" s="208"/>
      <c r="L26" s="208"/>
      <c r="M26" s="208"/>
      <c r="N26" s="209"/>
    </row>
    <row r="27" spans="1:14" ht="18.75" x14ac:dyDescent="0.25">
      <c r="A27" s="207"/>
      <c r="B27" s="208"/>
      <c r="C27" s="208"/>
      <c r="D27" s="208"/>
      <c r="E27" s="208"/>
      <c r="F27" s="208"/>
      <c r="G27" s="208"/>
      <c r="H27" s="208"/>
      <c r="I27" s="208"/>
      <c r="J27" s="208"/>
      <c r="K27" s="208"/>
      <c r="L27" s="208"/>
      <c r="M27" s="208"/>
      <c r="N27" s="209"/>
    </row>
    <row r="28" spans="1:14" ht="18.75" x14ac:dyDescent="0.25">
      <c r="A28" s="207"/>
      <c r="B28" s="208"/>
      <c r="C28" s="208"/>
      <c r="D28" s="208"/>
      <c r="E28" s="208"/>
      <c r="F28" s="208"/>
      <c r="G28" s="208"/>
      <c r="H28" s="208"/>
      <c r="I28" s="208"/>
      <c r="J28" s="208"/>
      <c r="K28" s="208"/>
      <c r="L28" s="208"/>
      <c r="M28" s="208"/>
      <c r="N28" s="209"/>
    </row>
    <row r="29" spans="1:14" ht="18.75" x14ac:dyDescent="0.25">
      <c r="A29" s="207"/>
      <c r="B29" s="208"/>
      <c r="C29" s="208"/>
      <c r="D29" s="208"/>
      <c r="E29" s="208"/>
      <c r="F29" s="208"/>
      <c r="G29" s="208"/>
      <c r="H29" s="208"/>
      <c r="I29" s="208"/>
      <c r="J29" s="208"/>
      <c r="K29" s="208"/>
      <c r="L29" s="208"/>
      <c r="M29" s="208"/>
      <c r="N29" s="209"/>
    </row>
    <row r="30" spans="1:14" ht="21" x14ac:dyDescent="0.35">
      <c r="A30" s="864" t="s">
        <v>779</v>
      </c>
      <c r="B30" s="864"/>
      <c r="C30" s="864"/>
      <c r="D30" s="864"/>
      <c r="E30" s="864"/>
      <c r="F30" s="864"/>
      <c r="G30" s="864"/>
      <c r="H30" s="864"/>
      <c r="I30" s="864"/>
      <c r="J30" s="864"/>
      <c r="K30" s="864"/>
      <c r="L30" s="864"/>
      <c r="M30" s="864"/>
      <c r="N30" s="864"/>
    </row>
    <row r="31" spans="1:14" x14ac:dyDescent="0.25">
      <c r="A31" s="865" t="s">
        <v>777</v>
      </c>
      <c r="B31" s="862" t="s">
        <v>471</v>
      </c>
      <c r="C31" s="862" t="s">
        <v>472</v>
      </c>
      <c r="D31" s="862" t="s">
        <v>473</v>
      </c>
      <c r="E31" s="862" t="s">
        <v>474</v>
      </c>
      <c r="F31" s="862" t="s">
        <v>475</v>
      </c>
      <c r="G31" s="862" t="s">
        <v>476</v>
      </c>
      <c r="H31" s="862" t="s">
        <v>477</v>
      </c>
      <c r="I31" s="862" t="s">
        <v>478</v>
      </c>
      <c r="J31" s="862" t="s">
        <v>479</v>
      </c>
      <c r="K31" s="862" t="s">
        <v>480</v>
      </c>
      <c r="L31" s="862" t="s">
        <v>481</v>
      </c>
      <c r="M31" s="862" t="s">
        <v>482</v>
      </c>
      <c r="N31" s="862" t="s">
        <v>173</v>
      </c>
    </row>
    <row r="32" spans="1:14" ht="15.75" thickBot="1" x14ac:dyDescent="0.3">
      <c r="A32" s="866"/>
      <c r="B32" s="863"/>
      <c r="C32" s="863"/>
      <c r="D32" s="863"/>
      <c r="E32" s="863"/>
      <c r="F32" s="863"/>
      <c r="G32" s="863"/>
      <c r="H32" s="863"/>
      <c r="I32" s="863"/>
      <c r="J32" s="863"/>
      <c r="K32" s="863"/>
      <c r="L32" s="863"/>
      <c r="M32" s="863"/>
      <c r="N32" s="863"/>
    </row>
    <row r="33" spans="1:14" ht="18" x14ac:dyDescent="0.25">
      <c r="A33" s="202" t="s">
        <v>720</v>
      </c>
      <c r="B33" s="201">
        <v>67</v>
      </c>
      <c r="C33" s="201">
        <v>60</v>
      </c>
      <c r="D33" s="201">
        <v>59</v>
      </c>
      <c r="E33" s="201">
        <v>58</v>
      </c>
      <c r="F33" s="201">
        <v>43</v>
      </c>
      <c r="G33" s="201">
        <v>63</v>
      </c>
      <c r="H33" s="201">
        <v>82</v>
      </c>
      <c r="I33" s="201">
        <v>65</v>
      </c>
      <c r="J33" s="201">
        <v>69</v>
      </c>
      <c r="K33" s="201">
        <v>69</v>
      </c>
      <c r="L33" s="201">
        <v>53</v>
      </c>
      <c r="M33" s="201">
        <v>60</v>
      </c>
      <c r="N33" s="201">
        <v>748</v>
      </c>
    </row>
    <row r="34" spans="1:14" ht="18" x14ac:dyDescent="0.25">
      <c r="A34" s="203" t="s">
        <v>721</v>
      </c>
      <c r="B34" s="184">
        <v>11</v>
      </c>
      <c r="C34" s="184">
        <v>16</v>
      </c>
      <c r="D34" s="184">
        <v>14</v>
      </c>
      <c r="E34" s="184">
        <v>25</v>
      </c>
      <c r="F34" s="184">
        <v>10</v>
      </c>
      <c r="G34" s="184">
        <v>16</v>
      </c>
      <c r="H34" s="184">
        <v>24</v>
      </c>
      <c r="I34" s="184">
        <v>13</v>
      </c>
      <c r="J34" s="184">
        <v>15</v>
      </c>
      <c r="K34" s="184">
        <v>19</v>
      </c>
      <c r="L34" s="184">
        <v>18</v>
      </c>
      <c r="M34" s="184">
        <v>20</v>
      </c>
      <c r="N34" s="184">
        <v>201</v>
      </c>
    </row>
    <row r="35" spans="1:14" ht="18" x14ac:dyDescent="0.25">
      <c r="A35" s="203" t="s">
        <v>729</v>
      </c>
      <c r="B35" s="184">
        <v>6</v>
      </c>
      <c r="C35" s="184">
        <v>8</v>
      </c>
      <c r="D35" s="184">
        <v>6</v>
      </c>
      <c r="E35" s="184">
        <v>6</v>
      </c>
      <c r="F35" s="184">
        <v>3</v>
      </c>
      <c r="G35" s="184">
        <v>6</v>
      </c>
      <c r="H35" s="184">
        <v>7</v>
      </c>
      <c r="I35" s="184">
        <v>7</v>
      </c>
      <c r="J35" s="184">
        <v>5</v>
      </c>
      <c r="K35" s="184">
        <v>6</v>
      </c>
      <c r="L35" s="184">
        <v>8</v>
      </c>
      <c r="M35" s="184">
        <v>11</v>
      </c>
      <c r="N35" s="184">
        <v>79</v>
      </c>
    </row>
    <row r="36" spans="1:14" ht="18" x14ac:dyDescent="0.25">
      <c r="A36" s="203" t="s">
        <v>723</v>
      </c>
      <c r="B36" s="184">
        <v>11</v>
      </c>
      <c r="C36" s="184">
        <v>11</v>
      </c>
      <c r="D36" s="184">
        <v>7</v>
      </c>
      <c r="E36" s="184">
        <v>5</v>
      </c>
      <c r="F36" s="184">
        <v>9</v>
      </c>
      <c r="G36" s="184">
        <v>14</v>
      </c>
      <c r="H36" s="184">
        <v>9</v>
      </c>
      <c r="I36" s="184">
        <v>11</v>
      </c>
      <c r="J36" s="184">
        <v>6</v>
      </c>
      <c r="K36" s="184">
        <v>7</v>
      </c>
      <c r="L36" s="184">
        <v>4</v>
      </c>
      <c r="M36" s="184">
        <v>4</v>
      </c>
      <c r="N36" s="184">
        <v>98</v>
      </c>
    </row>
    <row r="37" spans="1:14" ht="18" x14ac:dyDescent="0.25">
      <c r="A37" s="203" t="s">
        <v>724</v>
      </c>
      <c r="B37" s="184">
        <v>1</v>
      </c>
      <c r="C37" s="184">
        <v>3</v>
      </c>
      <c r="D37" s="184">
        <v>2</v>
      </c>
      <c r="E37" s="184">
        <v>2</v>
      </c>
      <c r="F37" s="184">
        <v>2</v>
      </c>
      <c r="G37" s="184">
        <v>2</v>
      </c>
      <c r="H37" s="184">
        <v>3</v>
      </c>
      <c r="I37" s="184">
        <v>2</v>
      </c>
      <c r="J37" s="184">
        <v>1</v>
      </c>
      <c r="K37" s="184">
        <v>4</v>
      </c>
      <c r="L37" s="184">
        <v>3</v>
      </c>
      <c r="M37" s="184">
        <v>2</v>
      </c>
      <c r="N37" s="184">
        <v>27</v>
      </c>
    </row>
    <row r="38" spans="1:14" ht="18" x14ac:dyDescent="0.25">
      <c r="A38" s="203" t="s">
        <v>752</v>
      </c>
      <c r="B38" s="184">
        <v>1</v>
      </c>
      <c r="C38" s="184">
        <v>0</v>
      </c>
      <c r="D38" s="184">
        <v>1</v>
      </c>
      <c r="E38" s="184">
        <v>3</v>
      </c>
      <c r="F38" s="184">
        <v>1</v>
      </c>
      <c r="G38" s="184">
        <v>0</v>
      </c>
      <c r="H38" s="184">
        <v>2</v>
      </c>
      <c r="I38" s="184">
        <v>1</v>
      </c>
      <c r="J38" s="184">
        <v>0</v>
      </c>
      <c r="K38" s="184">
        <v>8</v>
      </c>
      <c r="L38" s="184">
        <v>0</v>
      </c>
      <c r="M38" s="184">
        <v>6</v>
      </c>
      <c r="N38" s="184">
        <v>23</v>
      </c>
    </row>
    <row r="39" spans="1:14" ht="18.75" x14ac:dyDescent="0.25">
      <c r="A39" s="205" t="s">
        <v>173</v>
      </c>
      <c r="B39" s="200">
        <f>SUM(B33:B38)</f>
        <v>97</v>
      </c>
      <c r="C39" s="200">
        <f t="shared" ref="C39:M39" si="4">SUM(C33:C38)</f>
        <v>98</v>
      </c>
      <c r="D39" s="200">
        <f t="shared" si="4"/>
        <v>89</v>
      </c>
      <c r="E39" s="200">
        <f t="shared" si="4"/>
        <v>99</v>
      </c>
      <c r="F39" s="200">
        <f t="shared" si="4"/>
        <v>68</v>
      </c>
      <c r="G39" s="200">
        <f t="shared" si="4"/>
        <v>101</v>
      </c>
      <c r="H39" s="200">
        <f t="shared" si="4"/>
        <v>127</v>
      </c>
      <c r="I39" s="200">
        <f t="shared" si="4"/>
        <v>99</v>
      </c>
      <c r="J39" s="200">
        <f t="shared" si="4"/>
        <v>96</v>
      </c>
      <c r="K39" s="200">
        <f t="shared" si="4"/>
        <v>113</v>
      </c>
      <c r="L39" s="200">
        <f t="shared" si="4"/>
        <v>86</v>
      </c>
      <c r="M39" s="200">
        <f t="shared" si="4"/>
        <v>103</v>
      </c>
      <c r="N39" s="204">
        <v>1176</v>
      </c>
    </row>
    <row r="40" spans="1:14" x14ac:dyDescent="0.25">
      <c r="A40" s="206" t="s">
        <v>753</v>
      </c>
    </row>
    <row r="41" spans="1:14" x14ac:dyDescent="0.25">
      <c r="A41" s="1"/>
    </row>
    <row r="42" spans="1:14" ht="21" x14ac:dyDescent="0.35">
      <c r="A42" s="864" t="s">
        <v>780</v>
      </c>
      <c r="B42" s="864"/>
      <c r="C42" s="864"/>
      <c r="D42" s="864"/>
      <c r="E42" s="864"/>
      <c r="F42" s="864"/>
      <c r="G42" s="864"/>
      <c r="H42" s="864"/>
      <c r="I42" s="864"/>
      <c r="J42" s="864"/>
      <c r="K42" s="864"/>
      <c r="L42" s="864"/>
      <c r="M42" s="864"/>
      <c r="N42" s="864"/>
    </row>
    <row r="43" spans="1:14" x14ac:dyDescent="0.25">
      <c r="A43" s="865" t="s">
        <v>777</v>
      </c>
      <c r="B43" s="862" t="s">
        <v>471</v>
      </c>
      <c r="C43" s="862" t="s">
        <v>472</v>
      </c>
      <c r="D43" s="862" t="s">
        <v>473</v>
      </c>
      <c r="E43" s="862" t="s">
        <v>474</v>
      </c>
      <c r="F43" s="862" t="s">
        <v>475</v>
      </c>
      <c r="G43" s="862" t="s">
        <v>476</v>
      </c>
      <c r="H43" s="862" t="s">
        <v>477</v>
      </c>
      <c r="I43" s="862" t="s">
        <v>478</v>
      </c>
      <c r="J43" s="862" t="s">
        <v>479</v>
      </c>
      <c r="K43" s="862" t="s">
        <v>480</v>
      </c>
      <c r="L43" s="862" t="s">
        <v>481</v>
      </c>
      <c r="M43" s="862" t="s">
        <v>482</v>
      </c>
      <c r="N43" s="862" t="s">
        <v>173</v>
      </c>
    </row>
    <row r="44" spans="1:14" ht="15.75" thickBot="1" x14ac:dyDescent="0.3">
      <c r="A44" s="866"/>
      <c r="B44" s="863"/>
      <c r="C44" s="863"/>
      <c r="D44" s="863"/>
      <c r="E44" s="863"/>
      <c r="F44" s="863"/>
      <c r="G44" s="863"/>
      <c r="H44" s="863"/>
      <c r="I44" s="863"/>
      <c r="J44" s="863"/>
      <c r="K44" s="863"/>
      <c r="L44" s="863"/>
      <c r="M44" s="863"/>
      <c r="N44" s="863"/>
    </row>
    <row r="45" spans="1:14" ht="18" x14ac:dyDescent="0.25">
      <c r="A45" s="202" t="s">
        <v>720</v>
      </c>
      <c r="B45" s="201">
        <v>92</v>
      </c>
      <c r="C45" s="201">
        <v>85</v>
      </c>
      <c r="D45" s="201">
        <v>87</v>
      </c>
      <c r="E45" s="201">
        <v>93</v>
      </c>
      <c r="F45" s="201">
        <v>67</v>
      </c>
      <c r="G45" s="201">
        <v>97</v>
      </c>
      <c r="H45" s="201">
        <v>90</v>
      </c>
      <c r="I45" s="201">
        <v>73</v>
      </c>
      <c r="J45" s="201">
        <v>100</v>
      </c>
      <c r="K45" s="201">
        <v>69</v>
      </c>
      <c r="L45" s="201">
        <v>49</v>
      </c>
      <c r="M45" s="201">
        <v>18</v>
      </c>
      <c r="N45" s="201">
        <f t="shared" ref="N45:N50" si="5">SUM(B45:M45)</f>
        <v>920</v>
      </c>
    </row>
    <row r="46" spans="1:14" ht="18" x14ac:dyDescent="0.25">
      <c r="A46" s="203" t="s">
        <v>721</v>
      </c>
      <c r="B46" s="184">
        <v>9</v>
      </c>
      <c r="C46" s="184">
        <v>13</v>
      </c>
      <c r="D46" s="184">
        <v>19</v>
      </c>
      <c r="E46" s="184">
        <v>15</v>
      </c>
      <c r="F46" s="184">
        <v>19</v>
      </c>
      <c r="G46" s="184">
        <v>17</v>
      </c>
      <c r="H46" s="184">
        <v>15</v>
      </c>
      <c r="I46" s="184">
        <v>16</v>
      </c>
      <c r="J46" s="184">
        <v>16</v>
      </c>
      <c r="K46" s="184">
        <v>22</v>
      </c>
      <c r="L46" s="184">
        <v>7</v>
      </c>
      <c r="M46" s="184">
        <v>5</v>
      </c>
      <c r="N46" s="184">
        <f t="shared" si="5"/>
        <v>173</v>
      </c>
    </row>
    <row r="47" spans="1:14" ht="18" x14ac:dyDescent="0.25">
      <c r="A47" s="203" t="s">
        <v>729</v>
      </c>
      <c r="B47" s="184">
        <v>25</v>
      </c>
      <c r="C47" s="184">
        <v>42</v>
      </c>
      <c r="D47" s="184">
        <v>20</v>
      </c>
      <c r="E47" s="184">
        <v>43</v>
      </c>
      <c r="F47" s="184">
        <v>15</v>
      </c>
      <c r="G47" s="184">
        <v>29</v>
      </c>
      <c r="H47" s="184">
        <v>39</v>
      </c>
      <c r="I47" s="184">
        <v>40</v>
      </c>
      <c r="J47" s="184">
        <v>15</v>
      </c>
      <c r="K47" s="184">
        <v>25</v>
      </c>
      <c r="L47" s="184">
        <v>40</v>
      </c>
      <c r="M47" s="184">
        <v>22</v>
      </c>
      <c r="N47" s="184">
        <f t="shared" si="5"/>
        <v>355</v>
      </c>
    </row>
    <row r="48" spans="1:14" ht="18" x14ac:dyDescent="0.25">
      <c r="A48" s="203" t="s">
        <v>723</v>
      </c>
      <c r="B48" s="184">
        <v>12</v>
      </c>
      <c r="C48" s="184">
        <v>12</v>
      </c>
      <c r="D48" s="184">
        <v>9</v>
      </c>
      <c r="E48" s="184">
        <v>7</v>
      </c>
      <c r="F48" s="184">
        <v>11</v>
      </c>
      <c r="G48" s="184">
        <v>12</v>
      </c>
      <c r="H48" s="184">
        <v>14</v>
      </c>
      <c r="I48" s="184">
        <v>8</v>
      </c>
      <c r="J48" s="184">
        <v>19</v>
      </c>
      <c r="K48" s="184">
        <v>11</v>
      </c>
      <c r="L48" s="184">
        <v>14</v>
      </c>
      <c r="M48" s="184">
        <v>7</v>
      </c>
      <c r="N48" s="184">
        <f t="shared" si="5"/>
        <v>136</v>
      </c>
    </row>
    <row r="49" spans="1:14" ht="18" x14ac:dyDescent="0.25">
      <c r="A49" s="203" t="s">
        <v>724</v>
      </c>
      <c r="B49" s="184">
        <v>3</v>
      </c>
      <c r="C49" s="184">
        <v>5</v>
      </c>
      <c r="D49" s="184">
        <v>1</v>
      </c>
      <c r="E49" s="184">
        <v>0</v>
      </c>
      <c r="F49" s="184">
        <v>1</v>
      </c>
      <c r="G49" s="184">
        <v>1</v>
      </c>
      <c r="H49" s="184">
        <v>5</v>
      </c>
      <c r="I49" s="184">
        <v>9</v>
      </c>
      <c r="J49" s="184">
        <v>4</v>
      </c>
      <c r="K49" s="184">
        <v>2</v>
      </c>
      <c r="L49" s="184">
        <v>2</v>
      </c>
      <c r="M49" s="184">
        <v>1</v>
      </c>
      <c r="N49" s="184">
        <f t="shared" si="5"/>
        <v>34</v>
      </c>
    </row>
    <row r="50" spans="1:14" ht="18" x14ac:dyDescent="0.25">
      <c r="A50" s="203" t="s">
        <v>752</v>
      </c>
      <c r="B50" s="184">
        <v>7</v>
      </c>
      <c r="C50" s="184">
        <f>1+10</f>
        <v>11</v>
      </c>
      <c r="D50" s="184">
        <v>7</v>
      </c>
      <c r="E50" s="184">
        <v>12</v>
      </c>
      <c r="F50" s="184">
        <f>1+6</f>
        <v>7</v>
      </c>
      <c r="G50" s="184">
        <v>4</v>
      </c>
      <c r="H50" s="184">
        <v>23</v>
      </c>
      <c r="I50" s="184">
        <v>12</v>
      </c>
      <c r="J50" s="184">
        <v>5</v>
      </c>
      <c r="K50" s="184">
        <v>22</v>
      </c>
      <c r="L50" s="184">
        <v>6</v>
      </c>
      <c r="M50" s="184">
        <v>4</v>
      </c>
      <c r="N50" s="184">
        <f t="shared" si="5"/>
        <v>120</v>
      </c>
    </row>
    <row r="51" spans="1:14" ht="18.75" x14ac:dyDescent="0.25">
      <c r="A51" s="205" t="s">
        <v>173</v>
      </c>
      <c r="B51" s="200">
        <f>SUM(B45:B50)</f>
        <v>148</v>
      </c>
      <c r="C51" s="200">
        <f t="shared" ref="C51:N51" si="6">SUM(C45:C50)</f>
        <v>168</v>
      </c>
      <c r="D51" s="200">
        <f t="shared" si="6"/>
        <v>143</v>
      </c>
      <c r="E51" s="200">
        <f t="shared" si="6"/>
        <v>170</v>
      </c>
      <c r="F51" s="200">
        <f t="shared" si="6"/>
        <v>120</v>
      </c>
      <c r="G51" s="200">
        <f t="shared" si="6"/>
        <v>160</v>
      </c>
      <c r="H51" s="200">
        <f t="shared" si="6"/>
        <v>186</v>
      </c>
      <c r="I51" s="200">
        <f t="shared" si="6"/>
        <v>158</v>
      </c>
      <c r="J51" s="200">
        <f t="shared" si="6"/>
        <v>159</v>
      </c>
      <c r="K51" s="200">
        <f t="shared" si="6"/>
        <v>151</v>
      </c>
      <c r="L51" s="200">
        <f t="shared" si="6"/>
        <v>118</v>
      </c>
      <c r="M51" s="200">
        <f t="shared" si="6"/>
        <v>57</v>
      </c>
      <c r="N51" s="204">
        <f t="shared" si="6"/>
        <v>1738</v>
      </c>
    </row>
  </sheetData>
  <mergeCells count="60">
    <mergeCell ref="L31:L32"/>
    <mergeCell ref="A31:A32"/>
    <mergeCell ref="B31:B32"/>
    <mergeCell ref="C31:C32"/>
    <mergeCell ref="D31:D32"/>
    <mergeCell ref="E31:E32"/>
    <mergeCell ref="F31:F32"/>
    <mergeCell ref="M43:M44"/>
    <mergeCell ref="M31:M32"/>
    <mergeCell ref="N31:N32"/>
    <mergeCell ref="A42:N42"/>
    <mergeCell ref="A43:A44"/>
    <mergeCell ref="B43:B44"/>
    <mergeCell ref="C43:C44"/>
    <mergeCell ref="D43:D44"/>
    <mergeCell ref="E43:E44"/>
    <mergeCell ref="F43:F44"/>
    <mergeCell ref="G43:G44"/>
    <mergeCell ref="G31:G32"/>
    <mergeCell ref="H31:H32"/>
    <mergeCell ref="I31:I32"/>
    <mergeCell ref="J31:J32"/>
    <mergeCell ref="K31:K32"/>
    <mergeCell ref="M5:M6"/>
    <mergeCell ref="N43:N44"/>
    <mergeCell ref="A30:N30"/>
    <mergeCell ref="A4:N4"/>
    <mergeCell ref="A5:A6"/>
    <mergeCell ref="B5:B6"/>
    <mergeCell ref="C5:C6"/>
    <mergeCell ref="D5:D6"/>
    <mergeCell ref="E5:E6"/>
    <mergeCell ref="F5:F6"/>
    <mergeCell ref="G5:G6"/>
    <mergeCell ref="H43:H44"/>
    <mergeCell ref="I43:I44"/>
    <mergeCell ref="J43:J44"/>
    <mergeCell ref="K43:K44"/>
    <mergeCell ref="L43:L44"/>
    <mergeCell ref="N17:N18"/>
    <mergeCell ref="N5:N6"/>
    <mergeCell ref="A16:N16"/>
    <mergeCell ref="A17:A18"/>
    <mergeCell ref="B17:B18"/>
    <mergeCell ref="C17:C18"/>
    <mergeCell ref="D17:D18"/>
    <mergeCell ref="E17:E18"/>
    <mergeCell ref="F17:F18"/>
    <mergeCell ref="G17:G18"/>
    <mergeCell ref="H17:H18"/>
    <mergeCell ref="H5:H6"/>
    <mergeCell ref="I5:I6"/>
    <mergeCell ref="J5:J6"/>
    <mergeCell ref="K5:K6"/>
    <mergeCell ref="L5:L6"/>
    <mergeCell ref="I17:I18"/>
    <mergeCell ref="J17:J18"/>
    <mergeCell ref="K17:K18"/>
    <mergeCell ref="L17:L18"/>
    <mergeCell ref="M17:M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143"/>
  <sheetViews>
    <sheetView topLeftCell="A134" workbookViewId="0">
      <selection activeCell="F144" sqref="F144"/>
    </sheetView>
  </sheetViews>
  <sheetFormatPr baseColWidth="10" defaultColWidth="11.42578125" defaultRowHeight="15" x14ac:dyDescent="0.25"/>
  <cols>
    <col min="2" max="2" width="15.7109375" customWidth="1"/>
  </cols>
  <sheetData>
    <row r="1" spans="1:2" x14ac:dyDescent="0.25">
      <c r="A1" s="38" t="s">
        <v>70</v>
      </c>
      <c r="B1" s="35" t="s">
        <v>71</v>
      </c>
    </row>
    <row r="2" spans="1:2" x14ac:dyDescent="0.25">
      <c r="A2" s="36">
        <v>40909</v>
      </c>
      <c r="B2" s="37">
        <v>2.4E-2</v>
      </c>
    </row>
    <row r="3" spans="1:2" x14ac:dyDescent="0.25">
      <c r="A3" s="36">
        <v>40940</v>
      </c>
      <c r="B3" s="37">
        <v>4.4999999999999998E-2</v>
      </c>
    </row>
    <row r="4" spans="1:2" x14ac:dyDescent="0.25">
      <c r="A4" s="36">
        <v>40969</v>
      </c>
      <c r="B4" s="37">
        <v>-8.9999999999999993E-3</v>
      </c>
    </row>
    <row r="5" spans="1:2" x14ac:dyDescent="0.25">
      <c r="A5" s="36">
        <v>41000</v>
      </c>
      <c r="B5" s="37">
        <v>-1.6E-2</v>
      </c>
    </row>
    <row r="6" spans="1:2" x14ac:dyDescent="0.25">
      <c r="A6" s="36">
        <v>41030</v>
      </c>
      <c r="B6" s="37">
        <v>-2E-3</v>
      </c>
    </row>
    <row r="7" spans="1:2" x14ac:dyDescent="0.25">
      <c r="A7" s="36">
        <v>41061</v>
      </c>
      <c r="B7" s="37">
        <v>2.8000000000000001E-2</v>
      </c>
    </row>
    <row r="8" spans="1:2" x14ac:dyDescent="0.25">
      <c r="A8" s="36">
        <v>41091</v>
      </c>
      <c r="B8" s="37">
        <v>1.4999999999999999E-2</v>
      </c>
    </row>
    <row r="9" spans="1:2" x14ac:dyDescent="0.25">
      <c r="A9" s="36">
        <v>41122</v>
      </c>
      <c r="B9" s="37">
        <v>-1.9E-2</v>
      </c>
    </row>
    <row r="10" spans="1:2" x14ac:dyDescent="0.25">
      <c r="A10" s="36">
        <v>41153</v>
      </c>
      <c r="B10" s="37">
        <v>-1.2999999999999999E-2</v>
      </c>
    </row>
    <row r="11" spans="1:2" x14ac:dyDescent="0.25">
      <c r="A11" s="36">
        <v>41183</v>
      </c>
      <c r="B11" s="37">
        <v>1.2E-2</v>
      </c>
    </row>
    <row r="12" spans="1:2" x14ac:dyDescent="0.25">
      <c r="A12" s="36">
        <v>41214</v>
      </c>
      <c r="B12" s="37">
        <v>-4.1000000000000002E-2</v>
      </c>
    </row>
    <row r="13" spans="1:2" x14ac:dyDescent="0.25">
      <c r="A13" s="36">
        <v>41244</v>
      </c>
      <c r="B13" s="37">
        <v>-0.03</v>
      </c>
    </row>
    <row r="14" spans="1:2" x14ac:dyDescent="0.25">
      <c r="A14" s="36">
        <v>41275</v>
      </c>
      <c r="B14" s="37">
        <v>-1.7000000000000001E-2</v>
      </c>
    </row>
    <row r="15" spans="1:2" x14ac:dyDescent="0.25">
      <c r="A15" s="36">
        <v>41306</v>
      </c>
      <c r="B15" s="37">
        <v>-4.4999999999999998E-2</v>
      </c>
    </row>
    <row r="16" spans="1:2" x14ac:dyDescent="0.25">
      <c r="A16" s="36">
        <v>41334</v>
      </c>
      <c r="B16" s="37">
        <v>-0.115</v>
      </c>
    </row>
    <row r="17" spans="1:2" x14ac:dyDescent="0.25">
      <c r="A17" s="36">
        <v>41365</v>
      </c>
      <c r="B17" s="37">
        <v>8.4000000000000005E-2</v>
      </c>
    </row>
    <row r="18" spans="1:2" x14ac:dyDescent="0.25">
      <c r="A18" s="36">
        <v>41395</v>
      </c>
      <c r="B18" s="37">
        <v>-3.1E-2</v>
      </c>
    </row>
    <row r="19" spans="1:2" x14ac:dyDescent="0.25">
      <c r="A19" s="36">
        <v>41426</v>
      </c>
      <c r="B19" s="37">
        <v>-5.5E-2</v>
      </c>
    </row>
    <row r="20" spans="1:2" x14ac:dyDescent="0.25">
      <c r="A20" s="36">
        <v>41456</v>
      </c>
      <c r="B20" s="37">
        <v>2E-3</v>
      </c>
    </row>
    <row r="21" spans="1:2" x14ac:dyDescent="0.25">
      <c r="A21" s="36">
        <v>41487</v>
      </c>
      <c r="B21" s="37">
        <v>-3.9E-2</v>
      </c>
    </row>
    <row r="22" spans="1:2" x14ac:dyDescent="0.25">
      <c r="A22" s="36">
        <v>41518</v>
      </c>
      <c r="B22" s="37">
        <v>-1.8000000000000002E-2</v>
      </c>
    </row>
    <row r="23" spans="1:2" x14ac:dyDescent="0.25">
      <c r="A23" s="36">
        <v>41548</v>
      </c>
      <c r="B23" s="37">
        <v>-1E-3</v>
      </c>
    </row>
    <row r="24" spans="1:2" x14ac:dyDescent="0.25">
      <c r="A24" s="36">
        <v>41579</v>
      </c>
      <c r="B24" s="37">
        <v>-6.0000000000000001E-3</v>
      </c>
    </row>
    <row r="25" spans="1:2" x14ac:dyDescent="0.25">
      <c r="A25" s="36">
        <v>41609</v>
      </c>
      <c r="B25" s="37">
        <v>1.4999999999999999E-2</v>
      </c>
    </row>
    <row r="26" spans="1:2" x14ac:dyDescent="0.25">
      <c r="A26" s="36">
        <v>41640</v>
      </c>
      <c r="B26" s="37">
        <v>1E-3</v>
      </c>
    </row>
    <row r="27" spans="1:2" x14ac:dyDescent="0.25">
      <c r="A27" s="36">
        <v>41671</v>
      </c>
      <c r="B27" s="37">
        <v>2.7999999999999997E-2</v>
      </c>
    </row>
    <row r="28" spans="1:2" x14ac:dyDescent="0.25">
      <c r="A28" s="36">
        <v>41699</v>
      </c>
      <c r="B28" s="37">
        <v>9.8000000000000004E-2</v>
      </c>
    </row>
    <row r="29" spans="1:2" x14ac:dyDescent="0.25">
      <c r="A29" s="36">
        <v>41730</v>
      </c>
      <c r="B29" s="37">
        <v>-2.2000000000000002E-2</v>
      </c>
    </row>
    <row r="30" spans="1:2" x14ac:dyDescent="0.25">
      <c r="A30" s="36">
        <v>41760</v>
      </c>
      <c r="B30" s="37">
        <v>0.02</v>
      </c>
    </row>
    <row r="31" spans="1:2" x14ac:dyDescent="0.25">
      <c r="A31" s="36">
        <v>41791</v>
      </c>
      <c r="B31" s="37">
        <v>-6.0000000000000001E-3</v>
      </c>
    </row>
    <row r="32" spans="1:2" x14ac:dyDescent="0.25">
      <c r="A32" s="36">
        <v>41821</v>
      </c>
      <c r="B32" s="37">
        <v>1.6E-2</v>
      </c>
    </row>
    <row r="33" spans="1:2" x14ac:dyDescent="0.25">
      <c r="A33" s="36">
        <v>41852</v>
      </c>
      <c r="B33" s="37">
        <v>3.0000000000000001E-3</v>
      </c>
    </row>
    <row r="34" spans="1:2" x14ac:dyDescent="0.25">
      <c r="A34" s="36">
        <v>41883</v>
      </c>
      <c r="B34" s="37">
        <v>1.3000000000000001E-2</v>
      </c>
    </row>
    <row r="35" spans="1:2" x14ac:dyDescent="0.25">
      <c r="A35" s="36">
        <v>41913</v>
      </c>
      <c r="B35" s="37">
        <v>3.0000000000000001E-3</v>
      </c>
    </row>
    <row r="36" spans="1:2" x14ac:dyDescent="0.25">
      <c r="A36" s="36">
        <v>41944</v>
      </c>
      <c r="B36" s="37">
        <v>-8.9999999999999993E-3</v>
      </c>
    </row>
    <row r="37" spans="1:2" x14ac:dyDescent="0.25">
      <c r="A37" s="36">
        <v>41974</v>
      </c>
      <c r="B37" s="37">
        <v>2.1000000000000001E-2</v>
      </c>
    </row>
    <row r="38" spans="1:2" x14ac:dyDescent="0.25">
      <c r="A38" s="36">
        <v>42005</v>
      </c>
      <c r="B38" s="37">
        <v>-2.5000000000000001E-2</v>
      </c>
    </row>
    <row r="39" spans="1:2" x14ac:dyDescent="0.25">
      <c r="A39" s="36">
        <v>42036</v>
      </c>
      <c r="B39" s="37">
        <v>-1.3000000000000001E-2</v>
      </c>
    </row>
    <row r="40" spans="1:2" x14ac:dyDescent="0.25">
      <c r="A40" s="36">
        <v>42064</v>
      </c>
      <c r="B40" s="37">
        <v>-1E-3</v>
      </c>
    </row>
    <row r="41" spans="1:2" x14ac:dyDescent="0.25">
      <c r="A41" s="36">
        <v>42095</v>
      </c>
      <c r="B41" s="37">
        <v>-3.6000000000000004E-2</v>
      </c>
    </row>
    <row r="42" spans="1:2" x14ac:dyDescent="0.25">
      <c r="A42" s="36">
        <v>42125</v>
      </c>
      <c r="B42" s="37">
        <v>-3.9E-2</v>
      </c>
    </row>
    <row r="43" spans="1:2" x14ac:dyDescent="0.25">
      <c r="A43" s="36">
        <v>42156</v>
      </c>
      <c r="B43" s="37">
        <v>1.4999999999999999E-2</v>
      </c>
    </row>
    <row r="44" spans="1:2" x14ac:dyDescent="0.25">
      <c r="A44" s="36">
        <v>42186</v>
      </c>
      <c r="B44" s="37">
        <v>3.0000000000000001E-3</v>
      </c>
    </row>
    <row r="45" spans="1:2" x14ac:dyDescent="0.25">
      <c r="A45" s="36">
        <v>42217</v>
      </c>
      <c r="B45" s="37">
        <v>2.6000000000000002E-2</v>
      </c>
    </row>
    <row r="46" spans="1:2" x14ac:dyDescent="0.25">
      <c r="A46" s="36">
        <v>42248</v>
      </c>
      <c r="B46" s="37">
        <v>0.02</v>
      </c>
    </row>
    <row r="47" spans="1:2" x14ac:dyDescent="0.25">
      <c r="A47" s="36">
        <v>42278</v>
      </c>
      <c r="B47" s="37">
        <v>1.3000000000000001E-2</v>
      </c>
    </row>
    <row r="48" spans="1:2" x14ac:dyDescent="0.25">
      <c r="A48" s="36">
        <v>42309</v>
      </c>
      <c r="B48" s="37">
        <v>4.8000000000000001E-2</v>
      </c>
    </row>
    <row r="49" spans="1:2" x14ac:dyDescent="0.25">
      <c r="A49" s="36">
        <v>42339</v>
      </c>
      <c r="B49" s="37">
        <v>3.9E-2</v>
      </c>
    </row>
    <row r="50" spans="1:2" x14ac:dyDescent="0.25">
      <c r="A50" s="36">
        <v>42370</v>
      </c>
      <c r="B50" s="37">
        <v>8.199999999999999E-2</v>
      </c>
    </row>
    <row r="51" spans="1:2" x14ac:dyDescent="0.25">
      <c r="A51" s="36">
        <v>42401</v>
      </c>
      <c r="B51" s="37">
        <v>8.199999999999999E-2</v>
      </c>
    </row>
    <row r="52" spans="1:2" x14ac:dyDescent="0.25">
      <c r="A52" s="36">
        <v>42430</v>
      </c>
      <c r="B52" s="37">
        <v>1.3999999999999999E-2</v>
      </c>
    </row>
    <row r="53" spans="1:2" x14ac:dyDescent="0.25">
      <c r="A53" s="36">
        <v>42461</v>
      </c>
      <c r="B53" s="37">
        <v>8.4000000000000005E-2</v>
      </c>
    </row>
    <row r="54" spans="1:2" x14ac:dyDescent="0.25">
      <c r="A54" s="36">
        <v>42491</v>
      </c>
      <c r="B54" s="37">
        <v>4.4999999999999998E-2</v>
      </c>
    </row>
    <row r="55" spans="1:2" x14ac:dyDescent="0.25">
      <c r="A55" s="36">
        <v>42522</v>
      </c>
      <c r="B55" s="37">
        <v>6.6000000000000003E-2</v>
      </c>
    </row>
    <row r="56" spans="1:2" x14ac:dyDescent="0.25">
      <c r="A56" s="36">
        <v>42552</v>
      </c>
      <c r="B56" s="37">
        <v>-6.2E-2</v>
      </c>
    </row>
    <row r="57" spans="1:2" x14ac:dyDescent="0.25">
      <c r="A57" s="36">
        <v>42583</v>
      </c>
      <c r="B57" s="37">
        <v>9.4E-2</v>
      </c>
    </row>
    <row r="58" spans="1:2" x14ac:dyDescent="0.25">
      <c r="A58" s="36">
        <v>42614</v>
      </c>
      <c r="B58" s="37">
        <v>0.04</v>
      </c>
    </row>
    <row r="59" spans="1:2" x14ac:dyDescent="0.25">
      <c r="A59" s="36">
        <v>42644</v>
      </c>
      <c r="B59" s="37">
        <v>4.0000000000000001E-3</v>
      </c>
    </row>
    <row r="60" spans="1:2" x14ac:dyDescent="0.25">
      <c r="A60" s="36">
        <v>42675</v>
      </c>
      <c r="B60" s="37">
        <v>1.6E-2</v>
      </c>
    </row>
    <row r="61" spans="1:2" x14ac:dyDescent="0.25">
      <c r="A61" s="36">
        <v>42705</v>
      </c>
      <c r="B61" s="37">
        <v>2.2000000000000002E-2</v>
      </c>
    </row>
    <row r="62" spans="1:2" x14ac:dyDescent="0.25">
      <c r="A62" s="36">
        <v>42736</v>
      </c>
      <c r="B62" s="37">
        <v>-2E-3</v>
      </c>
    </row>
    <row r="63" spans="1:2" x14ac:dyDescent="0.25">
      <c r="A63" s="36">
        <v>42767</v>
      </c>
      <c r="B63" s="37">
        <v>-3.2000000000000001E-2</v>
      </c>
    </row>
    <row r="64" spans="1:2" x14ac:dyDescent="0.25">
      <c r="A64" s="36">
        <v>42795</v>
      </c>
      <c r="B64" s="37">
        <v>4.8000000000000001E-2</v>
      </c>
    </row>
    <row r="65" spans="1:2" x14ac:dyDescent="0.25">
      <c r="A65" s="36">
        <v>42826</v>
      </c>
      <c r="B65" s="37">
        <v>-6.8000000000000005E-2</v>
      </c>
    </row>
    <row r="66" spans="1:2" x14ac:dyDescent="0.25">
      <c r="A66" s="36">
        <v>42856</v>
      </c>
      <c r="B66" s="37">
        <v>-6.0000000000000001E-3</v>
      </c>
    </row>
    <row r="67" spans="1:2" x14ac:dyDescent="0.25">
      <c r="A67" s="36">
        <v>42887</v>
      </c>
      <c r="B67" s="37">
        <v>-1.9E-2</v>
      </c>
    </row>
    <row r="68" spans="1:2" x14ac:dyDescent="0.25">
      <c r="A68" s="36">
        <v>42917</v>
      </c>
      <c r="B68" s="37">
        <v>6.2E-2</v>
      </c>
    </row>
    <row r="69" spans="1:2" x14ac:dyDescent="0.25">
      <c r="A69" s="36">
        <v>42948</v>
      </c>
      <c r="B69" s="37">
        <v>-3.1E-2</v>
      </c>
    </row>
    <row r="70" spans="1:2" x14ac:dyDescent="0.25">
      <c r="A70" s="36">
        <v>42979</v>
      </c>
      <c r="B70" s="37">
        <v>-1.9E-2</v>
      </c>
    </row>
    <row r="71" spans="1:2" x14ac:dyDescent="0.25">
      <c r="A71" s="36">
        <v>43009</v>
      </c>
      <c r="B71" s="37">
        <v>-3.0000000000000001E-3</v>
      </c>
    </row>
    <row r="72" spans="1:2" x14ac:dyDescent="0.25">
      <c r="A72" s="36">
        <v>43040</v>
      </c>
      <c r="B72" s="37">
        <v>3.0000000000000001E-3</v>
      </c>
    </row>
    <row r="73" spans="1:2" x14ac:dyDescent="0.25">
      <c r="A73" s="36">
        <v>43070</v>
      </c>
      <c r="B73" s="37">
        <v>-8.0000000000000002E-3</v>
      </c>
    </row>
    <row r="74" spans="1:2" x14ac:dyDescent="0.25">
      <c r="A74" s="36">
        <v>43101</v>
      </c>
      <c r="B74" s="37">
        <v>0.01</v>
      </c>
    </row>
    <row r="75" spans="1:2" x14ac:dyDescent="0.25">
      <c r="A75" s="36">
        <v>43132</v>
      </c>
      <c r="B75" s="37">
        <v>1.4999999999999999E-2</v>
      </c>
    </row>
    <row r="76" spans="1:2" x14ac:dyDescent="0.25">
      <c r="A76" s="36">
        <v>43160</v>
      </c>
      <c r="B76" s="37">
        <v>-1.3999999999999999E-2</v>
      </c>
    </row>
    <row r="77" spans="1:2" x14ac:dyDescent="0.25">
      <c r="A77" s="36">
        <v>43191</v>
      </c>
      <c r="B77" s="37">
        <v>0.105</v>
      </c>
    </row>
    <row r="78" spans="1:2" x14ac:dyDescent="0.25">
      <c r="A78" s="36">
        <v>43221</v>
      </c>
      <c r="B78" s="37">
        <v>2.8999999999999998E-2</v>
      </c>
    </row>
    <row r="79" spans="1:2" x14ac:dyDescent="0.25">
      <c r="A79" s="36">
        <v>43252</v>
      </c>
      <c r="B79" s="37">
        <v>1.3000000000000001E-2</v>
      </c>
    </row>
    <row r="80" spans="1:2" x14ac:dyDescent="0.25">
      <c r="A80" s="36">
        <v>43282</v>
      </c>
      <c r="B80" s="37">
        <v>3.5000000000000003E-2</v>
      </c>
    </row>
    <row r="81" spans="1:2" x14ac:dyDescent="0.25">
      <c r="A81" s="36">
        <v>43313</v>
      </c>
      <c r="B81" s="37">
        <v>3.9E-2</v>
      </c>
    </row>
    <row r="82" spans="1:2" x14ac:dyDescent="0.25">
      <c r="A82" s="36">
        <v>43344</v>
      </c>
      <c r="B82" s="37">
        <v>2.8999999999999998E-2</v>
      </c>
    </row>
    <row r="83" spans="1:2" x14ac:dyDescent="0.25">
      <c r="A83" s="36">
        <v>43374</v>
      </c>
      <c r="B83" s="37">
        <v>5.7999999999999996E-2</v>
      </c>
    </row>
    <row r="84" spans="1:2" x14ac:dyDescent="0.25">
      <c r="A84" s="36">
        <v>43405</v>
      </c>
      <c r="B84" s="37">
        <v>4.7E-2</v>
      </c>
    </row>
    <row r="85" spans="1:2" x14ac:dyDescent="0.25">
      <c r="A85" s="36">
        <v>43435</v>
      </c>
      <c r="B85" s="37">
        <v>-8.0000000000000002E-3</v>
      </c>
    </row>
    <row r="86" spans="1:2" x14ac:dyDescent="0.25">
      <c r="A86" s="36">
        <v>43466</v>
      </c>
      <c r="B86" s="37">
        <v>0.03</v>
      </c>
    </row>
    <row r="87" spans="1:2" x14ac:dyDescent="0.25">
      <c r="A87" s="36">
        <v>43497</v>
      </c>
      <c r="B87" s="37">
        <v>2.7999999999999997E-2</v>
      </c>
    </row>
    <row r="88" spans="1:2" x14ac:dyDescent="0.25">
      <c r="A88" s="36">
        <v>43525</v>
      </c>
      <c r="B88" s="37">
        <v>3.2000000000000001E-2</v>
      </c>
    </row>
    <row r="89" spans="1:2" x14ac:dyDescent="0.25">
      <c r="A89" s="36">
        <v>43556</v>
      </c>
      <c r="B89" s="37">
        <v>-1.3000000000000001E-2</v>
      </c>
    </row>
    <row r="90" spans="1:2" x14ac:dyDescent="0.25">
      <c r="A90" s="36">
        <v>43586</v>
      </c>
      <c r="B90" s="37">
        <v>3.2000000000000001E-2</v>
      </c>
    </row>
    <row r="91" spans="1:2" x14ac:dyDescent="0.25">
      <c r="A91" s="36">
        <v>43617</v>
      </c>
      <c r="B91" s="37">
        <v>-1.1000000000000001E-2</v>
      </c>
    </row>
    <row r="92" spans="1:2" x14ac:dyDescent="0.25">
      <c r="A92" s="36">
        <v>43647</v>
      </c>
      <c r="B92" s="37">
        <v>3.5000000000000003E-2</v>
      </c>
    </row>
    <row r="93" spans="1:2" x14ac:dyDescent="0.25">
      <c r="A93" s="36">
        <v>43678</v>
      </c>
      <c r="B93" s="37">
        <v>1E-3</v>
      </c>
    </row>
    <row r="94" spans="1:2" x14ac:dyDescent="0.25">
      <c r="A94" s="36">
        <v>43709</v>
      </c>
      <c r="B94" s="37">
        <v>3.0000000000000001E-3</v>
      </c>
    </row>
    <row r="95" spans="1:2" x14ac:dyDescent="0.25">
      <c r="A95" s="36">
        <v>43739</v>
      </c>
      <c r="B95" s="37">
        <v>2.1000000000000001E-2</v>
      </c>
    </row>
    <row r="96" spans="1:2" x14ac:dyDescent="0.25">
      <c r="A96" s="36">
        <v>43770</v>
      </c>
      <c r="B96" s="37">
        <v>-1.4999999999999999E-2</v>
      </c>
    </row>
    <row r="97" spans="1:2" x14ac:dyDescent="0.25">
      <c r="A97" s="36">
        <v>43800</v>
      </c>
      <c r="B97" s="37">
        <v>3.2000000000000001E-2</v>
      </c>
    </row>
    <row r="98" spans="1:2" x14ac:dyDescent="0.25">
      <c r="A98" s="36">
        <v>43831</v>
      </c>
      <c r="B98" s="37">
        <v>3.7000000000000005E-2</v>
      </c>
    </row>
    <row r="99" spans="1:2" x14ac:dyDescent="0.25">
      <c r="A99" s="36">
        <v>43862</v>
      </c>
      <c r="B99" s="37">
        <v>4.5999999999999999E-2</v>
      </c>
    </row>
    <row r="100" spans="1:2" x14ac:dyDescent="0.25">
      <c r="A100" s="36">
        <v>43891</v>
      </c>
      <c r="B100" s="37">
        <v>-8.900000000000001E-2</v>
      </c>
    </row>
    <row r="101" spans="1:2" x14ac:dyDescent="0.25">
      <c r="A101" s="36">
        <v>43922</v>
      </c>
      <c r="B101" s="37">
        <v>-0.35799999999999998</v>
      </c>
    </row>
    <row r="102" spans="1:2" x14ac:dyDescent="0.25">
      <c r="A102" s="36">
        <v>43952</v>
      </c>
      <c r="B102" s="37">
        <v>-0.26200000000000001</v>
      </c>
    </row>
    <row r="103" spans="1:2" x14ac:dyDescent="0.25">
      <c r="A103" s="36">
        <v>43983</v>
      </c>
      <c r="B103" s="37">
        <v>-9.9000000000000005E-2</v>
      </c>
    </row>
    <row r="104" spans="1:2" x14ac:dyDescent="0.25">
      <c r="A104" s="36">
        <v>44013</v>
      </c>
      <c r="B104" s="37">
        <v>-8.5000000000000006E-2</v>
      </c>
    </row>
    <row r="105" spans="1:2" x14ac:dyDescent="0.25">
      <c r="A105" s="36">
        <v>44044</v>
      </c>
      <c r="B105" s="37">
        <v>-0.10300000000000001</v>
      </c>
    </row>
    <row r="106" spans="1:2" x14ac:dyDescent="0.25">
      <c r="A106" s="36">
        <v>44075</v>
      </c>
      <c r="B106" s="37">
        <v>-0.03</v>
      </c>
    </row>
    <row r="107" spans="1:2" x14ac:dyDescent="0.25">
      <c r="A107" s="36">
        <v>44105</v>
      </c>
      <c r="B107" s="37">
        <v>-2.7000000000000003E-2</v>
      </c>
    </row>
    <row r="108" spans="1:2" x14ac:dyDescent="0.25">
      <c r="A108" s="36">
        <v>44136</v>
      </c>
      <c r="B108" s="37">
        <v>-2E-3</v>
      </c>
    </row>
    <row r="109" spans="1:2" x14ac:dyDescent="0.25">
      <c r="A109" s="36">
        <v>44166</v>
      </c>
      <c r="B109" s="37">
        <v>1.4999999999999999E-2</v>
      </c>
    </row>
    <row r="110" spans="1:2" x14ac:dyDescent="0.25">
      <c r="A110" s="36">
        <v>44197</v>
      </c>
      <c r="B110" s="37">
        <v>-1.6E-2</v>
      </c>
    </row>
    <row r="111" spans="1:2" x14ac:dyDescent="0.25">
      <c r="A111" s="36">
        <v>44228</v>
      </c>
      <c r="B111" s="37">
        <v>6.0000000000000001E-3</v>
      </c>
    </row>
    <row r="112" spans="1:2" x14ac:dyDescent="0.25">
      <c r="A112" s="36">
        <v>44256</v>
      </c>
      <c r="B112" s="37">
        <v>0.20699999999999999</v>
      </c>
    </row>
    <row r="113" spans="1:2" x14ac:dyDescent="0.25">
      <c r="A113" s="36">
        <v>44287</v>
      </c>
      <c r="B113" s="37">
        <v>0.60799999999999998</v>
      </c>
    </row>
    <row r="114" spans="1:2" x14ac:dyDescent="0.25">
      <c r="A114" s="36">
        <v>44317</v>
      </c>
      <c r="B114" s="37">
        <v>5.5999999999999994E-2</v>
      </c>
    </row>
    <row r="115" spans="1:2" x14ac:dyDescent="0.25">
      <c r="A115" s="36">
        <v>44348</v>
      </c>
      <c r="B115" s="37">
        <v>0.20800000000000002</v>
      </c>
    </row>
    <row r="116" spans="1:2" x14ac:dyDescent="0.25">
      <c r="A116" s="36">
        <v>44378</v>
      </c>
      <c r="B116" s="37">
        <v>0.20100000000000001</v>
      </c>
    </row>
    <row r="117" spans="1:2" x14ac:dyDescent="0.25">
      <c r="A117" s="36">
        <v>44409</v>
      </c>
      <c r="B117" s="37">
        <v>0.22900000000000001</v>
      </c>
    </row>
    <row r="118" spans="1:2" x14ac:dyDescent="0.25">
      <c r="A118" s="36">
        <v>44440</v>
      </c>
      <c r="B118" s="37">
        <v>0.155</v>
      </c>
    </row>
    <row r="119" spans="1:2" x14ac:dyDescent="0.25">
      <c r="A119" s="36">
        <v>44470</v>
      </c>
      <c r="B119" s="37">
        <v>0.10100000000000001</v>
      </c>
    </row>
    <row r="120" spans="1:2" x14ac:dyDescent="0.25">
      <c r="A120" s="36">
        <v>44501</v>
      </c>
      <c r="B120" s="37">
        <v>0.13900000000000001</v>
      </c>
    </row>
    <row r="121" spans="1:2" x14ac:dyDescent="0.25">
      <c r="A121" s="36">
        <v>44531</v>
      </c>
      <c r="B121" s="37">
        <v>0.13100000000000001</v>
      </c>
    </row>
    <row r="122" spans="1:2" x14ac:dyDescent="0.25">
      <c r="A122" s="36">
        <v>44562</v>
      </c>
      <c r="B122" s="37">
        <v>0.151</v>
      </c>
    </row>
    <row r="123" spans="1:2" x14ac:dyDescent="0.25">
      <c r="A123" s="36">
        <v>44593</v>
      </c>
      <c r="B123" s="37">
        <v>0.107</v>
      </c>
    </row>
    <row r="124" spans="1:2" x14ac:dyDescent="0.25">
      <c r="A124" s="36">
        <v>44621</v>
      </c>
      <c r="B124" s="37">
        <v>0.12300000000000001</v>
      </c>
    </row>
    <row r="125" spans="1:2" x14ac:dyDescent="0.25">
      <c r="A125" s="36">
        <v>44652</v>
      </c>
      <c r="B125" s="37">
        <v>0.13500000000000001</v>
      </c>
    </row>
    <row r="126" spans="1:2" x14ac:dyDescent="0.25">
      <c r="A126" s="36">
        <v>44682</v>
      </c>
      <c r="B126" s="37">
        <v>0.46200000000000002</v>
      </c>
    </row>
    <row r="127" spans="1:2" x14ac:dyDescent="0.25">
      <c r="A127" s="36">
        <v>44713</v>
      </c>
      <c r="B127" s="37">
        <v>0.12300000000000001</v>
      </c>
    </row>
    <row r="128" spans="1:2" x14ac:dyDescent="0.25">
      <c r="A128" s="36">
        <v>44743</v>
      </c>
      <c r="B128" s="37">
        <v>5.2000000000000005E-2</v>
      </c>
    </row>
    <row r="129" spans="1:3" x14ac:dyDescent="0.25">
      <c r="A129" s="36">
        <v>44774</v>
      </c>
      <c r="B129" s="37">
        <v>9.0999999999999998E-2</v>
      </c>
    </row>
    <row r="130" spans="1:3" ht="14.25" customHeight="1" x14ac:dyDescent="0.25">
      <c r="A130" s="36">
        <v>44805</v>
      </c>
      <c r="B130" s="37">
        <v>6.9000000000000006E-2</v>
      </c>
    </row>
    <row r="131" spans="1:3" x14ac:dyDescent="0.25">
      <c r="A131" s="36">
        <v>44835</v>
      </c>
      <c r="B131" s="37">
        <v>5.2999999999999999E-2</v>
      </c>
    </row>
    <row r="132" spans="1:3" x14ac:dyDescent="0.25">
      <c r="A132" s="36">
        <v>44866</v>
      </c>
      <c r="B132" s="37">
        <v>4.4999999999999998E-2</v>
      </c>
    </row>
    <row r="133" spans="1:3" x14ac:dyDescent="0.25">
      <c r="A133" s="36">
        <v>44896</v>
      </c>
      <c r="B133" s="37">
        <v>5.0000000000000001E-3</v>
      </c>
    </row>
    <row r="134" spans="1:3" x14ac:dyDescent="0.25">
      <c r="A134" s="36">
        <v>44927</v>
      </c>
      <c r="B134" s="37">
        <v>2E-3</v>
      </c>
      <c r="C134" s="453"/>
    </row>
    <row r="135" spans="1:3" x14ac:dyDescent="0.25">
      <c r="A135" s="36">
        <v>44958</v>
      </c>
      <c r="B135" s="37">
        <v>4.0000000000000001E-3</v>
      </c>
    </row>
    <row r="136" spans="1:3" x14ac:dyDescent="0.25">
      <c r="A136" s="36">
        <v>44986</v>
      </c>
      <c r="B136" s="37">
        <v>-0.02</v>
      </c>
    </row>
    <row r="137" spans="1:3" x14ac:dyDescent="0.25">
      <c r="A137" s="36">
        <v>45017</v>
      </c>
      <c r="B137" s="37">
        <v>-6.4000000000000001E-2</v>
      </c>
    </row>
    <row r="138" spans="1:3" x14ac:dyDescent="0.25">
      <c r="A138" s="36">
        <v>45047</v>
      </c>
      <c r="B138" s="37">
        <v>-3.4000000000000002E-2</v>
      </c>
    </row>
    <row r="139" spans="1:3" x14ac:dyDescent="0.25">
      <c r="A139" s="36">
        <v>45078</v>
      </c>
      <c r="B139" s="37">
        <v>-4.8000000000000001E-2</v>
      </c>
    </row>
    <row r="140" spans="1:3" x14ac:dyDescent="0.25">
      <c r="A140" s="36">
        <v>45108</v>
      </c>
      <c r="B140" s="37">
        <v>-7.2000000000000008E-2</v>
      </c>
    </row>
    <row r="141" spans="1:3" x14ac:dyDescent="0.25">
      <c r="A141" s="36">
        <v>45139</v>
      </c>
      <c r="B141" s="37">
        <v>-8.5999999999999993E-2</v>
      </c>
    </row>
    <row r="142" spans="1:3" x14ac:dyDescent="0.25">
      <c r="A142" s="36">
        <v>45170</v>
      </c>
      <c r="B142" s="37">
        <v>-6.9000000000000006E-2</v>
      </c>
    </row>
    <row r="143" spans="1:3" x14ac:dyDescent="0.25">
      <c r="A143" s="36">
        <v>45200</v>
      </c>
      <c r="B143" s="453">
        <v>-5.8999999999999997E-2</v>
      </c>
    </row>
  </sheetData>
  <sheetProtection algorithmName="SHA-512" hashValue="0LFLwCv4s8vmX1+rWoBxYy2Z1j6s0llxjPYywtE1zgMAdz32q/7XoP1Srws2myVWCvXRcF5TvYEMEw2wzauklA==" saltValue="RZzrMy0eP/GcV5tJ2uN09g==" spinCount="100000" sheet="1" objects="1" scenarios="1"/>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4"/>
  <sheetViews>
    <sheetView showGridLines="0" topLeftCell="A6" zoomScale="80" zoomScaleNormal="80" workbookViewId="0">
      <selection activeCell="C14" sqref="C14:C28"/>
    </sheetView>
  </sheetViews>
  <sheetFormatPr baseColWidth="10" defaultColWidth="11.42578125" defaultRowHeight="15" x14ac:dyDescent="0.25"/>
  <cols>
    <col min="1" max="1" width="1.28515625" style="1" customWidth="1"/>
    <col min="2" max="2" width="21.28515625" style="1" customWidth="1"/>
    <col min="3" max="5" width="12.7109375" style="1" customWidth="1"/>
    <col min="6" max="6" width="13.28515625" style="1" customWidth="1"/>
    <col min="7" max="7" width="11.28515625" style="1" customWidth="1"/>
    <col min="8" max="8" width="12.28515625" style="1" customWidth="1"/>
    <col min="9" max="9" width="10.140625" style="1" customWidth="1"/>
    <col min="10" max="10" width="5.28515625" style="1" customWidth="1"/>
    <col min="11" max="11" width="21.7109375" style="1" customWidth="1"/>
    <col min="12" max="13" width="11.42578125" style="1"/>
    <col min="14" max="14" width="12.5703125" style="1" customWidth="1"/>
    <col min="15" max="15" width="11.28515625" style="1" customWidth="1"/>
    <col min="16" max="16384" width="11.42578125" style="1"/>
  </cols>
  <sheetData>
    <row r="1" spans="1:17" ht="15" customHeight="1" x14ac:dyDescent="0.25">
      <c r="A1" s="737" t="s">
        <v>781</v>
      </c>
      <c r="B1" s="737"/>
      <c r="C1" s="737"/>
      <c r="D1" s="737"/>
      <c r="E1" s="737"/>
      <c r="F1" s="737"/>
      <c r="G1" s="737"/>
      <c r="H1" s="737"/>
      <c r="I1" s="737"/>
      <c r="J1" s="737"/>
      <c r="K1" s="737"/>
      <c r="L1" s="737"/>
      <c r="M1" s="737"/>
      <c r="N1" s="737"/>
      <c r="O1" s="737"/>
      <c r="P1" s="737"/>
      <c r="Q1" s="737"/>
    </row>
    <row r="2" spans="1:17" ht="15" customHeight="1" x14ac:dyDescent="0.25">
      <c r="A2" s="737"/>
      <c r="B2" s="737"/>
      <c r="C2" s="737"/>
      <c r="D2" s="737"/>
      <c r="E2" s="737"/>
      <c r="F2" s="737"/>
      <c r="G2" s="737"/>
      <c r="H2" s="737"/>
      <c r="I2" s="737"/>
      <c r="J2" s="737"/>
      <c r="K2" s="737"/>
      <c r="L2" s="737"/>
      <c r="M2" s="737"/>
      <c r="N2" s="737"/>
      <c r="O2" s="737"/>
      <c r="P2" s="737"/>
      <c r="Q2" s="737"/>
    </row>
    <row r="3" spans="1:17" ht="15" customHeight="1" x14ac:dyDescent="0.25">
      <c r="A3" s="737"/>
      <c r="B3" s="737"/>
      <c r="C3" s="737"/>
      <c r="D3" s="737"/>
      <c r="E3" s="737"/>
      <c r="F3" s="737"/>
      <c r="G3" s="737"/>
      <c r="H3" s="737"/>
      <c r="I3" s="737"/>
      <c r="J3" s="737"/>
      <c r="K3" s="737"/>
      <c r="L3" s="737"/>
      <c r="M3" s="737"/>
      <c r="N3" s="737"/>
      <c r="O3" s="737"/>
      <c r="P3" s="737"/>
      <c r="Q3" s="737"/>
    </row>
    <row r="4" spans="1:17" x14ac:dyDescent="0.25">
      <c r="B4" s="26" t="s">
        <v>185</v>
      </c>
      <c r="M4" s="17" t="s">
        <v>3</v>
      </c>
      <c r="N4" s="17"/>
      <c r="O4" s="146" t="s">
        <v>782</v>
      </c>
      <c r="P4" s="17"/>
    </row>
    <row r="5" spans="1:17" x14ac:dyDescent="0.25">
      <c r="B5" s="26"/>
      <c r="M5" s="17"/>
      <c r="N5" s="17"/>
      <c r="O5" s="17"/>
      <c r="P5" s="17"/>
    </row>
    <row r="6" spans="1:17" ht="15" customHeight="1" x14ac:dyDescent="0.25">
      <c r="B6" s="897" t="s">
        <v>783</v>
      </c>
      <c r="C6" s="897"/>
      <c r="D6" s="898" t="s">
        <v>784</v>
      </c>
      <c r="E6" s="898"/>
      <c r="F6" s="898"/>
      <c r="G6" s="898"/>
      <c r="H6" s="898"/>
      <c r="I6" s="898"/>
      <c r="J6" s="898"/>
      <c r="K6" s="898"/>
      <c r="L6" s="898"/>
      <c r="M6" s="898"/>
      <c r="N6" s="898"/>
      <c r="O6" s="898"/>
      <c r="P6" s="898"/>
    </row>
    <row r="7" spans="1:17" x14ac:dyDescent="0.25">
      <c r="B7" s="897"/>
      <c r="C7" s="897"/>
      <c r="D7" s="898"/>
      <c r="E7" s="898"/>
      <c r="F7" s="898"/>
      <c r="G7" s="898"/>
      <c r="H7" s="898"/>
      <c r="I7" s="898"/>
      <c r="J7" s="898"/>
      <c r="K7" s="898"/>
      <c r="L7" s="898"/>
      <c r="M7" s="898"/>
      <c r="N7" s="898"/>
      <c r="O7" s="898"/>
      <c r="P7" s="898"/>
    </row>
    <row r="8" spans="1:17" x14ac:dyDescent="0.25">
      <c r="B8" s="897"/>
      <c r="C8" s="897"/>
      <c r="D8" s="898"/>
      <c r="E8" s="898"/>
      <c r="F8" s="898"/>
      <c r="G8" s="898"/>
      <c r="H8" s="898"/>
      <c r="I8" s="898"/>
      <c r="J8" s="898"/>
      <c r="K8" s="898"/>
      <c r="L8" s="898"/>
      <c r="M8" s="898"/>
      <c r="N8" s="898"/>
      <c r="O8" s="898"/>
      <c r="P8" s="898"/>
      <c r="Q8" s="17"/>
    </row>
    <row r="9" spans="1:17" x14ac:dyDescent="0.25">
      <c r="B9" s="26"/>
      <c r="D9" s="898"/>
      <c r="E9" s="898"/>
      <c r="F9" s="898"/>
      <c r="G9" s="898"/>
      <c r="H9" s="898"/>
      <c r="I9" s="898"/>
      <c r="J9" s="898"/>
      <c r="K9" s="898"/>
      <c r="L9" s="898"/>
      <c r="M9" s="898"/>
      <c r="N9" s="898"/>
      <c r="O9" s="898"/>
      <c r="P9" s="898"/>
      <c r="Q9" s="17"/>
    </row>
    <row r="10" spans="1:17" x14ac:dyDescent="0.25">
      <c r="B10" s="26"/>
      <c r="D10" s="898"/>
      <c r="E10" s="898"/>
      <c r="F10" s="898"/>
      <c r="G10" s="898"/>
      <c r="H10" s="898"/>
      <c r="I10" s="898"/>
      <c r="J10" s="898"/>
      <c r="K10" s="898"/>
      <c r="L10" s="898"/>
      <c r="M10" s="898"/>
      <c r="N10" s="898"/>
      <c r="O10" s="898"/>
      <c r="P10" s="898"/>
      <c r="Q10" s="17"/>
    </row>
    <row r="11" spans="1:17" x14ac:dyDescent="0.25">
      <c r="B11" s="26"/>
      <c r="N11" s="17"/>
      <c r="O11" s="17"/>
      <c r="P11" s="17"/>
      <c r="Q11" s="17"/>
    </row>
    <row r="12" spans="1:17" ht="21" customHeight="1" x14ac:dyDescent="0.35">
      <c r="B12" s="78" t="s">
        <v>785</v>
      </c>
      <c r="C12" s="79"/>
      <c r="D12" s="79"/>
    </row>
    <row r="13" spans="1:17" ht="15" customHeight="1" x14ac:dyDescent="0.25">
      <c r="O13" s="8"/>
      <c r="P13" s="7"/>
      <c r="Q13" s="7"/>
    </row>
    <row r="14" spans="1:17" ht="15" customHeight="1" x14ac:dyDescent="0.25">
      <c r="B14" s="826" t="s">
        <v>786</v>
      </c>
      <c r="C14" s="887">
        <v>2019</v>
      </c>
      <c r="D14" s="887">
        <v>2020</v>
      </c>
      <c r="E14" s="887" t="s">
        <v>787</v>
      </c>
      <c r="K14" s="826" t="s">
        <v>788</v>
      </c>
      <c r="L14" s="887">
        <v>2019</v>
      </c>
      <c r="M14" s="887">
        <v>2020</v>
      </c>
      <c r="N14" s="887" t="s">
        <v>787</v>
      </c>
    </row>
    <row r="15" spans="1:17" ht="15" customHeight="1" x14ac:dyDescent="0.25">
      <c r="B15" s="826"/>
      <c r="C15" s="888"/>
      <c r="D15" s="888"/>
      <c r="E15" s="888"/>
      <c r="K15" s="826"/>
      <c r="L15" s="888"/>
      <c r="M15" s="888"/>
      <c r="N15" s="888"/>
    </row>
    <row r="16" spans="1:17" ht="18" customHeight="1" x14ac:dyDescent="0.25">
      <c r="B16" s="77" t="s">
        <v>456</v>
      </c>
      <c r="C16" s="54">
        <v>1.41</v>
      </c>
      <c r="D16" s="54">
        <v>1.25</v>
      </c>
      <c r="E16" s="6">
        <f>+(D16-C16)/C16</f>
        <v>-0.11347517730496449</v>
      </c>
      <c r="G16" s="12"/>
      <c r="H16" s="2"/>
      <c r="K16" s="77" t="s">
        <v>456</v>
      </c>
      <c r="L16" s="58">
        <v>7.2</v>
      </c>
      <c r="M16" s="58">
        <v>5.3</v>
      </c>
      <c r="N16" s="6">
        <f>+(M16-L16)/L16</f>
        <v>-0.26388888888888895</v>
      </c>
    </row>
    <row r="17" spans="2:14" ht="18" customHeight="1" x14ac:dyDescent="0.25">
      <c r="B17" s="77" t="s">
        <v>457</v>
      </c>
      <c r="C17" s="54">
        <v>1.23</v>
      </c>
      <c r="D17" s="54">
        <v>1.35</v>
      </c>
      <c r="E17" s="6">
        <f t="shared" ref="E17:E23" si="0">+(D17-C17)/C17</f>
        <v>9.7560975609756184E-2</v>
      </c>
      <c r="G17" s="12"/>
      <c r="H17" s="2"/>
      <c r="K17" s="77" t="s">
        <v>457</v>
      </c>
      <c r="L17" s="58">
        <v>6.4</v>
      </c>
      <c r="M17" s="58">
        <v>4.9000000000000004</v>
      </c>
      <c r="N17" s="6">
        <f t="shared" ref="N17:N23" si="1">+(M17-L17)/L17</f>
        <v>-0.234375</v>
      </c>
    </row>
    <row r="18" spans="2:14" ht="18" customHeight="1" x14ac:dyDescent="0.25">
      <c r="B18" s="77" t="s">
        <v>458</v>
      </c>
      <c r="C18" s="54">
        <v>1.3</v>
      </c>
      <c r="D18" s="54">
        <v>1.21</v>
      </c>
      <c r="E18" s="6">
        <f t="shared" si="0"/>
        <v>-6.923076923076929E-2</v>
      </c>
      <c r="G18" s="12"/>
      <c r="H18" s="2"/>
      <c r="K18" s="77" t="s">
        <v>458</v>
      </c>
      <c r="L18" s="58">
        <v>4</v>
      </c>
      <c r="M18" s="58">
        <v>5.3</v>
      </c>
      <c r="N18" s="6">
        <f t="shared" si="1"/>
        <v>0.32499999999999996</v>
      </c>
    </row>
    <row r="19" spans="2:14" ht="18" customHeight="1" x14ac:dyDescent="0.25">
      <c r="B19" s="77" t="s">
        <v>459</v>
      </c>
      <c r="C19" s="54">
        <v>1.19</v>
      </c>
      <c r="D19" s="54">
        <v>1.1200000000000001</v>
      </c>
      <c r="E19" s="6">
        <f t="shared" si="0"/>
        <v>-5.8823529411764573E-2</v>
      </c>
      <c r="G19" s="12"/>
      <c r="H19" s="2"/>
      <c r="K19" s="77" t="s">
        <v>459</v>
      </c>
      <c r="L19" s="58">
        <v>6.6</v>
      </c>
      <c r="M19" s="58">
        <v>4.0999999999999996</v>
      </c>
      <c r="N19" s="6">
        <f t="shared" si="1"/>
        <v>-0.37878787878787878</v>
      </c>
    </row>
    <row r="20" spans="2:14" ht="18" customHeight="1" x14ac:dyDescent="0.25">
      <c r="B20" s="77" t="s">
        <v>460</v>
      </c>
      <c r="C20" s="54">
        <v>1.37</v>
      </c>
      <c r="D20" s="54">
        <v>1.1499999999999999</v>
      </c>
      <c r="E20" s="6">
        <f>+(D20-C20)/C20</f>
        <v>-0.16058394160583955</v>
      </c>
      <c r="G20" s="12"/>
      <c r="H20" s="2"/>
      <c r="K20" s="77" t="s">
        <v>460</v>
      </c>
      <c r="L20" s="58">
        <v>5.5</v>
      </c>
      <c r="M20" s="58">
        <v>7.1</v>
      </c>
      <c r="N20" s="6">
        <f t="shared" si="1"/>
        <v>0.29090909090909084</v>
      </c>
    </row>
    <row r="21" spans="2:14" ht="18" x14ac:dyDescent="0.25">
      <c r="B21" s="77" t="s">
        <v>461</v>
      </c>
      <c r="C21" s="54">
        <v>1.21</v>
      </c>
      <c r="D21" s="54">
        <v>1.1000000000000001</v>
      </c>
      <c r="E21" s="6">
        <f t="shared" si="0"/>
        <v>-9.0909090909090814E-2</v>
      </c>
      <c r="G21" s="11"/>
      <c r="H21" s="2"/>
      <c r="K21" s="77" t="s">
        <v>461</v>
      </c>
      <c r="L21" s="58">
        <v>6.1</v>
      </c>
      <c r="M21" s="54">
        <v>7.2</v>
      </c>
      <c r="N21" s="6">
        <f t="shared" si="1"/>
        <v>0.18032786885245911</v>
      </c>
    </row>
    <row r="22" spans="2:14" ht="18" x14ac:dyDescent="0.25">
      <c r="B22" s="77" t="s">
        <v>462</v>
      </c>
      <c r="C22" s="54">
        <v>1.34</v>
      </c>
      <c r="D22" s="54">
        <v>1.19</v>
      </c>
      <c r="E22" s="6">
        <f t="shared" si="0"/>
        <v>-0.11194029850746277</v>
      </c>
      <c r="G22" s="3"/>
      <c r="K22" s="77" t="s">
        <v>462</v>
      </c>
      <c r="L22" s="58">
        <v>7.3</v>
      </c>
      <c r="M22" s="58">
        <v>8.8000000000000007</v>
      </c>
      <c r="N22" s="6">
        <f t="shared" si="1"/>
        <v>0.20547945205479465</v>
      </c>
    </row>
    <row r="23" spans="2:14" ht="18" x14ac:dyDescent="0.25">
      <c r="B23" s="77" t="s">
        <v>463</v>
      </c>
      <c r="C23" s="54">
        <v>1.42</v>
      </c>
      <c r="D23" s="54">
        <v>1.1200000000000001</v>
      </c>
      <c r="E23" s="6">
        <f t="shared" si="0"/>
        <v>-0.2112676056338027</v>
      </c>
      <c r="K23" s="77" t="s">
        <v>463</v>
      </c>
      <c r="L23" s="58">
        <v>6.6</v>
      </c>
      <c r="M23" s="58">
        <v>7.4</v>
      </c>
      <c r="N23" s="6">
        <f t="shared" si="1"/>
        <v>0.12121212121212133</v>
      </c>
    </row>
    <row r="24" spans="2:14" ht="18" x14ac:dyDescent="0.25">
      <c r="B24" s="77" t="s">
        <v>789</v>
      </c>
      <c r="C24" s="54">
        <v>1.37</v>
      </c>
      <c r="D24" s="54">
        <v>1.36</v>
      </c>
      <c r="E24" s="6">
        <f>+(D24-C24)/C24</f>
        <v>-7.2992700729927066E-3</v>
      </c>
      <c r="G24" s="3"/>
      <c r="K24" s="77" t="s">
        <v>789</v>
      </c>
      <c r="L24" s="58">
        <v>4.3</v>
      </c>
      <c r="M24" s="58">
        <v>9.4</v>
      </c>
      <c r="N24" s="6">
        <f>+(M24-L24)/L24</f>
        <v>1.1860465116279071</v>
      </c>
    </row>
    <row r="25" spans="2:14" ht="18" hidden="1" x14ac:dyDescent="0.25">
      <c r="B25" s="77" t="s">
        <v>790</v>
      </c>
      <c r="C25" s="54">
        <v>1.42</v>
      </c>
      <c r="D25" s="54"/>
      <c r="E25" s="6">
        <f>+(D25-C25)/C25</f>
        <v>-1</v>
      </c>
      <c r="F25" s="1" t="str">
        <f>PROPER(B25)</f>
        <v>Octubre</v>
      </c>
      <c r="K25" s="77" t="s">
        <v>790</v>
      </c>
      <c r="L25" s="58">
        <v>4.0999999999999996</v>
      </c>
      <c r="M25" s="58"/>
      <c r="N25" s="6">
        <f>+(M25-L25)/L25</f>
        <v>-1</v>
      </c>
    </row>
    <row r="26" spans="2:14" ht="18" hidden="1" x14ac:dyDescent="0.25">
      <c r="B26" s="77" t="s">
        <v>791</v>
      </c>
      <c r="C26" s="54">
        <v>1.27</v>
      </c>
      <c r="D26" s="54"/>
      <c r="E26" s="6">
        <f>+(D26-C26)/C26</f>
        <v>-1</v>
      </c>
      <c r="F26" s="1" t="str">
        <f>PROPER(B26)</f>
        <v>Noviembre</v>
      </c>
      <c r="K26" s="77" t="s">
        <v>791</v>
      </c>
      <c r="L26" s="58">
        <v>4.5999999999999996</v>
      </c>
      <c r="M26" s="58"/>
      <c r="N26" s="6">
        <f>+(M26-L26)/L26</f>
        <v>-1</v>
      </c>
    </row>
    <row r="27" spans="2:14" ht="18" hidden="1" x14ac:dyDescent="0.25">
      <c r="B27" s="77" t="s">
        <v>792</v>
      </c>
      <c r="C27" s="54">
        <v>1.29</v>
      </c>
      <c r="D27" s="54"/>
      <c r="E27" s="6">
        <f>+(D27-C27)/C27</f>
        <v>-1</v>
      </c>
      <c r="F27" s="1" t="str">
        <f>PROPER(B27)</f>
        <v>Diciembre</v>
      </c>
      <c r="K27" s="77" t="s">
        <v>792</v>
      </c>
      <c r="L27" s="58">
        <v>5.3</v>
      </c>
      <c r="M27" s="58"/>
      <c r="N27" s="6">
        <f>+(M27-L27)/L27</f>
        <v>-1</v>
      </c>
    </row>
    <row r="28" spans="2:14" ht="18" customHeight="1" x14ac:dyDescent="0.25">
      <c r="B28" s="76" t="s">
        <v>173</v>
      </c>
      <c r="C28" s="126">
        <f>SUM(C16:C24)</f>
        <v>11.84</v>
      </c>
      <c r="D28" s="126">
        <f>SUM(D16:D24)</f>
        <v>10.849999999999998</v>
      </c>
      <c r="E28" s="6">
        <f>+(D28-C28)/C28</f>
        <v>-8.3614864864865038E-2</v>
      </c>
      <c r="F28" s="14"/>
      <c r="K28" s="76" t="s">
        <v>173</v>
      </c>
      <c r="L28" s="126">
        <f>SUM(L16:L24)</f>
        <v>54</v>
      </c>
      <c r="M28" s="126">
        <f>SUM(M16:M24)</f>
        <v>59.5</v>
      </c>
      <c r="N28" s="6">
        <f>+(M28-L28)/L28</f>
        <v>0.10185185185185185</v>
      </c>
    </row>
    <row r="29" spans="2:14" ht="18" customHeight="1" x14ac:dyDescent="0.35">
      <c r="B29" s="24" t="s">
        <v>793</v>
      </c>
      <c r="C29" s="14"/>
      <c r="D29" s="14"/>
      <c r="E29" s="14"/>
      <c r="F29" s="73"/>
      <c r="K29" s="24"/>
    </row>
    <row r="30" spans="2:14" ht="18" customHeight="1" x14ac:dyDescent="0.35">
      <c r="B30" s="24"/>
      <c r="C30" s="14"/>
      <c r="D30" s="14"/>
      <c r="E30" s="14"/>
      <c r="F30" s="73"/>
      <c r="K30" s="24"/>
    </row>
    <row r="31" spans="2:14" ht="18" customHeight="1" x14ac:dyDescent="0.35">
      <c r="B31" s="24"/>
      <c r="C31" s="14"/>
      <c r="D31" s="14"/>
      <c r="E31" s="14"/>
      <c r="F31" s="73"/>
      <c r="K31" s="24"/>
    </row>
    <row r="32" spans="2:14" ht="18" customHeight="1" x14ac:dyDescent="0.35">
      <c r="B32" s="24"/>
      <c r="C32" s="14"/>
      <c r="D32" s="14"/>
      <c r="E32" s="14"/>
      <c r="F32" s="73"/>
      <c r="K32" s="24"/>
    </row>
    <row r="33" spans="2:17" ht="18" customHeight="1" x14ac:dyDescent="0.35">
      <c r="B33" s="24"/>
      <c r="C33" s="14"/>
      <c r="D33" s="14"/>
      <c r="E33" s="14"/>
      <c r="F33" s="73"/>
      <c r="K33" s="24"/>
    </row>
    <row r="34" spans="2:17" ht="18" customHeight="1" x14ac:dyDescent="0.35">
      <c r="B34" s="24"/>
      <c r="C34" s="14"/>
      <c r="D34" s="14"/>
      <c r="E34" s="14"/>
      <c r="F34" s="73"/>
      <c r="K34" s="24"/>
    </row>
    <row r="35" spans="2:17" ht="18" customHeight="1" x14ac:dyDescent="0.35">
      <c r="B35" s="24"/>
      <c r="C35" s="14"/>
      <c r="D35" s="14"/>
      <c r="E35" s="14"/>
      <c r="F35" s="73"/>
      <c r="K35" s="24"/>
    </row>
    <row r="36" spans="2:17" ht="18" customHeight="1" x14ac:dyDescent="0.35">
      <c r="B36" s="24"/>
      <c r="C36" s="14"/>
      <c r="D36" s="14"/>
      <c r="E36" s="14"/>
      <c r="F36" s="73"/>
      <c r="K36" s="24"/>
    </row>
    <row r="37" spans="2:17" ht="18" customHeight="1" x14ac:dyDescent="0.35">
      <c r="B37" s="24"/>
      <c r="C37" s="14"/>
      <c r="D37" s="14"/>
      <c r="E37" s="14"/>
      <c r="F37" s="73"/>
      <c r="K37" s="24"/>
    </row>
    <row r="38" spans="2:17" ht="18" customHeight="1" x14ac:dyDescent="0.35">
      <c r="B38" s="24"/>
      <c r="C38" s="14"/>
      <c r="D38" s="14"/>
      <c r="E38" s="14"/>
      <c r="F38" s="73"/>
      <c r="K38" s="24"/>
    </row>
    <row r="39" spans="2:17" ht="18" customHeight="1" x14ac:dyDescent="0.35">
      <c r="B39" s="24"/>
      <c r="C39" s="14"/>
      <c r="D39" s="14"/>
      <c r="E39" s="14"/>
      <c r="F39" s="73"/>
      <c r="K39" s="24"/>
    </row>
    <row r="40" spans="2:17" ht="18" customHeight="1" x14ac:dyDescent="0.35">
      <c r="B40" s="24"/>
      <c r="C40" s="14"/>
      <c r="D40" s="14"/>
      <c r="E40" s="14"/>
      <c r="F40" s="73"/>
    </row>
    <row r="41" spans="2:17" ht="22.5" customHeight="1" x14ac:dyDescent="0.35">
      <c r="B41" s="24"/>
      <c r="C41" s="14"/>
      <c r="D41" s="14"/>
      <c r="E41" s="14"/>
      <c r="F41" s="73"/>
      <c r="L41" s="890" t="s">
        <v>794</v>
      </c>
      <c r="M41" s="890"/>
      <c r="N41" s="890"/>
      <c r="O41" s="890"/>
      <c r="P41" s="890"/>
      <c r="Q41" s="890"/>
    </row>
    <row r="42" spans="2:17" ht="18" customHeight="1" x14ac:dyDescent="0.25">
      <c r="B42" s="891" t="s">
        <v>795</v>
      </c>
      <c r="C42" s="892"/>
      <c r="D42" s="893"/>
      <c r="E42" s="176" t="s">
        <v>314</v>
      </c>
      <c r="G42" s="894" t="s">
        <v>796</v>
      </c>
      <c r="H42" s="895"/>
      <c r="I42" s="896"/>
      <c r="J42" s="176" t="s">
        <v>797</v>
      </c>
      <c r="L42" s="890"/>
      <c r="M42" s="890"/>
      <c r="N42" s="890"/>
      <c r="O42" s="890"/>
      <c r="P42" s="890"/>
      <c r="Q42" s="890"/>
    </row>
    <row r="43" spans="2:17" ht="18" customHeight="1" x14ac:dyDescent="0.25">
      <c r="B43" s="879" t="s">
        <v>798</v>
      </c>
      <c r="C43" s="881"/>
      <c r="D43" s="54">
        <v>8.6790000000000003</v>
      </c>
      <c r="E43" s="55">
        <f>+D43/$D$48</f>
        <v>0.80153306243073508</v>
      </c>
      <c r="G43" s="879" t="s">
        <v>799</v>
      </c>
      <c r="H43" s="881"/>
      <c r="I43" s="83">
        <v>277249</v>
      </c>
      <c r="J43" s="84">
        <f>+I43/$I$48</f>
        <v>0.41403930587497384</v>
      </c>
      <c r="L43" s="890"/>
      <c r="M43" s="890"/>
      <c r="N43" s="890"/>
      <c r="O43" s="890"/>
      <c r="P43" s="890"/>
      <c r="Q43" s="890"/>
    </row>
    <row r="44" spans="2:17" ht="18" customHeight="1" x14ac:dyDescent="0.25">
      <c r="B44" s="879" t="s">
        <v>799</v>
      </c>
      <c r="C44" s="881"/>
      <c r="D44" s="54">
        <v>1.327</v>
      </c>
      <c r="E44" s="55">
        <f>+D44/$D$48</f>
        <v>0.12255264130033246</v>
      </c>
      <c r="G44" s="879" t="s">
        <v>798</v>
      </c>
      <c r="H44" s="881"/>
      <c r="I44" s="83">
        <v>316395</v>
      </c>
      <c r="J44" s="84">
        <f>+I44/$I$48</f>
        <v>0.47249932797706162</v>
      </c>
      <c r="L44" s="890"/>
      <c r="M44" s="890"/>
      <c r="N44" s="890"/>
      <c r="O44" s="890"/>
      <c r="P44" s="890"/>
      <c r="Q44" s="890"/>
    </row>
    <row r="45" spans="2:17" ht="18" customHeight="1" x14ac:dyDescent="0.25">
      <c r="B45" s="889" t="s">
        <v>800</v>
      </c>
      <c r="C45" s="889"/>
      <c r="D45" s="54">
        <v>0.59799999999999998</v>
      </c>
      <c r="E45" s="55">
        <f>+D45/$D$48</f>
        <v>5.5227188769855919E-2</v>
      </c>
      <c r="G45" s="879" t="s">
        <v>800</v>
      </c>
      <c r="H45" s="881"/>
      <c r="I45" s="83">
        <v>58433</v>
      </c>
      <c r="J45" s="84">
        <f>+I45/$I$48</f>
        <v>8.7262925241181566E-2</v>
      </c>
      <c r="L45" s="890"/>
      <c r="M45" s="890"/>
      <c r="N45" s="890"/>
      <c r="O45" s="890"/>
      <c r="P45" s="890"/>
      <c r="Q45" s="890"/>
    </row>
    <row r="46" spans="2:17" ht="18" customHeight="1" x14ac:dyDescent="0.25">
      <c r="B46" s="889" t="s">
        <v>801</v>
      </c>
      <c r="C46" s="889"/>
      <c r="D46" s="54">
        <v>0.21</v>
      </c>
      <c r="E46" s="55">
        <f>+D46/$D$48</f>
        <v>1.9394163280384187E-2</v>
      </c>
      <c r="G46" s="879" t="s">
        <v>801</v>
      </c>
      <c r="H46" s="881"/>
      <c r="I46" s="83">
        <v>16553</v>
      </c>
      <c r="J46" s="84">
        <f>+I46/$I$48</f>
        <v>2.4719990442340432E-2</v>
      </c>
      <c r="L46" s="890"/>
      <c r="M46" s="890"/>
      <c r="N46" s="890"/>
      <c r="O46" s="890"/>
      <c r="P46" s="890"/>
      <c r="Q46" s="890"/>
    </row>
    <row r="47" spans="2:17" ht="18" customHeight="1" x14ac:dyDescent="0.25">
      <c r="B47" s="889" t="s">
        <v>802</v>
      </c>
      <c r="C47" s="889"/>
      <c r="D47" s="54">
        <v>1.4E-2</v>
      </c>
      <c r="E47" s="55">
        <f>+D47/$D$48</f>
        <v>1.2929442186922792E-3</v>
      </c>
      <c r="G47" s="889" t="s">
        <v>802</v>
      </c>
      <c r="H47" s="889"/>
      <c r="I47" s="83">
        <v>990</v>
      </c>
      <c r="J47" s="84">
        <f>+I47/$I$48</f>
        <v>1.4784504644425197E-3</v>
      </c>
      <c r="L47" s="890"/>
      <c r="M47" s="890"/>
      <c r="N47" s="890"/>
      <c r="O47" s="890"/>
      <c r="P47" s="890"/>
      <c r="Q47" s="890"/>
    </row>
    <row r="48" spans="2:17" ht="18" x14ac:dyDescent="0.25">
      <c r="B48" s="889" t="s">
        <v>173</v>
      </c>
      <c r="C48" s="889"/>
      <c r="D48" s="54">
        <f>SUM(D43:D47)</f>
        <v>10.828000000000001</v>
      </c>
      <c r="E48" s="55">
        <f>SUM(E43:E47)</f>
        <v>1</v>
      </c>
      <c r="G48" s="889" t="s">
        <v>173</v>
      </c>
      <c r="H48" s="889"/>
      <c r="I48" s="139">
        <f>SUM(I43:I47)</f>
        <v>669620</v>
      </c>
      <c r="J48" s="85">
        <f>SUM(J43:J47)</f>
        <v>0.99999999999999989</v>
      </c>
      <c r="L48" s="890"/>
      <c r="M48" s="890"/>
      <c r="N48" s="890"/>
      <c r="O48" s="890"/>
      <c r="P48" s="890"/>
      <c r="Q48" s="890"/>
    </row>
    <row r="49" spans="2:17" ht="18" x14ac:dyDescent="0.35">
      <c r="B49" s="24" t="s">
        <v>793</v>
      </c>
      <c r="C49" s="13"/>
      <c r="D49" s="110"/>
      <c r="E49" s="73"/>
      <c r="G49" s="13"/>
      <c r="H49" s="13"/>
      <c r="I49" s="111"/>
      <c r="J49" s="112"/>
      <c r="L49" s="890"/>
      <c r="M49" s="890"/>
      <c r="N49" s="890"/>
      <c r="O49" s="890"/>
      <c r="P49" s="890"/>
      <c r="Q49" s="890"/>
    </row>
    <row r="50" spans="2:17" ht="18" x14ac:dyDescent="0.35">
      <c r="B50" s="24"/>
      <c r="C50" s="13"/>
      <c r="D50" s="110"/>
      <c r="E50" s="73"/>
      <c r="G50" s="13"/>
      <c r="H50" s="13"/>
      <c r="I50" s="111"/>
      <c r="J50" s="112"/>
      <c r="L50" s="890"/>
      <c r="M50" s="890"/>
      <c r="N50" s="890"/>
      <c r="O50" s="890"/>
      <c r="P50" s="890"/>
      <c r="Q50" s="890"/>
    </row>
    <row r="51" spans="2:17" ht="16.5" x14ac:dyDescent="0.35">
      <c r="G51" s="24"/>
      <c r="L51" s="890"/>
      <c r="M51" s="890"/>
      <c r="N51" s="890"/>
      <c r="O51" s="890"/>
      <c r="P51" s="890"/>
      <c r="Q51" s="890"/>
    </row>
    <row r="52" spans="2:17" x14ac:dyDescent="0.25">
      <c r="L52" s="890"/>
      <c r="M52" s="890"/>
      <c r="N52" s="890"/>
      <c r="O52" s="890"/>
      <c r="P52" s="890"/>
      <c r="Q52" s="890"/>
    </row>
    <row r="53" spans="2:17" ht="16.5" customHeight="1" x14ac:dyDescent="0.25">
      <c r="B53" s="882" t="s">
        <v>803</v>
      </c>
      <c r="C53" s="883"/>
      <c r="D53" s="883"/>
      <c r="E53" s="883"/>
      <c r="F53" s="884"/>
      <c r="K53" s="826" t="s">
        <v>804</v>
      </c>
      <c r="L53" s="826"/>
      <c r="M53" s="826"/>
      <c r="N53" s="885" t="s">
        <v>805</v>
      </c>
      <c r="O53" s="885" t="s">
        <v>806</v>
      </c>
      <c r="P53" s="887" t="s">
        <v>787</v>
      </c>
    </row>
    <row r="54" spans="2:17" ht="17.25" customHeight="1" x14ac:dyDescent="0.25">
      <c r="B54" s="80" t="s">
        <v>579</v>
      </c>
      <c r="C54" s="87" t="s">
        <v>571</v>
      </c>
      <c r="D54" s="176" t="s">
        <v>492</v>
      </c>
      <c r="E54" s="176" t="s">
        <v>807</v>
      </c>
      <c r="F54" s="176" t="s">
        <v>808</v>
      </c>
      <c r="K54" s="826"/>
      <c r="L54" s="826"/>
      <c r="M54" s="826"/>
      <c r="N54" s="886"/>
      <c r="O54" s="886"/>
      <c r="P54" s="888"/>
    </row>
    <row r="55" spans="2:17" ht="18" customHeight="1" x14ac:dyDescent="0.25">
      <c r="B55" s="74" t="s">
        <v>285</v>
      </c>
      <c r="C55" s="86" t="s">
        <v>572</v>
      </c>
      <c r="D55" s="175">
        <v>1100862</v>
      </c>
      <c r="E55" s="175">
        <v>58276</v>
      </c>
      <c r="F55" s="58">
        <f>+D55/E55</f>
        <v>18.890486649735742</v>
      </c>
      <c r="K55" s="879" t="s">
        <v>337</v>
      </c>
      <c r="L55" s="880"/>
      <c r="M55" s="881"/>
      <c r="N55" s="137">
        <v>1226</v>
      </c>
      <c r="O55" s="175">
        <v>1031</v>
      </c>
      <c r="P55" s="6">
        <f>+(O55-N55)/N55</f>
        <v>-0.15905383360522024</v>
      </c>
    </row>
    <row r="56" spans="2:17" ht="18" customHeight="1" x14ac:dyDescent="0.25">
      <c r="B56" s="74" t="s">
        <v>285</v>
      </c>
      <c r="C56" s="86" t="s">
        <v>576</v>
      </c>
      <c r="D56" s="175">
        <v>1088923</v>
      </c>
      <c r="E56" s="175">
        <v>32719</v>
      </c>
      <c r="F56" s="58">
        <f>+D56/E56</f>
        <v>33.28105993459458</v>
      </c>
      <c r="K56" s="879" t="s">
        <v>809</v>
      </c>
      <c r="L56" s="880"/>
      <c r="M56" s="881"/>
      <c r="N56" s="137">
        <v>419</v>
      </c>
      <c r="O56" s="175">
        <v>505</v>
      </c>
      <c r="P56" s="6">
        <f>+(O56-N56)/N56</f>
        <v>0.2052505966587112</v>
      </c>
    </row>
    <row r="57" spans="2:17" ht="18" customHeight="1" x14ac:dyDescent="0.25">
      <c r="B57" s="74" t="s">
        <v>285</v>
      </c>
      <c r="C57" s="86" t="s">
        <v>573</v>
      </c>
      <c r="D57" s="175">
        <v>816444</v>
      </c>
      <c r="E57" s="175">
        <v>34907</v>
      </c>
      <c r="F57" s="58">
        <f t="shared" ref="F57:F62" si="2">+D57/E57</f>
        <v>23.389119660813016</v>
      </c>
      <c r="K57" s="879" t="s">
        <v>810</v>
      </c>
      <c r="L57" s="880"/>
      <c r="M57" s="881"/>
      <c r="N57" s="137">
        <v>427</v>
      </c>
      <c r="O57" s="175">
        <v>379</v>
      </c>
      <c r="P57" s="6">
        <f t="shared" ref="P57:P62" si="3">+(O57-N57)/N57</f>
        <v>-0.11241217798594848</v>
      </c>
    </row>
    <row r="58" spans="2:17" ht="18" customHeight="1" x14ac:dyDescent="0.25">
      <c r="B58" s="74" t="s">
        <v>285</v>
      </c>
      <c r="C58" s="86" t="s">
        <v>53</v>
      </c>
      <c r="D58" s="175">
        <v>659210</v>
      </c>
      <c r="E58" s="175">
        <v>26971</v>
      </c>
      <c r="F58" s="58">
        <f t="shared" si="2"/>
        <v>24.441437099106448</v>
      </c>
      <c r="K58" s="879" t="s">
        <v>561</v>
      </c>
      <c r="L58" s="880"/>
      <c r="M58" s="881"/>
      <c r="N58" s="137">
        <v>384</v>
      </c>
      <c r="O58" s="175">
        <v>370</v>
      </c>
      <c r="P58" s="6">
        <f t="shared" si="3"/>
        <v>-3.6458333333333336E-2</v>
      </c>
    </row>
    <row r="59" spans="2:17" ht="18" customHeight="1" x14ac:dyDescent="0.25">
      <c r="B59" s="74" t="s">
        <v>285</v>
      </c>
      <c r="C59" s="86" t="s">
        <v>580</v>
      </c>
      <c r="D59" s="175">
        <v>538683</v>
      </c>
      <c r="E59" s="175">
        <v>21710</v>
      </c>
      <c r="F59" s="58">
        <f t="shared" si="2"/>
        <v>24.812666973744818</v>
      </c>
      <c r="K59" s="879" t="s">
        <v>562</v>
      </c>
      <c r="L59" s="880"/>
      <c r="M59" s="881"/>
      <c r="N59" s="137">
        <v>332</v>
      </c>
      <c r="O59" s="175">
        <v>335</v>
      </c>
      <c r="P59" s="6">
        <f t="shared" si="3"/>
        <v>9.0361445783132526E-3</v>
      </c>
    </row>
    <row r="60" spans="2:17" ht="18" customHeight="1" x14ac:dyDescent="0.25">
      <c r="B60" s="74" t="s">
        <v>53</v>
      </c>
      <c r="C60" s="86" t="s">
        <v>811</v>
      </c>
      <c r="D60" s="175">
        <v>384982</v>
      </c>
      <c r="E60" s="175">
        <v>26497</v>
      </c>
      <c r="F60" s="58">
        <f t="shared" si="2"/>
        <v>14.529267464241235</v>
      </c>
      <c r="K60" s="879" t="s">
        <v>812</v>
      </c>
      <c r="L60" s="880"/>
      <c r="M60" s="881"/>
      <c r="N60" s="137">
        <v>442</v>
      </c>
      <c r="O60" s="175">
        <v>313</v>
      </c>
      <c r="P60" s="6">
        <f t="shared" si="3"/>
        <v>-0.29185520361990952</v>
      </c>
    </row>
    <row r="61" spans="2:17" ht="18" customHeight="1" x14ac:dyDescent="0.25">
      <c r="B61" s="74" t="s">
        <v>53</v>
      </c>
      <c r="C61" s="86" t="s">
        <v>573</v>
      </c>
      <c r="D61" s="175">
        <v>330030</v>
      </c>
      <c r="E61" s="175">
        <v>45930</v>
      </c>
      <c r="F61" s="58">
        <f t="shared" si="2"/>
        <v>7.1854996734160679</v>
      </c>
      <c r="K61" s="879" t="s">
        <v>813</v>
      </c>
      <c r="L61" s="880"/>
      <c r="M61" s="881"/>
      <c r="N61" s="137">
        <v>302</v>
      </c>
      <c r="O61" s="175">
        <v>309</v>
      </c>
      <c r="P61" s="6">
        <f t="shared" si="3"/>
        <v>2.3178807947019868E-2</v>
      </c>
    </row>
    <row r="62" spans="2:17" ht="18" x14ac:dyDescent="0.25">
      <c r="B62" s="74" t="s">
        <v>285</v>
      </c>
      <c r="C62" s="86" t="s">
        <v>814</v>
      </c>
      <c r="D62" s="175">
        <v>305553</v>
      </c>
      <c r="E62" s="175">
        <v>8939</v>
      </c>
      <c r="F62" s="58">
        <f t="shared" si="2"/>
        <v>34.182011410672338</v>
      </c>
      <c r="G62" s="93"/>
      <c r="H62" s="93"/>
      <c r="K62" s="879" t="s">
        <v>815</v>
      </c>
      <c r="L62" s="880"/>
      <c r="M62" s="881"/>
      <c r="N62" s="137">
        <v>83</v>
      </c>
      <c r="O62" s="175">
        <v>252</v>
      </c>
      <c r="P62" s="6">
        <f t="shared" si="3"/>
        <v>2.036144578313253</v>
      </c>
    </row>
    <row r="63" spans="2:17" ht="15" customHeight="1" x14ac:dyDescent="0.35">
      <c r="F63" s="93"/>
      <c r="G63" s="93"/>
      <c r="H63" s="93"/>
      <c r="K63" s="24" t="s">
        <v>816</v>
      </c>
    </row>
    <row r="64" spans="2:17" ht="15" hidden="1" customHeight="1" x14ac:dyDescent="0.35">
      <c r="B64" s="878" t="s">
        <v>817</v>
      </c>
      <c r="C64" s="878"/>
      <c r="D64" s="878"/>
      <c r="E64" s="878"/>
      <c r="F64" s="878"/>
      <c r="G64" s="878"/>
      <c r="H64" s="93"/>
      <c r="I64" s="24"/>
    </row>
    <row r="65" spans="2:13" ht="15" hidden="1" customHeight="1" x14ac:dyDescent="0.25">
      <c r="B65" s="878"/>
      <c r="C65" s="878"/>
      <c r="D65" s="878"/>
      <c r="E65" s="878"/>
      <c r="F65" s="878"/>
      <c r="G65" s="878"/>
    </row>
    <row r="66" spans="2:13" ht="27" hidden="1" customHeight="1" x14ac:dyDescent="0.25">
      <c r="B66" s="98" t="s">
        <v>619</v>
      </c>
      <c r="C66" s="99" t="s">
        <v>549</v>
      </c>
      <c r="D66" s="100" t="s">
        <v>818</v>
      </c>
      <c r="E66" s="99" t="s">
        <v>819</v>
      </c>
      <c r="F66" s="99" t="s">
        <v>820</v>
      </c>
      <c r="G66" s="99" t="s">
        <v>821</v>
      </c>
      <c r="K66"/>
      <c r="L66"/>
      <c r="M66"/>
    </row>
    <row r="67" spans="2:13" ht="15" hidden="1" customHeight="1" x14ac:dyDescent="0.3">
      <c r="B67" s="56" t="s">
        <v>456</v>
      </c>
      <c r="C67" s="94">
        <v>1036736</v>
      </c>
      <c r="D67" s="94">
        <v>37398</v>
      </c>
      <c r="E67" s="95">
        <f>+C67/D67</f>
        <v>27.721696347398257</v>
      </c>
      <c r="F67" s="128">
        <v>7664</v>
      </c>
      <c r="G67" s="95">
        <f>+D67/F67</f>
        <v>4.8796972860125258</v>
      </c>
    </row>
    <row r="68" spans="2:13" ht="15" hidden="1" customHeight="1" x14ac:dyDescent="0.3">
      <c r="B68" s="56" t="s">
        <v>457</v>
      </c>
      <c r="C68" s="94">
        <v>1107590</v>
      </c>
      <c r="D68" s="94">
        <v>39508</v>
      </c>
      <c r="E68" s="95">
        <f t="shared" ref="E68:E76" si="4">+C68/D68</f>
        <v>28.034575275893491</v>
      </c>
      <c r="F68" s="128">
        <v>7818</v>
      </c>
      <c r="G68" s="95">
        <f t="shared" ref="G68:G76" si="5">+D68/F68</f>
        <v>5.0534663596827833</v>
      </c>
    </row>
    <row r="69" spans="2:13" ht="15" hidden="1" customHeight="1" x14ac:dyDescent="0.3">
      <c r="B69" s="56" t="s">
        <v>458</v>
      </c>
      <c r="C69" s="94">
        <v>975920</v>
      </c>
      <c r="D69" s="94">
        <v>34404</v>
      </c>
      <c r="E69" s="95">
        <f>+C69/D69</f>
        <v>28.366469015230788</v>
      </c>
      <c r="F69" s="128">
        <v>7520</v>
      </c>
      <c r="G69" s="95">
        <f t="shared" si="5"/>
        <v>4.5750000000000002</v>
      </c>
    </row>
    <row r="70" spans="2:13" ht="15" hidden="1" customHeight="1" x14ac:dyDescent="0.3">
      <c r="B70" s="56" t="s">
        <v>459</v>
      </c>
      <c r="C70" s="94">
        <v>1003936</v>
      </c>
      <c r="D70" s="94">
        <v>34886</v>
      </c>
      <c r="E70" s="95">
        <f t="shared" si="4"/>
        <v>28.777618528922776</v>
      </c>
      <c r="F70" s="128">
        <v>6987</v>
      </c>
      <c r="G70" s="95">
        <f t="shared" si="5"/>
        <v>4.9929869758122223</v>
      </c>
    </row>
    <row r="71" spans="2:13" ht="15" hidden="1" customHeight="1" x14ac:dyDescent="0.3">
      <c r="B71" s="56" t="s">
        <v>460</v>
      </c>
      <c r="C71" s="94">
        <v>982606</v>
      </c>
      <c r="D71" s="94">
        <v>34707</v>
      </c>
      <c r="E71" s="95">
        <f t="shared" si="4"/>
        <v>28.311464546056992</v>
      </c>
      <c r="F71" s="128">
        <v>7714</v>
      </c>
      <c r="G71" s="95">
        <f t="shared" si="5"/>
        <v>4.4992221934145711</v>
      </c>
    </row>
    <row r="72" spans="2:13" ht="15" hidden="1" customHeight="1" x14ac:dyDescent="0.3">
      <c r="B72" s="56" t="s">
        <v>461</v>
      </c>
      <c r="C72" s="94">
        <v>865455</v>
      </c>
      <c r="D72" s="94">
        <v>30703</v>
      </c>
      <c r="E72" s="95">
        <f t="shared" si="4"/>
        <v>28.18796208839527</v>
      </c>
      <c r="F72" s="128">
        <v>7408</v>
      </c>
      <c r="G72" s="95">
        <f t="shared" si="5"/>
        <v>4.1445734341252702</v>
      </c>
    </row>
    <row r="73" spans="2:13" ht="15" hidden="1" customHeight="1" x14ac:dyDescent="0.3">
      <c r="B73" s="56" t="s">
        <v>462</v>
      </c>
      <c r="C73" s="94">
        <v>930228</v>
      </c>
      <c r="D73" s="94">
        <v>33577</v>
      </c>
      <c r="E73" s="95">
        <f t="shared" si="4"/>
        <v>27.704321410489325</v>
      </c>
      <c r="F73" s="128">
        <v>7676</v>
      </c>
      <c r="G73" s="95">
        <f t="shared" si="5"/>
        <v>4.3742834809796767</v>
      </c>
    </row>
    <row r="74" spans="2:13" ht="15" hidden="1" customHeight="1" x14ac:dyDescent="0.3">
      <c r="B74" s="56" t="s">
        <v>463</v>
      </c>
      <c r="C74" s="94">
        <v>874008</v>
      </c>
      <c r="D74" s="94">
        <v>31676</v>
      </c>
      <c r="E74" s="95">
        <f t="shared" si="4"/>
        <v>27.592120217199142</v>
      </c>
      <c r="F74" s="128">
        <v>7465</v>
      </c>
      <c r="G74" s="95">
        <f t="shared" si="5"/>
        <v>4.243268586738111</v>
      </c>
    </row>
    <row r="75" spans="2:13" ht="15" hidden="1" customHeight="1" x14ac:dyDescent="0.3">
      <c r="B75" s="56" t="s">
        <v>464</v>
      </c>
      <c r="C75" s="94">
        <v>1085388</v>
      </c>
      <c r="D75" s="94">
        <v>38194</v>
      </c>
      <c r="E75" s="95">
        <f t="shared" si="4"/>
        <v>28.417761952139081</v>
      </c>
      <c r="F75" s="128">
        <v>7767</v>
      </c>
      <c r="G75" s="95">
        <f t="shared" si="5"/>
        <v>4.917471353160809</v>
      </c>
    </row>
    <row r="76" spans="2:13" ht="15" hidden="1" customHeight="1" x14ac:dyDescent="0.3">
      <c r="B76" s="56" t="s">
        <v>465</v>
      </c>
      <c r="C76" s="94"/>
      <c r="D76" s="94"/>
      <c r="E76" s="95" t="e">
        <f t="shared" si="4"/>
        <v>#DIV/0!</v>
      </c>
      <c r="F76" s="128"/>
      <c r="G76" s="95" t="e">
        <f t="shared" si="5"/>
        <v>#DIV/0!</v>
      </c>
    </row>
    <row r="77" spans="2:13" ht="15" hidden="1" customHeight="1" x14ac:dyDescent="0.3">
      <c r="B77" s="56" t="s">
        <v>466</v>
      </c>
      <c r="C77" s="94"/>
      <c r="D77" s="94"/>
      <c r="E77" s="95" t="e">
        <f>+C77/D77</f>
        <v>#DIV/0!</v>
      </c>
      <c r="F77" s="128"/>
      <c r="G77" s="95" t="e">
        <f>+D77/F77</f>
        <v>#DIV/0!</v>
      </c>
    </row>
    <row r="78" spans="2:13" ht="15" hidden="1" customHeight="1" x14ac:dyDescent="0.3">
      <c r="B78" s="56" t="s">
        <v>467</v>
      </c>
      <c r="C78" s="94"/>
      <c r="D78" s="94"/>
      <c r="E78" s="95" t="e">
        <f>+C78/D78</f>
        <v>#DIV/0!</v>
      </c>
      <c r="F78" s="128"/>
      <c r="G78" s="95" t="e">
        <f>+D78/F78</f>
        <v>#DIV/0!</v>
      </c>
    </row>
    <row r="79" spans="2:13" ht="15" hidden="1" customHeight="1" x14ac:dyDescent="0.25">
      <c r="B79" s="97" t="s">
        <v>822</v>
      </c>
      <c r="C79" s="101">
        <f>AVERAGE(C67:C75)</f>
        <v>984651.88888888888</v>
      </c>
      <c r="D79" s="101">
        <f>AVERAGE(D67:D75)</f>
        <v>35005.888888888891</v>
      </c>
      <c r="E79" s="102">
        <f>AVERAGE(E67:E71)</f>
        <v>28.24236474270046</v>
      </c>
      <c r="F79" s="127">
        <f>AVERAGE(F67:F75)</f>
        <v>7557.666666666667</v>
      </c>
      <c r="G79" s="102">
        <f>AVERAGE(G67:G71)</f>
        <v>4.8000745629844204</v>
      </c>
    </row>
    <row r="80" spans="2:13" ht="15" customHeight="1" x14ac:dyDescent="0.25">
      <c r="F80" s="93"/>
      <c r="G80" s="93"/>
    </row>
    <row r="81" spans="2:17" ht="27.75" customHeight="1" x14ac:dyDescent="0.35">
      <c r="B81" s="78" t="s">
        <v>823</v>
      </c>
      <c r="C81" s="79"/>
      <c r="D81" s="79"/>
    </row>
    <row r="82" spans="2:17" ht="15" customHeight="1" x14ac:dyDescent="0.25">
      <c r="O82" s="8"/>
      <c r="P82" s="7"/>
      <c r="Q82" s="7"/>
    </row>
    <row r="83" spans="2:17" ht="15" customHeight="1" x14ac:dyDescent="0.25">
      <c r="B83" s="826" t="s">
        <v>786</v>
      </c>
      <c r="C83" s="887">
        <v>2019</v>
      </c>
      <c r="D83" s="887">
        <v>2020</v>
      </c>
      <c r="E83" s="887" t="s">
        <v>787</v>
      </c>
      <c r="K83" s="826" t="s">
        <v>788</v>
      </c>
      <c r="L83" s="887">
        <v>2019</v>
      </c>
      <c r="M83" s="887">
        <v>2020</v>
      </c>
      <c r="N83" s="887" t="s">
        <v>787</v>
      </c>
    </row>
    <row r="84" spans="2:17" ht="15" customHeight="1" x14ac:dyDescent="0.25">
      <c r="B84" s="826"/>
      <c r="C84" s="888"/>
      <c r="D84" s="888"/>
      <c r="E84" s="888"/>
      <c r="K84" s="826"/>
      <c r="L84" s="888"/>
      <c r="M84" s="888"/>
      <c r="N84" s="888"/>
    </row>
    <row r="85" spans="2:17" ht="15" customHeight="1" x14ac:dyDescent="0.25">
      <c r="B85" s="77" t="s">
        <v>824</v>
      </c>
      <c r="C85" s="54">
        <v>1.0900000000000001</v>
      </c>
      <c r="D85" s="54">
        <v>1.0900000000000001</v>
      </c>
      <c r="E85" s="6">
        <f>+(D85-C85)/C85</f>
        <v>0</v>
      </c>
      <c r="G85" s="12"/>
      <c r="H85" s="2"/>
      <c r="K85" s="77" t="s">
        <v>824</v>
      </c>
      <c r="L85" s="58">
        <v>81</v>
      </c>
      <c r="M85" s="58">
        <v>65</v>
      </c>
      <c r="N85" s="6">
        <f>+(M85-L85)/L85</f>
        <v>-0.19753086419753085</v>
      </c>
    </row>
    <row r="86" spans="2:17" ht="15" customHeight="1" x14ac:dyDescent="0.25">
      <c r="B86" s="77" t="s">
        <v>457</v>
      </c>
      <c r="C86" s="54">
        <v>1.05</v>
      </c>
      <c r="D86" s="54">
        <v>1.1000000000000001</v>
      </c>
      <c r="E86" s="6">
        <f t="shared" ref="E86:E96" si="6">+(D86-C86)/C86</f>
        <v>4.7619047619047658E-2</v>
      </c>
      <c r="G86" s="12"/>
      <c r="H86" s="2"/>
      <c r="K86" s="77" t="s">
        <v>457</v>
      </c>
      <c r="L86" s="58">
        <v>81</v>
      </c>
      <c r="M86" s="58">
        <v>66</v>
      </c>
      <c r="N86" s="6">
        <f t="shared" ref="N86:N96" si="7">+(M86-L86)/L86</f>
        <v>-0.18518518518518517</v>
      </c>
    </row>
    <row r="87" spans="2:17" ht="15" customHeight="1" x14ac:dyDescent="0.25">
      <c r="B87" s="77" t="s">
        <v>825</v>
      </c>
      <c r="C87" s="54">
        <v>1.1299999999999999</v>
      </c>
      <c r="D87" s="54">
        <v>1.0620000000000001</v>
      </c>
      <c r="E87" s="6">
        <f t="shared" si="6"/>
        <v>-6.0176991150442338E-2</v>
      </c>
      <c r="G87" s="12"/>
      <c r="H87" s="2"/>
      <c r="K87" s="77" t="s">
        <v>825</v>
      </c>
      <c r="L87" s="58">
        <v>81</v>
      </c>
      <c r="M87" s="58">
        <v>60</v>
      </c>
      <c r="N87" s="6">
        <f t="shared" si="7"/>
        <v>-0.25925925925925924</v>
      </c>
    </row>
    <row r="88" spans="2:17" ht="15" customHeight="1" x14ac:dyDescent="0.25">
      <c r="B88" s="77" t="s">
        <v>826</v>
      </c>
      <c r="C88" s="54">
        <v>1.0900000000000001</v>
      </c>
      <c r="D88" s="54">
        <v>0.77</v>
      </c>
      <c r="E88" s="6">
        <f t="shared" si="6"/>
        <v>-0.29357798165137616</v>
      </c>
      <c r="G88" s="12"/>
      <c r="H88" s="2"/>
      <c r="K88" s="77" t="s">
        <v>826</v>
      </c>
      <c r="L88" s="58">
        <v>73</v>
      </c>
      <c r="M88" s="58">
        <v>36</v>
      </c>
      <c r="N88" s="6">
        <f t="shared" si="7"/>
        <v>-0.50684931506849318</v>
      </c>
    </row>
    <row r="89" spans="2:17" ht="15" customHeight="1" x14ac:dyDescent="0.25">
      <c r="B89" s="77" t="s">
        <v>827</v>
      </c>
      <c r="C89" s="54">
        <v>1.22</v>
      </c>
      <c r="D89" s="54">
        <v>0.83</v>
      </c>
      <c r="E89" s="6">
        <f t="shared" si="6"/>
        <v>-0.31967213114754101</v>
      </c>
      <c r="G89" s="12"/>
      <c r="H89" s="2"/>
      <c r="K89" s="77" t="s">
        <v>827</v>
      </c>
      <c r="L89" s="58">
        <v>73</v>
      </c>
      <c r="M89" s="58">
        <v>39</v>
      </c>
      <c r="N89" s="6">
        <f t="shared" si="7"/>
        <v>-0.46575342465753422</v>
      </c>
    </row>
    <row r="90" spans="2:17" ht="15" customHeight="1" x14ac:dyDescent="0.25">
      <c r="B90" s="77" t="s">
        <v>828</v>
      </c>
      <c r="C90" s="54">
        <v>1.06</v>
      </c>
      <c r="D90" s="54">
        <v>0.84</v>
      </c>
      <c r="E90" s="6">
        <f t="shared" si="6"/>
        <v>-0.20754716981132082</v>
      </c>
      <c r="G90" s="11"/>
      <c r="H90" s="2"/>
      <c r="K90" s="77" t="s">
        <v>828</v>
      </c>
      <c r="L90" s="58">
        <v>65</v>
      </c>
      <c r="M90" s="58">
        <v>39.085000000000001</v>
      </c>
      <c r="N90" s="6">
        <f t="shared" si="7"/>
        <v>-0.39869230769230768</v>
      </c>
    </row>
    <row r="91" spans="2:17" ht="15" customHeight="1" x14ac:dyDescent="0.25">
      <c r="B91" s="77" t="s">
        <v>829</v>
      </c>
      <c r="C91" s="54">
        <v>1.2</v>
      </c>
      <c r="D91" s="54">
        <v>7.8E-2</v>
      </c>
      <c r="E91" s="6">
        <f t="shared" si="6"/>
        <v>-0.93499999999999994</v>
      </c>
      <c r="G91" s="3"/>
      <c r="K91" s="77" t="s">
        <v>829</v>
      </c>
      <c r="L91" s="58">
        <v>66</v>
      </c>
      <c r="M91" s="58">
        <v>1.1000000000000001</v>
      </c>
      <c r="N91" s="6">
        <f t="shared" si="7"/>
        <v>-0.98333333333333339</v>
      </c>
    </row>
    <row r="92" spans="2:17" ht="15" customHeight="1" x14ac:dyDescent="0.25">
      <c r="B92" s="77" t="s">
        <v>830</v>
      </c>
      <c r="C92" s="54">
        <v>1.23</v>
      </c>
      <c r="D92" s="54">
        <v>1.4999999999999999E-2</v>
      </c>
      <c r="E92" s="6">
        <f t="shared" si="6"/>
        <v>-0.98780487804878059</v>
      </c>
      <c r="K92" s="77" t="s">
        <v>830</v>
      </c>
      <c r="L92" s="58">
        <v>64</v>
      </c>
      <c r="M92" s="58">
        <v>9.9760000000000001E-2</v>
      </c>
      <c r="N92" s="6">
        <f t="shared" si="7"/>
        <v>-0.99844124999999995</v>
      </c>
    </row>
    <row r="93" spans="2:17" ht="15" customHeight="1" x14ac:dyDescent="0.25">
      <c r="B93" s="77" t="s">
        <v>789</v>
      </c>
      <c r="C93" s="54">
        <v>1.1100000000000001</v>
      </c>
      <c r="D93" s="54">
        <v>0.08</v>
      </c>
      <c r="E93" s="6">
        <f t="shared" si="6"/>
        <v>-0.92792792792792789</v>
      </c>
      <c r="G93" s="3"/>
      <c r="K93" s="77" t="s">
        <v>789</v>
      </c>
      <c r="L93" s="58">
        <v>64</v>
      </c>
      <c r="M93" s="54">
        <v>0.08</v>
      </c>
      <c r="N93" s="6">
        <f t="shared" si="7"/>
        <v>-0.99875000000000003</v>
      </c>
    </row>
    <row r="94" spans="2:17" ht="15" customHeight="1" x14ac:dyDescent="0.25">
      <c r="B94" s="77" t="s">
        <v>790</v>
      </c>
      <c r="C94" s="54">
        <v>1.1499999999999999</v>
      </c>
      <c r="D94" s="54">
        <v>0.443</v>
      </c>
      <c r="E94" s="6">
        <f t="shared" si="6"/>
        <v>-0.61478260869565204</v>
      </c>
      <c r="K94" s="77" t="s">
        <v>790</v>
      </c>
      <c r="L94" s="58">
        <v>63</v>
      </c>
      <c r="M94" s="58">
        <v>0.13</v>
      </c>
      <c r="N94" s="55">
        <f t="shared" si="7"/>
        <v>-0.9979365079365079</v>
      </c>
    </row>
    <row r="95" spans="2:17" ht="18" x14ac:dyDescent="0.25">
      <c r="B95" s="77" t="s">
        <v>791</v>
      </c>
      <c r="C95" s="54">
        <v>1.0900000000000001</v>
      </c>
      <c r="D95" s="54">
        <v>0.158</v>
      </c>
      <c r="E95" s="6">
        <f t="shared" si="6"/>
        <v>-0.85504587155963296</v>
      </c>
      <c r="K95" s="77" t="s">
        <v>791</v>
      </c>
      <c r="L95" s="58">
        <v>67</v>
      </c>
      <c r="M95" s="58">
        <v>0.54869000000000001</v>
      </c>
      <c r="N95" s="55">
        <f t="shared" si="7"/>
        <v>-0.99181059701492547</v>
      </c>
    </row>
    <row r="96" spans="2:17" ht="18" hidden="1" x14ac:dyDescent="0.25">
      <c r="B96" s="77" t="s">
        <v>792</v>
      </c>
      <c r="C96" s="54">
        <v>1.1000000000000001</v>
      </c>
      <c r="D96" s="54"/>
      <c r="E96" s="6">
        <f t="shared" si="6"/>
        <v>-1</v>
      </c>
      <c r="K96" s="77" t="s">
        <v>792</v>
      </c>
      <c r="L96" s="58">
        <v>68</v>
      </c>
      <c r="M96" s="58"/>
      <c r="N96" s="55">
        <f t="shared" si="7"/>
        <v>-1</v>
      </c>
    </row>
    <row r="97" spans="2:17" ht="18" x14ac:dyDescent="0.25">
      <c r="B97" s="76" t="s">
        <v>173</v>
      </c>
      <c r="C97" s="126">
        <f>SUM(C85:C95)</f>
        <v>12.42</v>
      </c>
      <c r="D97" s="126">
        <f>SUM(D85:D95)</f>
        <v>6.4660000000000002</v>
      </c>
      <c r="E97" s="10">
        <f>+(D97-C97)/C97</f>
        <v>-0.4793880837359098</v>
      </c>
      <c r="F97" s="14"/>
      <c r="K97" s="76" t="s">
        <v>173</v>
      </c>
      <c r="L97" s="126">
        <f>SUM(L85:L95)</f>
        <v>778</v>
      </c>
      <c r="M97" s="126">
        <f>SUM(M85:M95)</f>
        <v>307.04345000000001</v>
      </c>
      <c r="N97" s="10">
        <f>+(M97-L97)/L97</f>
        <v>-0.60534260925449868</v>
      </c>
    </row>
    <row r="98" spans="2:17" ht="18" x14ac:dyDescent="0.35">
      <c r="B98" s="24" t="s">
        <v>793</v>
      </c>
      <c r="C98" s="14"/>
      <c r="D98" s="14"/>
      <c r="E98" s="14"/>
      <c r="F98" s="73"/>
      <c r="K98" s="24"/>
    </row>
    <row r="99" spans="2:17" ht="18" x14ac:dyDescent="0.35">
      <c r="B99" s="24"/>
      <c r="C99" s="14"/>
      <c r="D99" s="14"/>
      <c r="E99" s="14"/>
      <c r="F99" s="73"/>
      <c r="K99" s="24"/>
    </row>
    <row r="100" spans="2:17" ht="18" x14ac:dyDescent="0.35">
      <c r="B100" s="24"/>
      <c r="C100" s="14"/>
      <c r="D100" s="14"/>
      <c r="E100" s="14"/>
      <c r="F100" s="73"/>
      <c r="K100" s="24"/>
    </row>
    <row r="101" spans="2:17" ht="18" x14ac:dyDescent="0.35">
      <c r="B101" s="24"/>
      <c r="C101" s="14"/>
      <c r="D101" s="14"/>
      <c r="E101" s="14"/>
      <c r="F101" s="73"/>
      <c r="K101" s="24"/>
    </row>
    <row r="102" spans="2:17" ht="18" x14ac:dyDescent="0.35">
      <c r="B102" s="24"/>
      <c r="C102" s="14"/>
      <c r="D102" s="14"/>
      <c r="E102" s="14"/>
      <c r="F102" s="73"/>
      <c r="K102" s="24"/>
    </row>
    <row r="103" spans="2:17" ht="18" x14ac:dyDescent="0.35">
      <c r="B103" s="24"/>
      <c r="C103" s="14"/>
      <c r="D103" s="14"/>
      <c r="E103" s="14"/>
      <c r="F103" s="73"/>
      <c r="K103" s="24"/>
    </row>
    <row r="104" spans="2:17" ht="18" x14ac:dyDescent="0.35">
      <c r="B104" s="24"/>
      <c r="C104" s="14"/>
      <c r="D104" s="14"/>
      <c r="E104" s="14"/>
      <c r="F104" s="73"/>
      <c r="K104" s="24"/>
    </row>
    <row r="105" spans="2:17" ht="18" x14ac:dyDescent="0.35">
      <c r="B105" s="24"/>
      <c r="C105" s="14"/>
      <c r="D105" s="14"/>
      <c r="E105" s="14"/>
      <c r="F105" s="73"/>
      <c r="K105" s="24"/>
    </row>
    <row r="106" spans="2:17" ht="18" x14ac:dyDescent="0.35">
      <c r="B106" s="24"/>
      <c r="C106" s="14"/>
      <c r="D106" s="14"/>
      <c r="E106" s="14"/>
      <c r="F106" s="73"/>
      <c r="K106" s="24"/>
    </row>
    <row r="107" spans="2:17" ht="18" x14ac:dyDescent="0.35">
      <c r="B107" s="24"/>
      <c r="C107" s="14"/>
      <c r="D107" s="14"/>
      <c r="E107" s="14"/>
      <c r="F107" s="73"/>
      <c r="K107" s="24"/>
    </row>
    <row r="108" spans="2:17" ht="18" x14ac:dyDescent="0.35">
      <c r="B108" s="24"/>
      <c r="C108" s="14"/>
      <c r="D108" s="14"/>
      <c r="E108" s="14"/>
      <c r="F108" s="73"/>
      <c r="K108" s="24"/>
    </row>
    <row r="109" spans="2:17" ht="18" x14ac:dyDescent="0.35">
      <c r="B109" s="24"/>
      <c r="C109" s="14"/>
      <c r="D109" s="14"/>
      <c r="E109" s="14"/>
      <c r="F109" s="73"/>
      <c r="K109" s="24"/>
    </row>
    <row r="110" spans="2:17" ht="16.5" customHeight="1" x14ac:dyDescent="0.35">
      <c r="B110" s="24"/>
      <c r="C110" s="14"/>
      <c r="D110" s="14"/>
      <c r="E110" s="14"/>
      <c r="F110" s="73"/>
      <c r="K110" s="24"/>
    </row>
    <row r="111" spans="2:17" ht="16.5" customHeight="1" x14ac:dyDescent="0.35">
      <c r="B111" s="24"/>
      <c r="C111" s="14"/>
      <c r="D111" s="14"/>
      <c r="E111" s="14"/>
      <c r="F111" s="73"/>
    </row>
    <row r="112" spans="2:17" ht="23.25" customHeight="1" x14ac:dyDescent="0.35">
      <c r="B112" s="24"/>
      <c r="C112" s="14"/>
      <c r="D112" s="14"/>
      <c r="E112" s="14"/>
      <c r="F112" s="73"/>
      <c r="L112" s="890" t="s">
        <v>831</v>
      </c>
      <c r="M112" s="890"/>
      <c r="N112" s="890"/>
      <c r="O112" s="890"/>
      <c r="P112" s="890"/>
      <c r="Q112" s="890"/>
    </row>
    <row r="113" spans="2:17" ht="14.45" customHeight="1" x14ac:dyDescent="0.25">
      <c r="B113" s="891" t="s">
        <v>795</v>
      </c>
      <c r="C113" s="892"/>
      <c r="D113" s="893"/>
      <c r="E113" s="176" t="s">
        <v>314</v>
      </c>
      <c r="G113" s="81" t="s">
        <v>832</v>
      </c>
      <c r="H113" s="138"/>
      <c r="I113" s="82"/>
      <c r="J113" s="176" t="s">
        <v>797</v>
      </c>
      <c r="L113" s="890"/>
      <c r="M113" s="890"/>
      <c r="N113" s="890"/>
      <c r="O113" s="890"/>
      <c r="P113" s="890"/>
      <c r="Q113" s="890"/>
    </row>
    <row r="114" spans="2:17" ht="18" x14ac:dyDescent="0.25">
      <c r="B114" s="879" t="s">
        <v>798</v>
      </c>
      <c r="C114" s="881"/>
      <c r="D114" s="54">
        <v>4.556</v>
      </c>
      <c r="E114" s="55">
        <f>+D114/$D$119</f>
        <v>0.71062773728548012</v>
      </c>
      <c r="G114" s="879" t="s">
        <v>799</v>
      </c>
      <c r="H114" s="881"/>
      <c r="I114" s="83">
        <v>225385</v>
      </c>
      <c r="J114" s="84">
        <f>+I114/$I$119</f>
        <v>0.47318774248811701</v>
      </c>
      <c r="L114" s="890"/>
      <c r="M114" s="890"/>
      <c r="N114" s="890"/>
      <c r="O114" s="890"/>
      <c r="P114" s="890"/>
      <c r="Q114" s="890"/>
    </row>
    <row r="115" spans="2:17" ht="18" x14ac:dyDescent="0.25">
      <c r="B115" s="879" t="s">
        <v>799</v>
      </c>
      <c r="C115" s="881"/>
      <c r="D115" s="54">
        <v>1.012</v>
      </c>
      <c r="E115" s="55">
        <f>+D115/$D$119</f>
        <v>0.15784795218018127</v>
      </c>
      <c r="G115" s="879" t="s">
        <v>798</v>
      </c>
      <c r="H115" s="881"/>
      <c r="I115" s="83">
        <v>197959</v>
      </c>
      <c r="J115" s="84">
        <f>+I115/$I$119</f>
        <v>0.41560783688002823</v>
      </c>
      <c r="L115" s="890"/>
      <c r="M115" s="890"/>
      <c r="N115" s="890"/>
      <c r="O115" s="890"/>
      <c r="P115" s="890"/>
      <c r="Q115" s="890"/>
    </row>
    <row r="116" spans="2:17" ht="18" x14ac:dyDescent="0.25">
      <c r="B116" s="889" t="s">
        <v>800</v>
      </c>
      <c r="C116" s="889"/>
      <c r="D116" s="54">
        <v>0.67549999999999999</v>
      </c>
      <c r="E116" s="55">
        <f>+D116/$D$119</f>
        <v>0.10536194831789768</v>
      </c>
      <c r="G116" s="879" t="s">
        <v>800</v>
      </c>
      <c r="H116" s="881"/>
      <c r="I116" s="83">
        <v>42047</v>
      </c>
      <c r="J116" s="84">
        <f>+I116/$I$119</f>
        <v>8.8276171920925781E-2</v>
      </c>
      <c r="L116" s="890"/>
      <c r="M116" s="890"/>
      <c r="N116" s="890"/>
      <c r="O116" s="890"/>
      <c r="P116" s="890"/>
      <c r="Q116" s="890"/>
    </row>
    <row r="117" spans="2:17" ht="18" x14ac:dyDescent="0.25">
      <c r="B117" s="889" t="s">
        <v>801</v>
      </c>
      <c r="C117" s="889"/>
      <c r="D117" s="54">
        <v>0.141733</v>
      </c>
      <c r="E117" s="55">
        <f>+D117/$D$119</f>
        <v>2.2106980045803984E-2</v>
      </c>
      <c r="G117" s="879" t="s">
        <v>801</v>
      </c>
      <c r="H117" s="881"/>
      <c r="I117" s="83">
        <v>10439</v>
      </c>
      <c r="J117" s="84">
        <f>+I117/$I$119</f>
        <v>2.19163069584642E-2</v>
      </c>
      <c r="L117" s="890"/>
      <c r="M117" s="890"/>
      <c r="N117" s="890"/>
      <c r="O117" s="890"/>
      <c r="P117" s="890"/>
      <c r="Q117" s="890"/>
    </row>
    <row r="118" spans="2:17" ht="18" x14ac:dyDescent="0.25">
      <c r="B118" s="889" t="s">
        <v>802</v>
      </c>
      <c r="C118" s="889"/>
      <c r="D118" s="54">
        <v>2.5999999999999999E-2</v>
      </c>
      <c r="E118" s="55">
        <f>+D118/$D$119</f>
        <v>4.0553821706370684E-3</v>
      </c>
      <c r="G118" s="889" t="s">
        <v>802</v>
      </c>
      <c r="H118" s="889"/>
      <c r="I118" s="83">
        <v>482</v>
      </c>
      <c r="J118" s="84">
        <f>+I118/$I$119</f>
        <v>1.011941752464771E-3</v>
      </c>
      <c r="L118" s="890"/>
      <c r="M118" s="890"/>
      <c r="N118" s="890"/>
      <c r="O118" s="890"/>
      <c r="P118" s="890"/>
      <c r="Q118" s="890"/>
    </row>
    <row r="119" spans="2:17" ht="18" x14ac:dyDescent="0.25">
      <c r="B119" s="889" t="s">
        <v>173</v>
      </c>
      <c r="C119" s="889"/>
      <c r="D119" s="54">
        <f>SUM(D114:D118)</f>
        <v>6.4112329999999993</v>
      </c>
      <c r="E119" s="55">
        <f>SUM(E114:E118)</f>
        <v>1.0000000000000002</v>
      </c>
      <c r="G119" s="889" t="s">
        <v>173</v>
      </c>
      <c r="H119" s="889"/>
      <c r="I119" s="83">
        <f>SUM(I114:I118)</f>
        <v>476312</v>
      </c>
      <c r="J119" s="85">
        <f>SUM(J114:J118)</f>
        <v>1</v>
      </c>
      <c r="L119" s="890"/>
      <c r="M119" s="890"/>
      <c r="N119" s="890"/>
      <c r="O119" s="890"/>
      <c r="P119" s="890"/>
      <c r="Q119" s="890"/>
    </row>
    <row r="120" spans="2:17" ht="18" x14ac:dyDescent="0.35">
      <c r="B120" s="24" t="s">
        <v>793</v>
      </c>
      <c r="C120" s="13"/>
      <c r="D120" s="110"/>
      <c r="E120" s="73"/>
      <c r="G120" s="13"/>
      <c r="H120" s="13"/>
      <c r="I120" s="135"/>
      <c r="J120" s="112"/>
      <c r="L120" s="890"/>
      <c r="M120" s="890"/>
      <c r="N120" s="890"/>
      <c r="O120" s="890"/>
      <c r="P120" s="890"/>
      <c r="Q120" s="890"/>
    </row>
    <row r="121" spans="2:17" ht="18" x14ac:dyDescent="0.25">
      <c r="B121" s="13"/>
      <c r="C121" s="13"/>
      <c r="D121" s="110"/>
      <c r="E121" s="73"/>
      <c r="G121" s="13"/>
      <c r="H121" s="13"/>
      <c r="I121" s="135"/>
      <c r="J121" s="112"/>
      <c r="L121" s="890"/>
      <c r="M121" s="890"/>
      <c r="N121" s="890"/>
      <c r="O121" s="890"/>
      <c r="P121" s="890"/>
      <c r="Q121" s="890"/>
    </row>
    <row r="122" spans="2:17" x14ac:dyDescent="0.25">
      <c r="L122" s="88"/>
      <c r="M122" s="88"/>
      <c r="N122" s="88"/>
      <c r="O122" s="88"/>
      <c r="P122" s="88"/>
      <c r="Q122" s="88"/>
    </row>
    <row r="123" spans="2:17" x14ac:dyDescent="0.25">
      <c r="L123" s="88"/>
      <c r="M123" s="88"/>
      <c r="N123" s="88"/>
      <c r="O123" s="88"/>
      <c r="P123" s="88"/>
      <c r="Q123" s="88"/>
    </row>
    <row r="124" spans="2:17" ht="16.5" customHeight="1" x14ac:dyDescent="0.25">
      <c r="B124" s="882" t="s">
        <v>803</v>
      </c>
      <c r="C124" s="883"/>
      <c r="D124" s="883"/>
      <c r="E124" s="883"/>
      <c r="F124" s="884"/>
      <c r="K124" s="826" t="s">
        <v>804</v>
      </c>
      <c r="L124" s="826"/>
      <c r="M124" s="826"/>
      <c r="N124" s="885" t="s">
        <v>805</v>
      </c>
      <c r="O124" s="885" t="s">
        <v>806</v>
      </c>
      <c r="P124" s="887" t="s">
        <v>787</v>
      </c>
    </row>
    <row r="125" spans="2:17" ht="15" customHeight="1" x14ac:dyDescent="0.25">
      <c r="B125" s="80" t="s">
        <v>579</v>
      </c>
      <c r="C125" s="87" t="s">
        <v>571</v>
      </c>
      <c r="D125" s="176" t="s">
        <v>492</v>
      </c>
      <c r="E125" s="176" t="s">
        <v>807</v>
      </c>
      <c r="F125" s="176" t="s">
        <v>808</v>
      </c>
      <c r="K125" s="826"/>
      <c r="L125" s="826"/>
      <c r="M125" s="826"/>
      <c r="N125" s="886"/>
      <c r="O125" s="886"/>
      <c r="P125" s="888"/>
    </row>
    <row r="126" spans="2:17" ht="18" x14ac:dyDescent="0.25">
      <c r="B126" s="74" t="s">
        <v>253</v>
      </c>
      <c r="C126" s="86" t="s">
        <v>572</v>
      </c>
      <c r="D126" s="175">
        <v>662452</v>
      </c>
      <c r="E126" s="175">
        <v>31436</v>
      </c>
      <c r="F126" s="58">
        <f>+D126/E126</f>
        <v>21.073037282096958</v>
      </c>
      <c r="G126" s="108"/>
      <c r="K126" s="879" t="s">
        <v>833</v>
      </c>
      <c r="L126" s="880"/>
      <c r="M126" s="881"/>
      <c r="N126" s="137">
        <v>920</v>
      </c>
      <c r="O126" s="175">
        <v>525</v>
      </c>
      <c r="P126" s="6">
        <f>+(O126-N126)/N126</f>
        <v>-0.42934782608695654</v>
      </c>
    </row>
    <row r="127" spans="2:17" ht="18" customHeight="1" x14ac:dyDescent="0.25">
      <c r="B127" s="74" t="s">
        <v>572</v>
      </c>
      <c r="C127" s="74" t="s">
        <v>65</v>
      </c>
      <c r="D127" s="175">
        <v>492194</v>
      </c>
      <c r="E127" s="175">
        <v>13725</v>
      </c>
      <c r="F127" s="58">
        <f>+D127/E127</f>
        <v>35.861129326047362</v>
      </c>
      <c r="K127" s="879" t="s">
        <v>337</v>
      </c>
      <c r="L127" s="880"/>
      <c r="M127" s="881"/>
      <c r="N127" s="137">
        <v>924</v>
      </c>
      <c r="O127" s="175">
        <v>499</v>
      </c>
      <c r="P127" s="6">
        <f>+(O127-N127)/N127</f>
        <v>-0.45995670995670995</v>
      </c>
    </row>
    <row r="128" spans="2:17" ht="18" customHeight="1" x14ac:dyDescent="0.25">
      <c r="B128" s="74" t="s">
        <v>253</v>
      </c>
      <c r="C128" s="86" t="s">
        <v>65</v>
      </c>
      <c r="D128" s="175">
        <v>309609</v>
      </c>
      <c r="E128" s="175">
        <v>17469</v>
      </c>
      <c r="F128" s="58">
        <f t="shared" ref="F128:F134" si="8">+D128/E128</f>
        <v>17.723338485316848</v>
      </c>
      <c r="K128" s="879" t="s">
        <v>810</v>
      </c>
      <c r="L128" s="880"/>
      <c r="M128" s="881"/>
      <c r="N128" s="137">
        <v>551</v>
      </c>
      <c r="O128" s="175">
        <v>297</v>
      </c>
      <c r="P128" s="6">
        <f t="shared" ref="P128:P134" si="9">+(O128-N128)/N128</f>
        <v>-0.46098003629764067</v>
      </c>
    </row>
    <row r="129" spans="2:16" ht="18" customHeight="1" x14ac:dyDescent="0.25">
      <c r="B129" s="74" t="s">
        <v>65</v>
      </c>
      <c r="C129" s="86" t="s">
        <v>572</v>
      </c>
      <c r="D129" s="175">
        <v>292589</v>
      </c>
      <c r="E129" s="175">
        <v>13635</v>
      </c>
      <c r="F129" s="58">
        <f t="shared" si="8"/>
        <v>21.458672533920058</v>
      </c>
      <c r="K129" s="879" t="s">
        <v>558</v>
      </c>
      <c r="L129" s="880"/>
      <c r="M129" s="881"/>
      <c r="N129" s="137">
        <v>362</v>
      </c>
      <c r="O129" s="175">
        <v>217</v>
      </c>
      <c r="P129" s="6">
        <f t="shared" si="9"/>
        <v>-0.40055248618784528</v>
      </c>
    </row>
    <row r="130" spans="2:16" ht="29.45" customHeight="1" x14ac:dyDescent="0.25">
      <c r="B130" s="74" t="s">
        <v>274</v>
      </c>
      <c r="C130" s="86" t="s">
        <v>575</v>
      </c>
      <c r="D130" s="175">
        <v>230052</v>
      </c>
      <c r="E130" s="175">
        <v>6723</v>
      </c>
      <c r="F130" s="58">
        <f t="shared" si="8"/>
        <v>34.218652387327083</v>
      </c>
      <c r="K130" s="879" t="s">
        <v>834</v>
      </c>
      <c r="L130" s="880"/>
      <c r="M130" s="881"/>
      <c r="N130" s="137">
        <v>58</v>
      </c>
      <c r="O130" s="175">
        <v>175</v>
      </c>
      <c r="P130" s="6">
        <f t="shared" si="9"/>
        <v>2.0172413793103448</v>
      </c>
    </row>
    <row r="131" spans="2:16" ht="18" customHeight="1" x14ac:dyDescent="0.25">
      <c r="B131" s="74" t="s">
        <v>65</v>
      </c>
      <c r="C131" s="86" t="s">
        <v>253</v>
      </c>
      <c r="D131" s="175">
        <v>223060</v>
      </c>
      <c r="E131" s="175">
        <v>25120</v>
      </c>
      <c r="F131" s="58">
        <f t="shared" si="8"/>
        <v>8.8797770700636942</v>
      </c>
      <c r="K131" s="879" t="s">
        <v>835</v>
      </c>
      <c r="L131" s="880"/>
      <c r="M131" s="881"/>
      <c r="N131" s="137">
        <v>370</v>
      </c>
      <c r="O131" s="175">
        <v>148</v>
      </c>
      <c r="P131" s="6">
        <f t="shared" si="9"/>
        <v>-0.6</v>
      </c>
    </row>
    <row r="132" spans="2:16" ht="18" customHeight="1" x14ac:dyDescent="0.25">
      <c r="B132" s="74" t="s">
        <v>575</v>
      </c>
      <c r="C132" s="74" t="s">
        <v>572</v>
      </c>
      <c r="D132" s="175">
        <v>201211</v>
      </c>
      <c r="E132" s="175">
        <v>39431</v>
      </c>
      <c r="F132" s="58">
        <f t="shared" si="8"/>
        <v>5.1028632294387668</v>
      </c>
      <c r="K132" s="879" t="s">
        <v>836</v>
      </c>
      <c r="L132" s="880"/>
      <c r="M132" s="881"/>
      <c r="N132" s="137">
        <v>280</v>
      </c>
      <c r="O132" s="175">
        <v>144</v>
      </c>
      <c r="P132" s="6">
        <f t="shared" si="9"/>
        <v>-0.48571428571428571</v>
      </c>
    </row>
    <row r="133" spans="2:16" ht="18" customHeight="1" x14ac:dyDescent="0.25">
      <c r="B133" s="74" t="s">
        <v>65</v>
      </c>
      <c r="C133" s="74" t="s">
        <v>274</v>
      </c>
      <c r="D133" s="175">
        <v>148856</v>
      </c>
      <c r="E133" s="175">
        <v>16294</v>
      </c>
      <c r="F133" s="58">
        <f t="shared" si="8"/>
        <v>9.1356327482508899</v>
      </c>
      <c r="K133" s="879" t="s">
        <v>837</v>
      </c>
      <c r="L133" s="880"/>
      <c r="M133" s="881"/>
      <c r="N133" s="137">
        <v>398</v>
      </c>
      <c r="O133" s="175">
        <v>121</v>
      </c>
      <c r="P133" s="6">
        <f t="shared" si="9"/>
        <v>-0.6959798994974874</v>
      </c>
    </row>
    <row r="134" spans="2:16" ht="18" customHeight="1" x14ac:dyDescent="0.25">
      <c r="B134" s="74" t="s">
        <v>572</v>
      </c>
      <c r="C134" s="86" t="s">
        <v>253</v>
      </c>
      <c r="D134" s="175">
        <v>139669</v>
      </c>
      <c r="E134" s="175">
        <v>15149</v>
      </c>
      <c r="F134" s="58">
        <f t="shared" si="8"/>
        <v>9.2196844676216259</v>
      </c>
      <c r="G134" s="93"/>
      <c r="K134" s="879" t="s">
        <v>838</v>
      </c>
      <c r="L134" s="880"/>
      <c r="M134" s="881"/>
      <c r="N134" s="137">
        <v>250</v>
      </c>
      <c r="O134" s="175">
        <v>119</v>
      </c>
      <c r="P134" s="6">
        <f t="shared" si="9"/>
        <v>-0.52400000000000002</v>
      </c>
    </row>
    <row r="135" spans="2:16" ht="16.5" x14ac:dyDescent="0.35">
      <c r="F135" s="93"/>
      <c r="G135" s="93"/>
      <c r="H135" s="93"/>
      <c r="I135" s="24"/>
      <c r="K135" s="24" t="s">
        <v>839</v>
      </c>
    </row>
    <row r="136" spans="2:16" hidden="1" x14ac:dyDescent="0.25"/>
    <row r="137" spans="2:16" hidden="1" x14ac:dyDescent="0.25">
      <c r="B137" s="878" t="s">
        <v>840</v>
      </c>
      <c r="C137" s="878"/>
      <c r="D137" s="878"/>
      <c r="E137" s="878"/>
      <c r="F137" s="878"/>
      <c r="G137" s="878"/>
    </row>
    <row r="138" spans="2:16" hidden="1" x14ac:dyDescent="0.25">
      <c r="B138" s="878"/>
      <c r="C138" s="878"/>
      <c r="D138" s="878"/>
      <c r="E138" s="878"/>
      <c r="F138" s="878"/>
      <c r="G138" s="878"/>
    </row>
    <row r="139" spans="2:16" ht="30" hidden="1" x14ac:dyDescent="0.25">
      <c r="B139" s="98" t="s">
        <v>619</v>
      </c>
      <c r="C139" s="99" t="s">
        <v>549</v>
      </c>
      <c r="D139" s="100" t="s">
        <v>818</v>
      </c>
      <c r="E139" s="99" t="s">
        <v>819</v>
      </c>
      <c r="F139" s="99" t="s">
        <v>820</v>
      </c>
      <c r="G139" s="99" t="s">
        <v>821</v>
      </c>
    </row>
    <row r="140" spans="2:16" ht="15.75" hidden="1" x14ac:dyDescent="0.3">
      <c r="B140" s="56" t="s">
        <v>456</v>
      </c>
      <c r="C140" s="94">
        <v>879115</v>
      </c>
      <c r="D140" s="94">
        <v>33013</v>
      </c>
      <c r="E140" s="95">
        <f>+C140/D140</f>
        <v>26.629358131645109</v>
      </c>
      <c r="F140" s="96">
        <v>10268</v>
      </c>
      <c r="G140" s="95">
        <f>+D140/F140</f>
        <v>3.2151343981301128</v>
      </c>
    </row>
    <row r="141" spans="2:16" ht="15.75" hidden="1" x14ac:dyDescent="0.3">
      <c r="B141" s="56" t="s">
        <v>457</v>
      </c>
      <c r="C141" s="94">
        <v>877997</v>
      </c>
      <c r="D141" s="94">
        <v>33075</v>
      </c>
      <c r="E141" s="95">
        <f>+C141/D141</f>
        <v>26.545638699924414</v>
      </c>
      <c r="F141" s="96">
        <v>10305</v>
      </c>
      <c r="G141" s="95">
        <f t="shared" ref="G141:G150" si="10">+D141/F141</f>
        <v>3.2096069868995634</v>
      </c>
    </row>
    <row r="142" spans="2:16" ht="15.75" hidden="1" x14ac:dyDescent="0.3">
      <c r="B142" s="56" t="s">
        <v>458</v>
      </c>
      <c r="C142" s="94">
        <v>829329</v>
      </c>
      <c r="D142" s="94">
        <v>30553</v>
      </c>
      <c r="E142" s="95">
        <f>+C142/D142</f>
        <v>27.143946584623443</v>
      </c>
      <c r="F142" s="96">
        <v>10321</v>
      </c>
      <c r="G142" s="95">
        <f t="shared" si="10"/>
        <v>2.9602751671349674</v>
      </c>
    </row>
    <row r="143" spans="2:16" ht="15.75" hidden="1" x14ac:dyDescent="0.3">
      <c r="B143" s="56" t="s">
        <v>459</v>
      </c>
      <c r="C143" s="94">
        <v>604763</v>
      </c>
      <c r="D143" s="94">
        <v>22431</v>
      </c>
      <c r="E143" s="95">
        <f t="shared" ref="E143:E150" si="11">+C143/D143</f>
        <v>26.961036066158442</v>
      </c>
      <c r="F143" s="96">
        <v>8668</v>
      </c>
      <c r="G143" s="95">
        <f t="shared" si="10"/>
        <v>2.5877941855099214</v>
      </c>
    </row>
    <row r="144" spans="2:16" ht="15.75" hidden="1" x14ac:dyDescent="0.3">
      <c r="B144" s="56" t="s">
        <v>460</v>
      </c>
      <c r="C144" s="94">
        <v>631599</v>
      </c>
      <c r="D144" s="94">
        <v>22896</v>
      </c>
      <c r="E144" s="95">
        <f t="shared" si="11"/>
        <v>27.585560796645701</v>
      </c>
      <c r="F144" s="96">
        <v>9123</v>
      </c>
      <c r="G144" s="95">
        <f t="shared" si="10"/>
        <v>2.5097007563301545</v>
      </c>
    </row>
    <row r="145" spans="2:17" ht="15.75" hidden="1" x14ac:dyDescent="0.3">
      <c r="B145" s="56" t="s">
        <v>461</v>
      </c>
      <c r="C145" s="94">
        <v>619383</v>
      </c>
      <c r="D145" s="94">
        <v>22428</v>
      </c>
      <c r="E145" s="95">
        <f t="shared" si="11"/>
        <v>27.616506153023007</v>
      </c>
      <c r="F145" s="96">
        <v>8975</v>
      </c>
      <c r="G145" s="95">
        <f t="shared" si="10"/>
        <v>2.4989415041782728</v>
      </c>
    </row>
    <row r="146" spans="2:17" ht="15.75" hidden="1" x14ac:dyDescent="0.3">
      <c r="B146" s="56" t="s">
        <v>462</v>
      </c>
      <c r="C146" s="94">
        <v>70611</v>
      </c>
      <c r="D146" s="94">
        <v>2717</v>
      </c>
      <c r="E146" s="95">
        <f t="shared" si="11"/>
        <v>25.988590357011411</v>
      </c>
      <c r="F146" s="96">
        <v>633</v>
      </c>
      <c r="G146" s="95">
        <f t="shared" si="10"/>
        <v>4.2922590837282781</v>
      </c>
    </row>
    <row r="147" spans="2:17" ht="15.75" hidden="1" x14ac:dyDescent="0.3">
      <c r="B147" s="56" t="s">
        <v>463</v>
      </c>
      <c r="C147" s="94">
        <v>12501</v>
      </c>
      <c r="D147" s="94">
        <v>595</v>
      </c>
      <c r="E147" s="95">
        <f t="shared" si="11"/>
        <v>21.010084033613445</v>
      </c>
      <c r="F147" s="96">
        <v>107</v>
      </c>
      <c r="G147" s="95">
        <f t="shared" si="10"/>
        <v>5.5607476635514015</v>
      </c>
    </row>
    <row r="148" spans="2:17" ht="15.75" hidden="1" x14ac:dyDescent="0.3">
      <c r="B148" s="56" t="s">
        <v>464</v>
      </c>
      <c r="C148" s="94">
        <v>8024</v>
      </c>
      <c r="D148" s="94">
        <v>389</v>
      </c>
      <c r="E148" s="95">
        <f t="shared" si="11"/>
        <v>20.627249357326477</v>
      </c>
      <c r="F148" s="96">
        <v>80</v>
      </c>
      <c r="G148" s="95">
        <f t="shared" si="10"/>
        <v>4.8624999999999998</v>
      </c>
    </row>
    <row r="149" spans="2:17" ht="15.75" hidden="1" x14ac:dyDescent="0.3">
      <c r="B149" s="56" t="s">
        <v>465</v>
      </c>
      <c r="C149" s="94"/>
      <c r="D149" s="94"/>
      <c r="E149" s="95" t="e">
        <f t="shared" si="11"/>
        <v>#DIV/0!</v>
      </c>
      <c r="F149" s="96"/>
      <c r="G149" s="95" t="e">
        <f t="shared" si="10"/>
        <v>#DIV/0!</v>
      </c>
    </row>
    <row r="150" spans="2:17" ht="15.75" hidden="1" x14ac:dyDescent="0.3">
      <c r="B150" s="56" t="s">
        <v>466</v>
      </c>
      <c r="C150" s="94"/>
      <c r="D150" s="94"/>
      <c r="E150" s="95" t="e">
        <f t="shared" si="11"/>
        <v>#DIV/0!</v>
      </c>
      <c r="F150" s="96"/>
      <c r="G150" s="95" t="e">
        <f t="shared" si="10"/>
        <v>#DIV/0!</v>
      </c>
    </row>
    <row r="151" spans="2:17" ht="15.75" hidden="1" x14ac:dyDescent="0.3">
      <c r="B151" s="56" t="s">
        <v>467</v>
      </c>
      <c r="C151" s="94"/>
      <c r="D151" s="94"/>
      <c r="E151" s="95" t="e">
        <f>+C151/D151</f>
        <v>#DIV/0!</v>
      </c>
      <c r="F151" s="96"/>
      <c r="G151" s="95" t="e">
        <f>+D151/F151</f>
        <v>#DIV/0!</v>
      </c>
    </row>
    <row r="152" spans="2:17" hidden="1" x14ac:dyDescent="0.25">
      <c r="B152" s="97" t="s">
        <v>822</v>
      </c>
      <c r="C152" s="101">
        <f>AVERAGE(C140:C148)</f>
        <v>503702.44444444444</v>
      </c>
      <c r="D152" s="101">
        <f>AVERAGE(D140:D148)</f>
        <v>18677.444444444445</v>
      </c>
      <c r="E152" s="101">
        <f>AVERAGE(E140:E144)</f>
        <v>26.973108055799422</v>
      </c>
      <c r="F152" s="103">
        <f>AVERAGE(F140:F148)</f>
        <v>6497.7777777777774</v>
      </c>
      <c r="G152" s="102">
        <f>AVERAGE(G140:G144)</f>
        <v>2.8965022988009439</v>
      </c>
    </row>
    <row r="153" spans="2:17" x14ac:dyDescent="0.25">
      <c r="B153" s="105"/>
      <c r="C153" s="105"/>
      <c r="D153" s="105"/>
      <c r="E153" s="106"/>
      <c r="F153" s="107"/>
      <c r="G153" s="106"/>
    </row>
    <row r="154" spans="2:17" x14ac:dyDescent="0.25">
      <c r="B154" s="104"/>
      <c r="C154" s="105"/>
      <c r="D154" s="105"/>
      <c r="E154" s="106"/>
      <c r="F154" s="107"/>
      <c r="G154" s="106"/>
    </row>
    <row r="156" spans="2:17" ht="21" x14ac:dyDescent="0.35">
      <c r="B156" s="78" t="s">
        <v>841</v>
      </c>
      <c r="C156" s="79"/>
      <c r="D156" s="79"/>
    </row>
    <row r="157" spans="2:17" x14ac:dyDescent="0.25">
      <c r="O157" s="8"/>
      <c r="P157" s="7"/>
      <c r="Q157" s="7"/>
    </row>
    <row r="158" spans="2:17" ht="15" customHeight="1" x14ac:dyDescent="0.25">
      <c r="B158" s="826" t="s">
        <v>786</v>
      </c>
      <c r="C158" s="887">
        <v>2019</v>
      </c>
      <c r="D158" s="887">
        <v>2020</v>
      </c>
      <c r="E158" s="887" t="s">
        <v>787</v>
      </c>
      <c r="K158" s="826" t="s">
        <v>788</v>
      </c>
      <c r="L158" s="887">
        <v>2019</v>
      </c>
      <c r="M158" s="887">
        <v>2020</v>
      </c>
      <c r="N158" s="887" t="s">
        <v>787</v>
      </c>
    </row>
    <row r="159" spans="2:17" ht="15" customHeight="1" x14ac:dyDescent="0.25">
      <c r="B159" s="826"/>
      <c r="C159" s="888"/>
      <c r="D159" s="888"/>
      <c r="E159" s="888"/>
      <c r="K159" s="826"/>
      <c r="L159" s="888"/>
      <c r="M159" s="888"/>
      <c r="N159" s="888"/>
    </row>
    <row r="160" spans="2:17" ht="18" x14ac:dyDescent="0.25">
      <c r="B160" s="77" t="s">
        <v>824</v>
      </c>
      <c r="C160" s="54">
        <v>0.26</v>
      </c>
      <c r="D160" s="54">
        <v>0.25</v>
      </c>
      <c r="E160" s="6">
        <f>+(D160-C160)/C160</f>
        <v>-3.8461538461538491E-2</v>
      </c>
      <c r="G160" s="12"/>
      <c r="H160" s="2"/>
      <c r="K160" s="77" t="s">
        <v>824</v>
      </c>
      <c r="L160" s="58">
        <v>2.6</v>
      </c>
      <c r="M160" s="58">
        <v>3.9</v>
      </c>
      <c r="N160" s="6">
        <f>+(M160-L160)/L160</f>
        <v>0.49999999999999989</v>
      </c>
    </row>
    <row r="161" spans="2:14" ht="18" x14ac:dyDescent="0.25">
      <c r="B161" s="77" t="s">
        <v>457</v>
      </c>
      <c r="C161" s="54">
        <v>0.26</v>
      </c>
      <c r="D161" s="54">
        <v>0.27</v>
      </c>
      <c r="E161" s="6">
        <f t="shared" ref="E161:E167" si="12">+(D161-C161)/C161</f>
        <v>3.8461538461538491E-2</v>
      </c>
      <c r="G161" s="12"/>
      <c r="H161" s="2"/>
      <c r="K161" s="77" t="s">
        <v>457</v>
      </c>
      <c r="L161" s="58">
        <v>3</v>
      </c>
      <c r="M161" s="58">
        <v>2.9</v>
      </c>
      <c r="N161" s="6">
        <f t="shared" ref="N161:N167" si="13">+(M161-L161)/L161</f>
        <v>-3.3333333333333361E-2</v>
      </c>
    </row>
    <row r="162" spans="2:14" ht="18" x14ac:dyDescent="0.25">
      <c r="B162" s="77" t="s">
        <v>825</v>
      </c>
      <c r="C162" s="54">
        <v>0.25</v>
      </c>
      <c r="D162" s="54">
        <v>0.23</v>
      </c>
      <c r="E162" s="6">
        <f t="shared" si="12"/>
        <v>-7.999999999999996E-2</v>
      </c>
      <c r="G162" s="12"/>
      <c r="H162" s="2"/>
      <c r="K162" s="77" t="s">
        <v>825</v>
      </c>
      <c r="L162" s="58">
        <v>3.7</v>
      </c>
      <c r="M162" s="58">
        <v>3.3</v>
      </c>
      <c r="N162" s="6">
        <f t="shared" si="13"/>
        <v>-0.1081081081081082</v>
      </c>
    </row>
    <row r="163" spans="2:14" ht="18" x14ac:dyDescent="0.25">
      <c r="B163" s="77" t="s">
        <v>826</v>
      </c>
      <c r="C163" s="54">
        <v>0.28000000000000003</v>
      </c>
      <c r="D163" s="54">
        <v>0.16</v>
      </c>
      <c r="E163" s="6">
        <f t="shared" si="12"/>
        <v>-0.4285714285714286</v>
      </c>
      <c r="G163" s="12"/>
      <c r="H163" s="2"/>
      <c r="K163" s="77" t="s">
        <v>826</v>
      </c>
      <c r="L163" s="58">
        <v>3.5</v>
      </c>
      <c r="M163" s="58">
        <v>2.5</v>
      </c>
      <c r="N163" s="6">
        <f t="shared" si="13"/>
        <v>-0.2857142857142857</v>
      </c>
    </row>
    <row r="164" spans="2:14" ht="18" x14ac:dyDescent="0.25">
      <c r="B164" s="77" t="s">
        <v>827</v>
      </c>
      <c r="C164" s="54">
        <v>0.28999999999999998</v>
      </c>
      <c r="D164" s="54">
        <v>0.18</v>
      </c>
      <c r="E164" s="6">
        <f t="shared" si="12"/>
        <v>-0.37931034482758619</v>
      </c>
      <c r="G164" s="12"/>
      <c r="H164" s="2"/>
      <c r="K164" s="77" t="s">
        <v>827</v>
      </c>
      <c r="L164" s="58">
        <v>4</v>
      </c>
      <c r="M164" s="58">
        <v>3.7</v>
      </c>
      <c r="N164" s="6">
        <f t="shared" si="13"/>
        <v>-7.4999999999999956E-2</v>
      </c>
    </row>
    <row r="165" spans="2:14" ht="18" x14ac:dyDescent="0.25">
      <c r="B165" s="77" t="s">
        <v>828</v>
      </c>
      <c r="C165" s="54">
        <v>0.23</v>
      </c>
      <c r="D165" s="54">
        <v>0.21</v>
      </c>
      <c r="E165" s="6">
        <f t="shared" si="12"/>
        <v>-8.6956521739130502E-2</v>
      </c>
      <c r="G165" s="11"/>
      <c r="H165" s="2"/>
      <c r="K165" s="77" t="s">
        <v>828</v>
      </c>
      <c r="L165" s="58">
        <v>3.8</v>
      </c>
      <c r="M165" s="58">
        <v>4.4000000000000004</v>
      </c>
      <c r="N165" s="6">
        <f t="shared" si="13"/>
        <v>0.15789473684210542</v>
      </c>
    </row>
    <row r="166" spans="2:14" ht="18" x14ac:dyDescent="0.25">
      <c r="B166" s="77" t="s">
        <v>829</v>
      </c>
      <c r="C166" s="54">
        <v>0.24</v>
      </c>
      <c r="D166" s="54">
        <v>0.23</v>
      </c>
      <c r="E166" s="6">
        <f t="shared" si="12"/>
        <v>-4.1666666666666588E-2</v>
      </c>
      <c r="G166" s="3"/>
      <c r="K166" s="77" t="s">
        <v>829</v>
      </c>
      <c r="L166" s="58">
        <v>4.3</v>
      </c>
      <c r="M166" s="58">
        <v>3.7</v>
      </c>
      <c r="N166" s="6">
        <f t="shared" si="13"/>
        <v>-0.13953488372093015</v>
      </c>
    </row>
    <row r="167" spans="2:14" ht="18" x14ac:dyDescent="0.25">
      <c r="B167" s="77" t="s">
        <v>830</v>
      </c>
      <c r="C167" s="54">
        <v>0.26</v>
      </c>
      <c r="D167" s="54">
        <v>0.21</v>
      </c>
      <c r="E167" s="6">
        <f t="shared" si="12"/>
        <v>-0.19230769230769237</v>
      </c>
      <c r="K167" s="77" t="s">
        <v>830</v>
      </c>
      <c r="L167" s="58">
        <v>3.4</v>
      </c>
      <c r="M167" s="58">
        <v>2.9</v>
      </c>
      <c r="N167" s="6">
        <f t="shared" si="13"/>
        <v>-0.14705882352941177</v>
      </c>
    </row>
    <row r="168" spans="2:14" ht="18" x14ac:dyDescent="0.25">
      <c r="B168" s="77" t="s">
        <v>789</v>
      </c>
      <c r="C168" s="54">
        <v>0.26</v>
      </c>
      <c r="D168" s="54">
        <v>0.236647</v>
      </c>
      <c r="E168" s="6">
        <f>+(D168-C168)/C168</f>
        <v>-8.9819230769230818E-2</v>
      </c>
      <c r="G168" s="3"/>
      <c r="K168" s="77" t="s">
        <v>789</v>
      </c>
      <c r="L168" s="58">
        <v>3.7</v>
      </c>
      <c r="M168" s="58">
        <v>4.5039999999999996</v>
      </c>
      <c r="N168" s="6">
        <f>+(M168-L168)/L168</f>
        <v>0.21729729729729713</v>
      </c>
    </row>
    <row r="169" spans="2:14" ht="18" hidden="1" x14ac:dyDescent="0.25">
      <c r="B169" s="77" t="s">
        <v>790</v>
      </c>
      <c r="C169" s="54">
        <v>0.25</v>
      </c>
      <c r="D169" s="54"/>
      <c r="E169" s="55">
        <f>+(D169-C169)/C169</f>
        <v>-1</v>
      </c>
      <c r="K169" s="77" t="s">
        <v>790</v>
      </c>
      <c r="L169" s="58">
        <v>3.9</v>
      </c>
      <c r="M169" s="58"/>
      <c r="N169" s="6">
        <f>+(M169-L169)/L169</f>
        <v>-1</v>
      </c>
    </row>
    <row r="170" spans="2:14" ht="18" hidden="1" x14ac:dyDescent="0.25">
      <c r="B170" s="77" t="s">
        <v>791</v>
      </c>
      <c r="C170" s="54">
        <v>0.25</v>
      </c>
      <c r="D170" s="54"/>
      <c r="E170" s="55">
        <f>+(D170-C170)/C170</f>
        <v>-1</v>
      </c>
      <c r="K170" s="77" t="s">
        <v>791</v>
      </c>
      <c r="L170" s="58">
        <v>3.7</v>
      </c>
      <c r="M170" s="58"/>
      <c r="N170" s="6">
        <f>+(M170-L170)/L170</f>
        <v>-1</v>
      </c>
    </row>
    <row r="171" spans="2:14" ht="18" hidden="1" x14ac:dyDescent="0.25">
      <c r="B171" s="77" t="s">
        <v>792</v>
      </c>
      <c r="C171" s="54">
        <v>0.24</v>
      </c>
      <c r="D171" s="54"/>
      <c r="E171" s="55">
        <f>+(D171-C171)/C171</f>
        <v>-1</v>
      </c>
      <c r="K171" s="77" t="s">
        <v>792</v>
      </c>
      <c r="L171" s="58">
        <v>5</v>
      </c>
      <c r="M171" s="58"/>
      <c r="N171" s="6">
        <f>+(M171-L171)/L171</f>
        <v>-1</v>
      </c>
    </row>
    <row r="172" spans="2:14" ht="18" x14ac:dyDescent="0.25">
      <c r="B172" s="76" t="s">
        <v>173</v>
      </c>
      <c r="C172" s="126">
        <f>SUM(C160:C168)</f>
        <v>2.33</v>
      </c>
      <c r="D172" s="126">
        <f>SUM(D160:D168)</f>
        <v>1.976647</v>
      </c>
      <c r="E172" s="10">
        <f>+(D172-C172)/C172</f>
        <v>-0.15165364806866954</v>
      </c>
      <c r="F172" s="14"/>
      <c r="K172" s="76" t="s">
        <v>173</v>
      </c>
      <c r="L172" s="126">
        <f>+L160+L161+L162+L163+L164+L165+L166+L167+L168</f>
        <v>32</v>
      </c>
      <c r="M172" s="126">
        <f>+M160+M161+M162+M163+M164+M165+M166+M167+M168</f>
        <v>31.804000000000002</v>
      </c>
      <c r="N172" s="10">
        <f>+(M172-L172)/L172</f>
        <v>-6.1249999999999361E-3</v>
      </c>
    </row>
    <row r="173" spans="2:14" ht="18" x14ac:dyDescent="0.35">
      <c r="B173" s="24" t="s">
        <v>793</v>
      </c>
      <c r="C173" s="14"/>
      <c r="D173" s="14"/>
      <c r="E173" s="14"/>
      <c r="F173" s="73"/>
    </row>
    <row r="174" spans="2:14" ht="18" x14ac:dyDescent="0.35">
      <c r="B174" s="24"/>
      <c r="C174" s="14"/>
      <c r="D174" s="14"/>
      <c r="E174" s="14"/>
      <c r="F174" s="73"/>
    </row>
    <row r="175" spans="2:14" ht="18" x14ac:dyDescent="0.35">
      <c r="B175" s="24"/>
      <c r="C175" s="14"/>
      <c r="D175" s="14"/>
      <c r="E175" s="14"/>
      <c r="F175" s="73"/>
    </row>
    <row r="176" spans="2:14" ht="18" x14ac:dyDescent="0.35">
      <c r="B176" s="24"/>
      <c r="C176" s="14"/>
      <c r="D176" s="14"/>
      <c r="E176" s="14"/>
      <c r="F176" s="73"/>
    </row>
    <row r="177" spans="2:17" ht="18" x14ac:dyDescent="0.35">
      <c r="B177" s="24"/>
      <c r="C177" s="14"/>
      <c r="D177" s="14"/>
      <c r="E177" s="14"/>
      <c r="F177" s="73"/>
    </row>
    <row r="178" spans="2:17" ht="18" x14ac:dyDescent="0.35">
      <c r="B178" s="24"/>
      <c r="C178" s="14"/>
      <c r="D178" s="14"/>
      <c r="E178" s="14"/>
      <c r="F178" s="73"/>
    </row>
    <row r="179" spans="2:17" ht="18" x14ac:dyDescent="0.35">
      <c r="B179" s="24"/>
      <c r="C179" s="14"/>
      <c r="D179" s="14"/>
      <c r="E179" s="14"/>
      <c r="F179" s="73"/>
    </row>
    <row r="180" spans="2:17" ht="18" x14ac:dyDescent="0.35">
      <c r="B180" s="24"/>
      <c r="C180" s="14"/>
      <c r="D180" s="14"/>
      <c r="E180" s="14"/>
      <c r="F180" s="73"/>
    </row>
    <row r="181" spans="2:17" ht="18" x14ac:dyDescent="0.35">
      <c r="B181" s="24"/>
      <c r="C181" s="14"/>
      <c r="D181" s="14"/>
      <c r="E181" s="14"/>
      <c r="F181" s="73"/>
    </row>
    <row r="182" spans="2:17" ht="18" x14ac:dyDescent="0.35">
      <c r="B182" s="24"/>
      <c r="C182" s="14"/>
      <c r="D182" s="14"/>
      <c r="E182" s="14"/>
      <c r="F182" s="73"/>
    </row>
    <row r="183" spans="2:17" ht="18" x14ac:dyDescent="0.35">
      <c r="B183" s="24"/>
      <c r="C183" s="14"/>
      <c r="D183" s="14"/>
      <c r="E183" s="14"/>
      <c r="F183" s="73"/>
    </row>
    <row r="184" spans="2:17" ht="18" x14ac:dyDescent="0.35">
      <c r="B184" s="24"/>
      <c r="C184" s="14"/>
      <c r="D184" s="14"/>
      <c r="E184" s="14"/>
      <c r="F184" s="73"/>
    </row>
    <row r="185" spans="2:17" ht="18" x14ac:dyDescent="0.35">
      <c r="B185" s="24"/>
      <c r="C185" s="14"/>
      <c r="D185" s="14"/>
      <c r="E185" s="14"/>
      <c r="F185" s="73"/>
    </row>
    <row r="186" spans="2:17" ht="24.6" customHeight="1" x14ac:dyDescent="0.35">
      <c r="B186" s="24"/>
      <c r="C186" s="14"/>
      <c r="D186" s="14"/>
      <c r="E186" s="14"/>
      <c r="F186" s="73"/>
      <c r="L186" s="890" t="s">
        <v>842</v>
      </c>
      <c r="M186" s="890"/>
      <c r="N186" s="890"/>
      <c r="O186" s="890"/>
      <c r="P186" s="890"/>
      <c r="Q186" s="890"/>
    </row>
    <row r="187" spans="2:17" ht="24.6" customHeight="1" x14ac:dyDescent="0.25">
      <c r="B187" s="891" t="s">
        <v>795</v>
      </c>
      <c r="C187" s="892"/>
      <c r="D187" s="893"/>
      <c r="E187" s="176" t="s">
        <v>314</v>
      </c>
      <c r="G187" s="894" t="s">
        <v>832</v>
      </c>
      <c r="H187" s="895"/>
      <c r="I187" s="896"/>
      <c r="J187" s="176" t="s">
        <v>797</v>
      </c>
      <c r="L187" s="890"/>
      <c r="M187" s="890"/>
      <c r="N187" s="890"/>
      <c r="O187" s="890"/>
      <c r="P187" s="890"/>
      <c r="Q187" s="890"/>
    </row>
    <row r="188" spans="2:17" ht="24.6" customHeight="1" x14ac:dyDescent="0.25">
      <c r="B188" s="879" t="s">
        <v>798</v>
      </c>
      <c r="C188" s="881"/>
      <c r="D188" s="54">
        <v>1.452</v>
      </c>
      <c r="E188" s="55">
        <f>+D188/$D$119</f>
        <v>0.22647749660634703</v>
      </c>
      <c r="G188" s="879" t="s">
        <v>799</v>
      </c>
      <c r="H188" s="881"/>
      <c r="I188" s="83">
        <v>68988</v>
      </c>
      <c r="J188" s="84">
        <f>+I188/$I$193</f>
        <v>0.4756251421952884</v>
      </c>
      <c r="L188" s="890"/>
      <c r="M188" s="890"/>
      <c r="N188" s="890"/>
      <c r="O188" s="890"/>
      <c r="P188" s="890"/>
      <c r="Q188" s="890"/>
    </row>
    <row r="189" spans="2:17" ht="24.6" customHeight="1" x14ac:dyDescent="0.25">
      <c r="B189" s="879" t="s">
        <v>799</v>
      </c>
      <c r="C189" s="881"/>
      <c r="D189" s="54">
        <v>0.30890000000000001</v>
      </c>
      <c r="E189" s="55">
        <f>+D189/$D$119</f>
        <v>4.8181059711915018E-2</v>
      </c>
      <c r="G189" s="879" t="s">
        <v>798</v>
      </c>
      <c r="H189" s="881"/>
      <c r="I189" s="83">
        <v>56778</v>
      </c>
      <c r="J189" s="84">
        <f>+I189/$I$193</f>
        <v>0.39144553144842709</v>
      </c>
      <c r="L189" s="890"/>
      <c r="M189" s="890"/>
      <c r="N189" s="890"/>
      <c r="O189" s="890"/>
      <c r="P189" s="890"/>
      <c r="Q189" s="890"/>
    </row>
    <row r="190" spans="2:17" ht="24.6" customHeight="1" x14ac:dyDescent="0.25">
      <c r="B190" s="889" t="s">
        <v>801</v>
      </c>
      <c r="C190" s="889"/>
      <c r="D190" s="54">
        <v>0.1149</v>
      </c>
      <c r="E190" s="55">
        <f>+D190/$D$119</f>
        <v>1.7921669669469197E-2</v>
      </c>
      <c r="G190" s="879" t="s">
        <v>800</v>
      </c>
      <c r="H190" s="881"/>
      <c r="I190" s="83">
        <v>9591</v>
      </c>
      <c r="J190" s="84">
        <f>+I190/$I$193</f>
        <v>6.6123394485925246E-2</v>
      </c>
      <c r="L190" s="890"/>
      <c r="M190" s="890"/>
      <c r="N190" s="890"/>
      <c r="O190" s="890"/>
      <c r="P190" s="890"/>
      <c r="Q190" s="890"/>
    </row>
    <row r="191" spans="2:17" ht="24.6" customHeight="1" x14ac:dyDescent="0.25">
      <c r="B191" s="889" t="s">
        <v>800</v>
      </c>
      <c r="C191" s="889"/>
      <c r="D191" s="54">
        <v>0.08</v>
      </c>
      <c r="E191" s="55">
        <f>+D191/$D$119</f>
        <v>1.2478098986575595E-2</v>
      </c>
      <c r="G191" s="879" t="s">
        <v>801</v>
      </c>
      <c r="H191" s="881"/>
      <c r="I191" s="83">
        <v>9345</v>
      </c>
      <c r="J191" s="84">
        <f>+I191/$I$193</f>
        <v>6.4427392500361946E-2</v>
      </c>
      <c r="L191" s="890"/>
      <c r="M191" s="890"/>
      <c r="N191" s="890"/>
      <c r="O191" s="890"/>
      <c r="P191" s="890"/>
      <c r="Q191" s="890"/>
    </row>
    <row r="192" spans="2:17" ht="24.6" customHeight="1" x14ac:dyDescent="0.25">
      <c r="B192" s="889" t="s">
        <v>802</v>
      </c>
      <c r="C192" s="889"/>
      <c r="D192" s="54">
        <v>3.4950000000000002E-2</v>
      </c>
      <c r="E192" s="55">
        <f>+D192/$D$119</f>
        <v>5.451369494760213E-3</v>
      </c>
      <c r="G192" s="889" t="s">
        <v>802</v>
      </c>
      <c r="H192" s="889"/>
      <c r="I192" s="83">
        <v>345</v>
      </c>
      <c r="J192" s="84">
        <f>+I192/$I$193</f>
        <v>2.3785393699973113E-3</v>
      </c>
      <c r="L192" s="890"/>
      <c r="M192" s="890"/>
      <c r="N192" s="890"/>
      <c r="O192" s="890"/>
      <c r="P192" s="890"/>
      <c r="Q192" s="890"/>
    </row>
    <row r="193" spans="2:17" ht="24.6" customHeight="1" x14ac:dyDescent="0.25">
      <c r="B193" s="889" t="s">
        <v>173</v>
      </c>
      <c r="C193" s="889"/>
      <c r="D193" s="54">
        <f>SUM(D188:D192)</f>
        <v>1.99075</v>
      </c>
      <c r="E193" s="55">
        <f>SUM(E188:E192)</f>
        <v>0.31050969446906701</v>
      </c>
      <c r="G193" s="889" t="s">
        <v>173</v>
      </c>
      <c r="H193" s="889"/>
      <c r="I193" s="83">
        <f>SUM(I188:I192)</f>
        <v>145047</v>
      </c>
      <c r="J193" s="85">
        <f>SUM(J188:J192)</f>
        <v>1</v>
      </c>
      <c r="L193" s="890"/>
      <c r="M193" s="890"/>
      <c r="N193" s="890"/>
      <c r="O193" s="890"/>
      <c r="P193" s="890"/>
      <c r="Q193" s="890"/>
    </row>
    <row r="194" spans="2:17" ht="24.6" customHeight="1" x14ac:dyDescent="0.35">
      <c r="B194" s="24" t="s">
        <v>793</v>
      </c>
      <c r="L194" s="890"/>
      <c r="M194" s="890"/>
      <c r="N194" s="890"/>
      <c r="O194" s="890"/>
      <c r="P194" s="890"/>
      <c r="Q194" s="890"/>
    </row>
    <row r="195" spans="2:17" ht="24.6" customHeight="1" x14ac:dyDescent="0.25">
      <c r="L195" s="88"/>
      <c r="M195" s="88"/>
      <c r="N195" s="88"/>
      <c r="O195" s="88"/>
      <c r="P195" s="88"/>
      <c r="Q195" s="88"/>
    </row>
    <row r="196" spans="2:17" x14ac:dyDescent="0.25">
      <c r="B196" s="882" t="s">
        <v>803</v>
      </c>
      <c r="C196" s="883"/>
      <c r="D196" s="883"/>
      <c r="E196" s="883"/>
      <c r="F196" s="884"/>
      <c r="K196" s="826" t="s">
        <v>804</v>
      </c>
      <c r="L196" s="826"/>
      <c r="M196" s="826"/>
      <c r="N196" s="885" t="s">
        <v>805</v>
      </c>
      <c r="O196" s="885" t="s">
        <v>806</v>
      </c>
      <c r="P196" s="887" t="s">
        <v>787</v>
      </c>
    </row>
    <row r="197" spans="2:17" x14ac:dyDescent="0.25">
      <c r="B197" s="80" t="s">
        <v>579</v>
      </c>
      <c r="C197" s="87" t="s">
        <v>571</v>
      </c>
      <c r="D197" s="176" t="s">
        <v>492</v>
      </c>
      <c r="E197" s="176" t="s">
        <v>807</v>
      </c>
      <c r="F197" s="176" t="s">
        <v>808</v>
      </c>
      <c r="K197" s="826"/>
      <c r="L197" s="826"/>
      <c r="M197" s="826"/>
      <c r="N197" s="886"/>
      <c r="O197" s="886"/>
      <c r="P197" s="888"/>
    </row>
    <row r="198" spans="2:17" ht="18" x14ac:dyDescent="0.25">
      <c r="B198" s="74" t="s">
        <v>253</v>
      </c>
      <c r="C198" s="86" t="s">
        <v>50</v>
      </c>
      <c r="D198" s="175">
        <v>345874</v>
      </c>
      <c r="E198" s="175">
        <v>19653</v>
      </c>
      <c r="F198" s="58">
        <f>+D198/E198</f>
        <v>17.599043403042792</v>
      </c>
      <c r="K198" s="879" t="s">
        <v>337</v>
      </c>
      <c r="L198" s="880"/>
      <c r="M198" s="881"/>
      <c r="N198" s="175">
        <v>254</v>
      </c>
      <c r="O198" s="175">
        <v>298</v>
      </c>
      <c r="P198" s="6">
        <f>+(O198-N198)/N198</f>
        <v>0.17322834645669291</v>
      </c>
    </row>
    <row r="199" spans="2:17" ht="18" customHeight="1" x14ac:dyDescent="0.25">
      <c r="B199" s="74" t="s">
        <v>843</v>
      </c>
      <c r="C199" s="86" t="s">
        <v>844</v>
      </c>
      <c r="D199" s="175">
        <v>125796</v>
      </c>
      <c r="E199" s="175">
        <v>3700</v>
      </c>
      <c r="F199" s="58">
        <f>+D199/E199</f>
        <v>33.998918918918918</v>
      </c>
      <c r="K199" s="879" t="s">
        <v>812</v>
      </c>
      <c r="L199" s="880"/>
      <c r="M199" s="881"/>
      <c r="N199" s="175">
        <v>195</v>
      </c>
      <c r="O199" s="175">
        <v>166</v>
      </c>
      <c r="P199" s="6">
        <f t="shared" ref="P199:P205" si="14">+(O199-N199)/N199</f>
        <v>-0.14871794871794872</v>
      </c>
    </row>
    <row r="200" spans="2:17" ht="18" customHeight="1" x14ac:dyDescent="0.25">
      <c r="B200" s="74" t="s">
        <v>253</v>
      </c>
      <c r="C200" s="86" t="s">
        <v>845</v>
      </c>
      <c r="D200" s="175">
        <v>11552</v>
      </c>
      <c r="E200" s="175">
        <v>3310</v>
      </c>
      <c r="F200" s="58">
        <f t="shared" ref="F200:F205" si="15">+D200/E200</f>
        <v>3.4900302114803625</v>
      </c>
      <c r="K200" s="879" t="s">
        <v>846</v>
      </c>
      <c r="L200" s="880"/>
      <c r="M200" s="881"/>
      <c r="N200" s="175">
        <v>73</v>
      </c>
      <c r="O200" s="175">
        <v>93</v>
      </c>
      <c r="P200" s="6">
        <f t="shared" si="14"/>
        <v>0.27397260273972601</v>
      </c>
    </row>
    <row r="201" spans="2:17" ht="18" x14ac:dyDescent="0.25">
      <c r="B201" s="74" t="s">
        <v>50</v>
      </c>
      <c r="C201" s="86" t="s">
        <v>253</v>
      </c>
      <c r="D201" s="175">
        <v>104521</v>
      </c>
      <c r="E201" s="175">
        <v>8916</v>
      </c>
      <c r="F201" s="58">
        <f t="shared" si="15"/>
        <v>11.722857783759533</v>
      </c>
      <c r="K201" s="879" t="s">
        <v>810</v>
      </c>
      <c r="L201" s="880"/>
      <c r="M201" s="881"/>
      <c r="N201" s="175">
        <v>93</v>
      </c>
      <c r="O201" s="175">
        <v>87</v>
      </c>
      <c r="P201" s="6">
        <f t="shared" si="14"/>
        <v>-6.4516129032258063E-2</v>
      </c>
    </row>
    <row r="202" spans="2:17" ht="18" customHeight="1" x14ac:dyDescent="0.25">
      <c r="B202" s="74" t="s">
        <v>253</v>
      </c>
      <c r="C202" s="74" t="s">
        <v>847</v>
      </c>
      <c r="D202" s="175">
        <v>80059</v>
      </c>
      <c r="E202" s="175">
        <v>3792</v>
      </c>
      <c r="F202" s="58">
        <f t="shared" si="15"/>
        <v>21.112605485232066</v>
      </c>
      <c r="K202" s="879" t="s">
        <v>837</v>
      </c>
      <c r="L202" s="880"/>
      <c r="M202" s="881"/>
      <c r="N202" s="175">
        <v>237</v>
      </c>
      <c r="O202" s="175">
        <v>83</v>
      </c>
      <c r="P202" s="6">
        <f t="shared" si="14"/>
        <v>-0.64978902953586493</v>
      </c>
    </row>
    <row r="203" spans="2:17" ht="18" x14ac:dyDescent="0.25">
      <c r="B203" s="74" t="s">
        <v>843</v>
      </c>
      <c r="C203" s="74" t="s">
        <v>848</v>
      </c>
      <c r="D203" s="175">
        <v>78590</v>
      </c>
      <c r="E203" s="175">
        <v>2293</v>
      </c>
      <c r="F203" s="58">
        <f t="shared" si="15"/>
        <v>34.273877017008289</v>
      </c>
      <c r="K203" s="879" t="s">
        <v>554</v>
      </c>
      <c r="L203" s="880"/>
      <c r="M203" s="881"/>
      <c r="N203" s="175">
        <v>129</v>
      </c>
      <c r="O203" s="175">
        <v>73</v>
      </c>
      <c r="P203" s="6">
        <f t="shared" si="14"/>
        <v>-0.43410852713178294</v>
      </c>
    </row>
    <row r="204" spans="2:17" ht="18" x14ac:dyDescent="0.25">
      <c r="B204" s="74" t="s">
        <v>849</v>
      </c>
      <c r="C204" s="86" t="s">
        <v>50</v>
      </c>
      <c r="D204" s="175">
        <v>76494</v>
      </c>
      <c r="E204" s="175">
        <v>6443</v>
      </c>
      <c r="F204" s="58">
        <f t="shared" si="15"/>
        <v>11.872419680273165</v>
      </c>
      <c r="K204" s="879" t="s">
        <v>567</v>
      </c>
      <c r="L204" s="880"/>
      <c r="M204" s="881"/>
      <c r="N204" s="175">
        <v>56</v>
      </c>
      <c r="O204" s="175">
        <v>63</v>
      </c>
      <c r="P204" s="6">
        <f t="shared" si="14"/>
        <v>0.125</v>
      </c>
    </row>
    <row r="205" spans="2:17" ht="18" customHeight="1" x14ac:dyDescent="0.25">
      <c r="B205" s="74" t="s">
        <v>849</v>
      </c>
      <c r="C205" s="86" t="s">
        <v>253</v>
      </c>
      <c r="D205" s="175">
        <v>63026</v>
      </c>
      <c r="E205" s="175">
        <v>3892</v>
      </c>
      <c r="F205" s="58">
        <f t="shared" si="15"/>
        <v>16.193730729701954</v>
      </c>
      <c r="G205" s="93"/>
      <c r="K205" s="867" t="s">
        <v>850</v>
      </c>
      <c r="L205" s="868"/>
      <c r="M205" s="869"/>
      <c r="N205" s="873">
        <v>45</v>
      </c>
      <c r="O205" s="874">
        <v>46</v>
      </c>
      <c r="P205" s="876">
        <f t="shared" si="14"/>
        <v>2.2222222222222223E-2</v>
      </c>
    </row>
    <row r="206" spans="2:17" ht="16.5" customHeight="1" x14ac:dyDescent="0.25">
      <c r="F206" s="93"/>
      <c r="G206" s="93"/>
      <c r="K206" s="870"/>
      <c r="L206" s="871"/>
      <c r="M206" s="872"/>
      <c r="N206" s="873"/>
      <c r="O206" s="875"/>
      <c r="P206" s="877"/>
    </row>
    <row r="207" spans="2:17" ht="16.5" x14ac:dyDescent="0.35">
      <c r="K207" s="24" t="s">
        <v>816</v>
      </c>
    </row>
    <row r="209" spans="2:7" hidden="1" x14ac:dyDescent="0.25">
      <c r="B209" s="878" t="s">
        <v>851</v>
      </c>
      <c r="C209" s="878"/>
      <c r="D209" s="878"/>
      <c r="E209" s="878"/>
      <c r="F209" s="878"/>
      <c r="G209" s="878"/>
    </row>
    <row r="210" spans="2:7" hidden="1" x14ac:dyDescent="0.25">
      <c r="B210" s="878"/>
      <c r="C210" s="878"/>
      <c r="D210" s="878"/>
      <c r="E210" s="878"/>
      <c r="F210" s="878"/>
      <c r="G210" s="878"/>
    </row>
    <row r="211" spans="2:7" ht="30" hidden="1" x14ac:dyDescent="0.25">
      <c r="B211" s="98" t="s">
        <v>619</v>
      </c>
      <c r="C211" s="99" t="s">
        <v>549</v>
      </c>
      <c r="D211" s="100" t="s">
        <v>818</v>
      </c>
      <c r="E211" s="99" t="s">
        <v>819</v>
      </c>
      <c r="F211" s="99" t="s">
        <v>820</v>
      </c>
      <c r="G211" s="99" t="s">
        <v>821</v>
      </c>
    </row>
    <row r="212" spans="2:7" ht="15.75" hidden="1" x14ac:dyDescent="0.3">
      <c r="B212" s="56" t="s">
        <v>456</v>
      </c>
      <c r="C212" s="94">
        <v>176811</v>
      </c>
      <c r="D212" s="94">
        <v>6554</v>
      </c>
      <c r="E212" s="95">
        <f>+C212/D212</f>
        <v>26.977570949038753</v>
      </c>
      <c r="F212" s="96">
        <v>2456</v>
      </c>
      <c r="G212" s="95">
        <f>+D212/F212</f>
        <v>2.6685667752442996</v>
      </c>
    </row>
    <row r="213" spans="2:7" ht="15.75" hidden="1" x14ac:dyDescent="0.3">
      <c r="B213" s="56" t="s">
        <v>457</v>
      </c>
      <c r="C213" s="94">
        <v>208704</v>
      </c>
      <c r="D213" s="94">
        <v>7585</v>
      </c>
      <c r="E213" s="95">
        <f>+C213/D213</f>
        <v>27.515359261700723</v>
      </c>
      <c r="F213" s="96">
        <v>2681</v>
      </c>
      <c r="G213" s="95">
        <f t="shared" ref="G213:G223" si="16">+D213/F213</f>
        <v>2.8291682208131292</v>
      </c>
    </row>
    <row r="214" spans="2:7" ht="15.75" hidden="1" x14ac:dyDescent="0.3">
      <c r="B214" s="56" t="s">
        <v>458</v>
      </c>
      <c r="C214" s="94">
        <v>179886</v>
      </c>
      <c r="D214" s="94">
        <v>6599</v>
      </c>
      <c r="E214" s="95">
        <f>+C214/D214</f>
        <v>27.259584785573573</v>
      </c>
      <c r="F214" s="96">
        <v>2569</v>
      </c>
      <c r="G214" s="95">
        <f t="shared" si="16"/>
        <v>2.5687037757882445</v>
      </c>
    </row>
    <row r="215" spans="2:7" ht="15.75" hidden="1" x14ac:dyDescent="0.3">
      <c r="B215" s="56" t="s">
        <v>459</v>
      </c>
      <c r="C215" s="94">
        <v>124542</v>
      </c>
      <c r="D215" s="94">
        <v>4637</v>
      </c>
      <c r="E215" s="95">
        <f t="shared" ref="E215:E223" si="17">+C215/D215</f>
        <v>26.858313564804831</v>
      </c>
      <c r="F215" s="96">
        <v>2013</v>
      </c>
      <c r="G215" s="95">
        <f t="shared" si="16"/>
        <v>2.3035270740188771</v>
      </c>
    </row>
    <row r="216" spans="2:7" ht="15.75" hidden="1" customHeight="1" x14ac:dyDescent="0.3">
      <c r="B216" s="56" t="s">
        <v>460</v>
      </c>
      <c r="C216" s="94">
        <v>131554</v>
      </c>
      <c r="D216" s="94">
        <v>4981</v>
      </c>
      <c r="E216" s="95">
        <f t="shared" si="17"/>
        <v>26.411162417185306</v>
      </c>
      <c r="F216" s="96">
        <v>2165</v>
      </c>
      <c r="G216" s="95">
        <f t="shared" si="16"/>
        <v>2.3006928406466511</v>
      </c>
    </row>
    <row r="217" spans="2:7" ht="15.75" hidden="1" customHeight="1" x14ac:dyDescent="0.3">
      <c r="B217" s="56" t="s">
        <v>461</v>
      </c>
      <c r="C217" s="94">
        <v>157980</v>
      </c>
      <c r="D217" s="94">
        <v>5817</v>
      </c>
      <c r="E217" s="95">
        <f t="shared" si="17"/>
        <v>27.158329035585353</v>
      </c>
      <c r="F217" s="96">
        <v>2404</v>
      </c>
      <c r="G217" s="95">
        <f t="shared" si="16"/>
        <v>2.4197171381031612</v>
      </c>
    </row>
    <row r="218" spans="2:7" ht="15.75" hidden="1" x14ac:dyDescent="0.3">
      <c r="B218" s="56" t="s">
        <v>462</v>
      </c>
      <c r="C218" s="94">
        <v>172936</v>
      </c>
      <c r="D218" s="94">
        <v>6345</v>
      </c>
      <c r="E218" s="95">
        <f t="shared" si="17"/>
        <v>27.255476753349093</v>
      </c>
      <c r="F218" s="96">
        <v>2664</v>
      </c>
      <c r="G218" s="95">
        <f t="shared" si="16"/>
        <v>2.3817567567567566</v>
      </c>
    </row>
    <row r="219" spans="2:7" ht="15.75" hidden="1" x14ac:dyDescent="0.3">
      <c r="B219" s="56" t="s">
        <v>463</v>
      </c>
      <c r="C219" s="94">
        <v>140609</v>
      </c>
      <c r="D219" s="94">
        <v>5393</v>
      </c>
      <c r="E219" s="95">
        <f t="shared" si="17"/>
        <v>26.072501390691638</v>
      </c>
      <c r="F219" s="96">
        <v>2404</v>
      </c>
      <c r="G219" s="95">
        <f t="shared" si="16"/>
        <v>2.2433444259567388</v>
      </c>
    </row>
    <row r="220" spans="2:7" ht="15.75" hidden="1" x14ac:dyDescent="0.3">
      <c r="B220" s="56" t="s">
        <v>464</v>
      </c>
      <c r="C220" s="94">
        <v>164771</v>
      </c>
      <c r="D220" s="94">
        <v>6297</v>
      </c>
      <c r="E220" s="95">
        <f t="shared" si="17"/>
        <v>26.166587263776403</v>
      </c>
      <c r="F220" s="96">
        <v>2602</v>
      </c>
      <c r="G220" s="95">
        <f t="shared" si="16"/>
        <v>2.4200614911606455</v>
      </c>
    </row>
    <row r="221" spans="2:7" ht="15.75" hidden="1" x14ac:dyDescent="0.3">
      <c r="B221" s="56" t="s">
        <v>465</v>
      </c>
      <c r="C221" s="94"/>
      <c r="D221" s="94"/>
      <c r="E221" s="95" t="e">
        <f t="shared" si="17"/>
        <v>#DIV/0!</v>
      </c>
      <c r="F221" s="96"/>
      <c r="G221" s="95" t="e">
        <f t="shared" si="16"/>
        <v>#DIV/0!</v>
      </c>
    </row>
    <row r="222" spans="2:7" ht="15.75" hidden="1" x14ac:dyDescent="0.3">
      <c r="B222" s="56" t="s">
        <v>466</v>
      </c>
      <c r="C222" s="94"/>
      <c r="D222" s="94"/>
      <c r="E222" s="95" t="e">
        <f>+C222/D222</f>
        <v>#DIV/0!</v>
      </c>
      <c r="F222" s="96"/>
      <c r="G222" s="95" t="e">
        <f>+D222/F222</f>
        <v>#DIV/0!</v>
      </c>
    </row>
    <row r="223" spans="2:7" ht="15.75" hidden="1" x14ac:dyDescent="0.3">
      <c r="B223" s="56" t="s">
        <v>466</v>
      </c>
      <c r="C223" s="94"/>
      <c r="D223" s="94"/>
      <c r="E223" s="95" t="e">
        <f t="shared" si="17"/>
        <v>#DIV/0!</v>
      </c>
      <c r="F223" s="96"/>
      <c r="G223" s="95" t="e">
        <f t="shared" si="16"/>
        <v>#DIV/0!</v>
      </c>
    </row>
    <row r="224" spans="2:7" hidden="1" x14ac:dyDescent="0.25">
      <c r="B224" s="97" t="s">
        <v>822</v>
      </c>
      <c r="C224" s="101">
        <f>AVERAGE(C212:C220)</f>
        <v>161977</v>
      </c>
      <c r="D224" s="101">
        <f>AVERAGE(D212:D220)</f>
        <v>6023.1111111111113</v>
      </c>
      <c r="E224" s="102">
        <f>AVERAGE(E212:E216)</f>
        <v>27.004398195660634</v>
      </c>
      <c r="F224" s="103">
        <f>AVERAGE(F212:F220)</f>
        <v>2439.7777777777778</v>
      </c>
      <c r="G224" s="102">
        <f>AVERAGE(G212:G216)</f>
        <v>2.5341317373022401</v>
      </c>
    </row>
  </sheetData>
  <mergeCells count="117">
    <mergeCell ref="A1:Q3"/>
    <mergeCell ref="B6:C8"/>
    <mergeCell ref="D6:P10"/>
    <mergeCell ref="B14:B15"/>
    <mergeCell ref="C14:C15"/>
    <mergeCell ref="D14:D15"/>
    <mergeCell ref="E14:E15"/>
    <mergeCell ref="K14:K15"/>
    <mergeCell ref="L14:L15"/>
    <mergeCell ref="M14:M15"/>
    <mergeCell ref="N14:N15"/>
    <mergeCell ref="O53:O54"/>
    <mergeCell ref="P53:P54"/>
    <mergeCell ref="K55:M55"/>
    <mergeCell ref="B46:C46"/>
    <mergeCell ref="G46:H46"/>
    <mergeCell ref="B47:C47"/>
    <mergeCell ref="G47:H47"/>
    <mergeCell ref="B48:C48"/>
    <mergeCell ref="G48:H48"/>
    <mergeCell ref="L41:Q52"/>
    <mergeCell ref="B42:D42"/>
    <mergeCell ref="G42:I42"/>
    <mergeCell ref="B43:C43"/>
    <mergeCell ref="G43:H43"/>
    <mergeCell ref="B44:C44"/>
    <mergeCell ref="G44:H44"/>
    <mergeCell ref="B45:C45"/>
    <mergeCell ref="G45:H45"/>
    <mergeCell ref="K56:M56"/>
    <mergeCell ref="K57:M57"/>
    <mergeCell ref="K58:M58"/>
    <mergeCell ref="K59:M59"/>
    <mergeCell ref="K60:M60"/>
    <mergeCell ref="K61:M61"/>
    <mergeCell ref="B53:F53"/>
    <mergeCell ref="K53:M54"/>
    <mergeCell ref="N53:N54"/>
    <mergeCell ref="K62:M62"/>
    <mergeCell ref="B64:G65"/>
    <mergeCell ref="B83:B84"/>
    <mergeCell ref="C83:C84"/>
    <mergeCell ref="D83:D84"/>
    <mergeCell ref="E83:E84"/>
    <mergeCell ref="K83:K84"/>
    <mergeCell ref="L83:L84"/>
    <mergeCell ref="M83:M84"/>
    <mergeCell ref="N83:N84"/>
    <mergeCell ref="L112:Q121"/>
    <mergeCell ref="B113:D113"/>
    <mergeCell ref="B114:C114"/>
    <mergeCell ref="G114:H114"/>
    <mergeCell ref="B115:C115"/>
    <mergeCell ref="G115:H115"/>
    <mergeCell ref="B116:C116"/>
    <mergeCell ref="G116:H116"/>
    <mergeCell ref="B117:C117"/>
    <mergeCell ref="P124:P125"/>
    <mergeCell ref="K126:M126"/>
    <mergeCell ref="K127:M127"/>
    <mergeCell ref="G117:H117"/>
    <mergeCell ref="B118:C118"/>
    <mergeCell ref="G118:H118"/>
    <mergeCell ref="B119:C119"/>
    <mergeCell ref="G119:H119"/>
    <mergeCell ref="B124:F124"/>
    <mergeCell ref="K128:M128"/>
    <mergeCell ref="K129:M129"/>
    <mergeCell ref="K130:M130"/>
    <mergeCell ref="K131:M131"/>
    <mergeCell ref="K132:M132"/>
    <mergeCell ref="K133:M133"/>
    <mergeCell ref="K124:M125"/>
    <mergeCell ref="N124:N125"/>
    <mergeCell ref="O124:O125"/>
    <mergeCell ref="K134:M134"/>
    <mergeCell ref="B137:G138"/>
    <mergeCell ref="B158:B159"/>
    <mergeCell ref="C158:C159"/>
    <mergeCell ref="D158:D159"/>
    <mergeCell ref="E158:E159"/>
    <mergeCell ref="K158:K159"/>
    <mergeCell ref="L158:L159"/>
    <mergeCell ref="M158:M159"/>
    <mergeCell ref="N158:N159"/>
    <mergeCell ref="L186:Q194"/>
    <mergeCell ref="B187:D187"/>
    <mergeCell ref="G187:I187"/>
    <mergeCell ref="B188:C188"/>
    <mergeCell ref="G188:H188"/>
    <mergeCell ref="B189:C189"/>
    <mergeCell ref="G189:H189"/>
    <mergeCell ref="B190:C190"/>
    <mergeCell ref="G190:H190"/>
    <mergeCell ref="B196:F196"/>
    <mergeCell ref="K196:M197"/>
    <mergeCell ref="N196:N197"/>
    <mergeCell ref="O196:O197"/>
    <mergeCell ref="P196:P197"/>
    <mergeCell ref="K198:M198"/>
    <mergeCell ref="B191:C191"/>
    <mergeCell ref="G191:H191"/>
    <mergeCell ref="B192:C192"/>
    <mergeCell ref="G192:H192"/>
    <mergeCell ref="B193:C193"/>
    <mergeCell ref="G193:H193"/>
    <mergeCell ref="K205:M206"/>
    <mergeCell ref="N205:N206"/>
    <mergeCell ref="O205:O206"/>
    <mergeCell ref="P205:P206"/>
    <mergeCell ref="B209:G210"/>
    <mergeCell ref="K199:M199"/>
    <mergeCell ref="K200:M200"/>
    <mergeCell ref="K201:M201"/>
    <mergeCell ref="K202:M202"/>
    <mergeCell ref="K203:M203"/>
    <mergeCell ref="K204:M204"/>
  </mergeCells>
  <conditionalFormatting sqref="P126:P134">
    <cfRule type="cellIs" dxfId="20" priority="19" operator="lessThan">
      <formula>0</formula>
    </cfRule>
  </conditionalFormatting>
  <conditionalFormatting sqref="E24:E28">
    <cfRule type="cellIs" dxfId="19" priority="18" operator="lessThan">
      <formula>0</formula>
    </cfRule>
  </conditionalFormatting>
  <conditionalFormatting sqref="N24:N28">
    <cfRule type="cellIs" dxfId="18" priority="17" operator="lessThan">
      <formula>0</formula>
    </cfRule>
  </conditionalFormatting>
  <conditionalFormatting sqref="P198:P204">
    <cfRule type="cellIs" dxfId="17" priority="16" operator="lessThan">
      <formula>0</formula>
    </cfRule>
  </conditionalFormatting>
  <conditionalFormatting sqref="P205">
    <cfRule type="cellIs" dxfId="16" priority="15" operator="lessThan">
      <formula>0</formula>
    </cfRule>
  </conditionalFormatting>
  <conditionalFormatting sqref="E172">
    <cfRule type="cellIs" dxfId="15" priority="13" operator="lessThan">
      <formula>0</formula>
    </cfRule>
  </conditionalFormatting>
  <conditionalFormatting sqref="N85:N89">
    <cfRule type="cellIs" dxfId="14" priority="14" operator="lessThan">
      <formula>0</formula>
    </cfRule>
  </conditionalFormatting>
  <conditionalFormatting sqref="N168:N172">
    <cfRule type="cellIs" dxfId="13" priority="12" operator="lessThan">
      <formula>0</formula>
    </cfRule>
  </conditionalFormatting>
  <conditionalFormatting sqref="E16:E23">
    <cfRule type="cellIs" dxfId="12" priority="11" operator="lessThan">
      <formula>0</formula>
    </cfRule>
  </conditionalFormatting>
  <conditionalFormatting sqref="N16:N23">
    <cfRule type="cellIs" dxfId="11" priority="10" operator="lessThan">
      <formula>0</formula>
    </cfRule>
  </conditionalFormatting>
  <conditionalFormatting sqref="P55:P62">
    <cfRule type="cellIs" dxfId="10" priority="9" operator="lessThan">
      <formula>0</formula>
    </cfRule>
  </conditionalFormatting>
  <conditionalFormatting sqref="E85:E89">
    <cfRule type="cellIs" dxfId="9" priority="8" operator="lessThan">
      <formula>0</formula>
    </cfRule>
  </conditionalFormatting>
  <conditionalFormatting sqref="E160:E167">
    <cfRule type="cellIs" dxfId="8" priority="7" operator="lessThan">
      <formula>0</formula>
    </cfRule>
  </conditionalFormatting>
  <conditionalFormatting sqref="N160:N167">
    <cfRule type="cellIs" dxfId="7" priority="6" operator="lessThan">
      <formula>0</formula>
    </cfRule>
  </conditionalFormatting>
  <conditionalFormatting sqref="N90:N92">
    <cfRule type="cellIs" dxfId="6" priority="5" operator="lessThan">
      <formula>0</formula>
    </cfRule>
  </conditionalFormatting>
  <conditionalFormatting sqref="E85:E97">
    <cfRule type="cellIs" dxfId="5" priority="4" operator="lessThan">
      <formula>0</formula>
    </cfRule>
  </conditionalFormatting>
  <conditionalFormatting sqref="N93">
    <cfRule type="cellIs" dxfId="4" priority="3" operator="lessThan">
      <formula>0</formula>
    </cfRule>
  </conditionalFormatting>
  <conditionalFormatting sqref="N97">
    <cfRule type="cellIs" dxfId="3" priority="2" operator="lessThan">
      <formula>0</formula>
    </cfRule>
  </conditionalFormatting>
  <conditionalFormatting sqref="E168">
    <cfRule type="cellIs" dxfId="2" priority="1" operator="lessThan">
      <formula>0</formula>
    </cfRule>
  </conditionalFormatting>
  <hyperlinks>
    <hyperlink ref="B4" location="Portada!A1" display="Volver al Inicio"/>
  </hyperlink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2"/>
  <sheetViews>
    <sheetView showGridLines="0" zoomScale="90" zoomScaleNormal="90" workbookViewId="0">
      <selection activeCell="H131" sqref="H131"/>
    </sheetView>
  </sheetViews>
  <sheetFormatPr baseColWidth="10" defaultColWidth="11.42578125" defaultRowHeight="15" x14ac:dyDescent="0.25"/>
  <cols>
    <col min="1" max="1" width="1.28515625" style="1" customWidth="1"/>
    <col min="2" max="2" width="21.28515625" style="1" customWidth="1"/>
    <col min="3" max="3" width="16.140625" style="1" customWidth="1"/>
    <col min="4" max="4" width="12.7109375" style="1" customWidth="1"/>
    <col min="5" max="5" width="10" style="1" customWidth="1"/>
    <col min="6" max="6" width="13.28515625" style="1" customWidth="1"/>
    <col min="7" max="7" width="11.28515625" style="1" customWidth="1"/>
    <col min="8" max="8" width="12.28515625" style="1" customWidth="1"/>
    <col min="9" max="9" width="11.7109375" style="1" customWidth="1"/>
    <col min="10" max="10" width="9" style="1" customWidth="1"/>
    <col min="11" max="11" width="21.7109375" style="1" customWidth="1"/>
    <col min="12" max="13" width="11.42578125" style="1"/>
    <col min="14" max="14" width="12.5703125" style="1" customWidth="1"/>
    <col min="15" max="15" width="11.28515625" style="1" customWidth="1"/>
    <col min="16" max="16384" width="11.42578125" style="1"/>
  </cols>
  <sheetData>
    <row r="1" spans="1:17" ht="15" customHeight="1" x14ac:dyDescent="0.25">
      <c r="A1" s="737" t="s">
        <v>781</v>
      </c>
      <c r="B1" s="737"/>
      <c r="C1" s="737"/>
      <c r="D1" s="737"/>
      <c r="E1" s="737"/>
      <c r="F1" s="737"/>
      <c r="G1" s="737"/>
      <c r="H1" s="737"/>
      <c r="I1" s="737"/>
      <c r="J1" s="737"/>
      <c r="K1" s="737"/>
      <c r="L1" s="737"/>
      <c r="M1" s="737"/>
      <c r="N1" s="737"/>
      <c r="O1" s="737"/>
      <c r="P1" s="737"/>
      <c r="Q1" s="737"/>
    </row>
    <row r="2" spans="1:17" ht="15" customHeight="1" x14ac:dyDescent="0.25">
      <c r="A2" s="737"/>
      <c r="B2" s="737"/>
      <c r="C2" s="737"/>
      <c r="D2" s="737"/>
      <c r="E2" s="737"/>
      <c r="F2" s="737"/>
      <c r="G2" s="737"/>
      <c r="H2" s="737"/>
      <c r="I2" s="737"/>
      <c r="J2" s="737"/>
      <c r="K2" s="737"/>
      <c r="L2" s="737"/>
      <c r="M2" s="737"/>
      <c r="N2" s="737"/>
      <c r="O2" s="737"/>
      <c r="P2" s="737"/>
      <c r="Q2" s="737"/>
    </row>
    <row r="3" spans="1:17" ht="15" customHeight="1" x14ac:dyDescent="0.25">
      <c r="A3" s="737"/>
      <c r="B3" s="737"/>
      <c r="C3" s="737"/>
      <c r="D3" s="737"/>
      <c r="E3" s="737"/>
      <c r="F3" s="737"/>
      <c r="G3" s="737"/>
      <c r="H3" s="737"/>
      <c r="I3" s="737"/>
      <c r="J3" s="737"/>
      <c r="K3" s="737"/>
      <c r="L3" s="737"/>
      <c r="M3" s="737"/>
      <c r="N3" s="737"/>
      <c r="O3" s="737"/>
      <c r="P3" s="737"/>
      <c r="Q3" s="737"/>
    </row>
    <row r="4" spans="1:17" x14ac:dyDescent="0.25">
      <c r="B4" s="26" t="s">
        <v>185</v>
      </c>
      <c r="M4" s="17" t="s">
        <v>3</v>
      </c>
      <c r="N4" s="17"/>
      <c r="O4" s="146" t="s">
        <v>852</v>
      </c>
      <c r="P4" s="17"/>
    </row>
    <row r="5" spans="1:17" x14ac:dyDescent="0.25">
      <c r="B5" s="26"/>
      <c r="M5" s="17"/>
      <c r="N5" s="17"/>
      <c r="O5" s="17"/>
      <c r="P5" s="17"/>
    </row>
    <row r="6" spans="1:17" ht="15" customHeight="1" x14ac:dyDescent="0.25">
      <c r="B6" s="897" t="s">
        <v>783</v>
      </c>
      <c r="C6" s="897"/>
      <c r="D6" s="898" t="s">
        <v>784</v>
      </c>
      <c r="E6" s="898"/>
      <c r="F6" s="898"/>
      <c r="G6" s="898"/>
      <c r="H6" s="898"/>
      <c r="I6" s="898"/>
      <c r="J6" s="898"/>
      <c r="K6" s="898"/>
      <c r="L6" s="898"/>
      <c r="M6" s="898"/>
      <c r="N6" s="898"/>
      <c r="O6" s="898"/>
      <c r="P6" s="898"/>
    </row>
    <row r="7" spans="1:17" x14ac:dyDescent="0.25">
      <c r="B7" s="897"/>
      <c r="C7" s="897"/>
      <c r="D7" s="898"/>
      <c r="E7" s="898"/>
      <c r="F7" s="898"/>
      <c r="G7" s="898"/>
      <c r="H7" s="898"/>
      <c r="I7" s="898"/>
      <c r="J7" s="898"/>
      <c r="K7" s="898"/>
      <c r="L7" s="898"/>
      <c r="M7" s="898"/>
      <c r="N7" s="898"/>
      <c r="O7" s="898"/>
      <c r="P7" s="898"/>
    </row>
    <row r="8" spans="1:17" x14ac:dyDescent="0.25">
      <c r="B8" s="897"/>
      <c r="C8" s="897"/>
      <c r="D8" s="898"/>
      <c r="E8" s="898"/>
      <c r="F8" s="898"/>
      <c r="G8" s="898"/>
      <c r="H8" s="898"/>
      <c r="I8" s="898"/>
      <c r="J8" s="898"/>
      <c r="K8" s="898"/>
      <c r="L8" s="898"/>
      <c r="M8" s="898"/>
      <c r="N8" s="898"/>
      <c r="O8" s="898"/>
      <c r="P8" s="898"/>
      <c r="Q8" s="17"/>
    </row>
    <row r="9" spans="1:17" x14ac:dyDescent="0.25">
      <c r="B9" s="26"/>
      <c r="D9" s="898"/>
      <c r="E9" s="898"/>
      <c r="F9" s="898"/>
      <c r="G9" s="898"/>
      <c r="H9" s="898"/>
      <c r="I9" s="898"/>
      <c r="J9" s="898"/>
      <c r="K9" s="898"/>
      <c r="L9" s="898"/>
      <c r="M9" s="898"/>
      <c r="N9" s="898"/>
      <c r="O9" s="898"/>
      <c r="P9" s="898"/>
      <c r="Q9" s="17"/>
    </row>
    <row r="10" spans="1:17" x14ac:dyDescent="0.25">
      <c r="B10" s="26"/>
      <c r="D10" s="898"/>
      <c r="E10" s="898"/>
      <c r="F10" s="898"/>
      <c r="G10" s="898"/>
      <c r="H10" s="898"/>
      <c r="I10" s="898"/>
      <c r="J10" s="898"/>
      <c r="K10" s="898"/>
      <c r="L10" s="898"/>
      <c r="M10" s="898"/>
      <c r="N10" s="898"/>
      <c r="O10" s="898"/>
      <c r="P10" s="898"/>
      <c r="Q10" s="17"/>
    </row>
    <row r="11" spans="1:17" ht="7.5" customHeight="1" x14ac:dyDescent="0.25">
      <c r="B11" s="26"/>
      <c r="D11" s="155"/>
      <c r="E11" s="155"/>
      <c r="F11" s="155"/>
      <c r="G11" s="155"/>
      <c r="H11" s="155"/>
      <c r="I11" s="155"/>
      <c r="J11" s="155"/>
      <c r="K11" s="155"/>
      <c r="L11" s="155"/>
      <c r="M11" s="155"/>
      <c r="N11" s="155"/>
      <c r="O11" s="155"/>
      <c r="P11" s="155"/>
      <c r="Q11" s="17"/>
    </row>
    <row r="12" spans="1:17" x14ac:dyDescent="0.25">
      <c r="B12" s="26"/>
      <c r="D12" s="155"/>
      <c r="E12" s="155"/>
      <c r="F12" s="155"/>
      <c r="G12" s="155"/>
      <c r="H12" s="155"/>
      <c r="I12" s="155"/>
      <c r="J12" s="155"/>
      <c r="K12" s="155"/>
      <c r="L12" s="155"/>
      <c r="M12" s="155"/>
      <c r="N12" s="155"/>
      <c r="O12" s="155"/>
      <c r="P12" s="155"/>
      <c r="Q12" s="17"/>
    </row>
    <row r="13" spans="1:17" ht="15" customHeight="1" x14ac:dyDescent="0.25">
      <c r="B13" s="905" t="s">
        <v>853</v>
      </c>
      <c r="C13" s="906"/>
      <c r="D13" s="906"/>
      <c r="E13" s="906"/>
      <c r="F13" s="906"/>
      <c r="G13" s="906"/>
      <c r="H13" s="906"/>
      <c r="I13" s="906"/>
      <c r="J13" s="906"/>
      <c r="K13" s="906"/>
      <c r="L13" s="906"/>
      <c r="M13" s="906"/>
      <c r="N13" s="906"/>
      <c r="O13" s="906"/>
      <c r="P13" s="907"/>
      <c r="Q13" s="17"/>
    </row>
    <row r="14" spans="1:17" ht="15" customHeight="1" x14ac:dyDescent="0.25">
      <c r="B14" s="908"/>
      <c r="C14" s="909"/>
      <c r="D14" s="909"/>
      <c r="E14" s="909"/>
      <c r="F14" s="909"/>
      <c r="G14" s="909"/>
      <c r="H14" s="909"/>
      <c r="I14" s="909"/>
      <c r="J14" s="909"/>
      <c r="K14" s="909"/>
      <c r="L14" s="909"/>
      <c r="M14" s="909"/>
      <c r="N14" s="909"/>
      <c r="O14" s="909"/>
      <c r="P14" s="910"/>
      <c r="Q14" s="17"/>
    </row>
    <row r="15" spans="1:17" ht="15" customHeight="1" x14ac:dyDescent="0.25">
      <c r="B15" s="908"/>
      <c r="C15" s="909"/>
      <c r="D15" s="909"/>
      <c r="E15" s="909"/>
      <c r="F15" s="909"/>
      <c r="G15" s="909"/>
      <c r="H15" s="909"/>
      <c r="I15" s="909"/>
      <c r="J15" s="909"/>
      <c r="K15" s="909"/>
      <c r="L15" s="909"/>
      <c r="M15" s="909"/>
      <c r="N15" s="909"/>
      <c r="O15" s="909"/>
      <c r="P15" s="910"/>
      <c r="Q15" s="17"/>
    </row>
    <row r="16" spans="1:17" ht="15" customHeight="1" x14ac:dyDescent="0.25">
      <c r="B16" s="908"/>
      <c r="C16" s="909"/>
      <c r="D16" s="909"/>
      <c r="E16" s="909"/>
      <c r="F16" s="909"/>
      <c r="G16" s="909"/>
      <c r="H16" s="909"/>
      <c r="I16" s="909"/>
      <c r="J16" s="909"/>
      <c r="K16" s="909"/>
      <c r="L16" s="909"/>
      <c r="M16" s="909"/>
      <c r="N16" s="909"/>
      <c r="O16" s="909"/>
      <c r="P16" s="910"/>
      <c r="Q16" s="17"/>
    </row>
    <row r="17" spans="2:17" x14ac:dyDescent="0.25">
      <c r="B17" s="908"/>
      <c r="C17" s="909"/>
      <c r="D17" s="909"/>
      <c r="E17" s="909"/>
      <c r="F17" s="909"/>
      <c r="G17" s="909"/>
      <c r="H17" s="909"/>
      <c r="I17" s="909"/>
      <c r="J17" s="909"/>
      <c r="K17" s="909"/>
      <c r="L17" s="909"/>
      <c r="M17" s="909"/>
      <c r="N17" s="909"/>
      <c r="O17" s="909"/>
      <c r="P17" s="910"/>
      <c r="Q17" s="17"/>
    </row>
    <row r="18" spans="2:17" x14ac:dyDescent="0.25">
      <c r="B18" s="911"/>
      <c r="C18" s="912"/>
      <c r="D18" s="912"/>
      <c r="E18" s="912"/>
      <c r="F18" s="912"/>
      <c r="G18" s="912"/>
      <c r="H18" s="912"/>
      <c r="I18" s="912"/>
      <c r="J18" s="912"/>
      <c r="K18" s="912"/>
      <c r="L18" s="912"/>
      <c r="M18" s="912"/>
      <c r="N18" s="912"/>
      <c r="O18" s="912"/>
      <c r="P18" s="913"/>
      <c r="Q18" s="17"/>
    </row>
    <row r="19" spans="2:17" x14ac:dyDescent="0.25">
      <c r="B19" s="156"/>
      <c r="C19" s="156"/>
      <c r="D19" s="156"/>
      <c r="E19" s="156"/>
      <c r="F19" s="156"/>
      <c r="G19" s="156"/>
      <c r="H19" s="156"/>
      <c r="I19" s="156"/>
      <c r="J19" s="156"/>
      <c r="K19" s="156"/>
      <c r="L19" s="156"/>
      <c r="M19" s="156"/>
      <c r="N19" s="156"/>
      <c r="O19" s="156"/>
      <c r="P19" s="156"/>
      <c r="Q19" s="17"/>
    </row>
    <row r="20" spans="2:17" ht="21" customHeight="1" x14ac:dyDescent="0.35">
      <c r="B20" s="78" t="s">
        <v>785</v>
      </c>
      <c r="C20" s="79"/>
      <c r="D20" s="79"/>
    </row>
    <row r="21" spans="2:17" ht="15" customHeight="1" x14ac:dyDescent="0.25">
      <c r="O21" s="8"/>
      <c r="P21" s="7"/>
      <c r="Q21" s="7"/>
    </row>
    <row r="22" spans="2:17" ht="15" customHeight="1" x14ac:dyDescent="0.25">
      <c r="B22" s="826" t="s">
        <v>786</v>
      </c>
      <c r="C22" s="887">
        <v>2019</v>
      </c>
      <c r="D22" s="887" t="s">
        <v>501</v>
      </c>
      <c r="K22" s="885" t="s">
        <v>788</v>
      </c>
      <c r="L22" s="887">
        <v>2019</v>
      </c>
      <c r="M22" s="887" t="s">
        <v>501</v>
      </c>
    </row>
    <row r="23" spans="2:17" ht="15" customHeight="1" x14ac:dyDescent="0.25">
      <c r="B23" s="826"/>
      <c r="C23" s="888"/>
      <c r="D23" s="888"/>
      <c r="K23" s="886"/>
      <c r="L23" s="888"/>
      <c r="M23" s="888"/>
    </row>
    <row r="24" spans="2:17" ht="18" customHeight="1" x14ac:dyDescent="0.25">
      <c r="B24" s="77" t="s">
        <v>456</v>
      </c>
      <c r="C24" s="54">
        <v>1.41</v>
      </c>
      <c r="D24" s="54">
        <v>3.22</v>
      </c>
      <c r="F24" s="12"/>
      <c r="G24" s="2"/>
      <c r="K24" s="77" t="s">
        <v>456</v>
      </c>
      <c r="L24" s="58">
        <v>7.2</v>
      </c>
      <c r="M24" s="58">
        <v>15.58</v>
      </c>
    </row>
    <row r="25" spans="2:17" ht="18" customHeight="1" x14ac:dyDescent="0.25">
      <c r="B25" s="77" t="s">
        <v>457</v>
      </c>
      <c r="C25" s="54">
        <v>1.23</v>
      </c>
      <c r="D25" s="54">
        <v>3.21</v>
      </c>
      <c r="G25" s="2"/>
      <c r="K25" s="77" t="s">
        <v>457</v>
      </c>
      <c r="L25" s="58">
        <v>6.4</v>
      </c>
      <c r="M25" s="58">
        <v>16.309999999999999</v>
      </c>
    </row>
    <row r="26" spans="2:17" ht="18" customHeight="1" x14ac:dyDescent="0.25">
      <c r="B26" s="77" t="s">
        <v>458</v>
      </c>
      <c r="C26" s="54">
        <v>1.3</v>
      </c>
      <c r="D26" s="54">
        <v>2.87</v>
      </c>
      <c r="F26" s="12"/>
      <c r="G26" s="2"/>
      <c r="K26" s="77" t="s">
        <v>458</v>
      </c>
      <c r="L26" s="58">
        <v>4</v>
      </c>
      <c r="M26" s="58">
        <v>13.49</v>
      </c>
    </row>
    <row r="27" spans="2:17" ht="18" customHeight="1" x14ac:dyDescent="0.25">
      <c r="B27" s="77" t="s">
        <v>459</v>
      </c>
      <c r="C27" s="54">
        <v>1.19</v>
      </c>
      <c r="D27" s="54">
        <v>2.38</v>
      </c>
      <c r="F27" s="12"/>
      <c r="G27" s="2"/>
      <c r="K27" s="77" t="s">
        <v>459</v>
      </c>
      <c r="L27" s="58">
        <v>6.6</v>
      </c>
      <c r="M27" s="58">
        <v>9.23</v>
      </c>
    </row>
    <row r="28" spans="2:17" ht="18" customHeight="1" x14ac:dyDescent="0.25">
      <c r="B28" s="77" t="s">
        <v>460</v>
      </c>
      <c r="C28" s="54">
        <v>1.37</v>
      </c>
      <c r="D28" s="54">
        <v>2.7</v>
      </c>
      <c r="F28" s="12"/>
      <c r="G28" s="2"/>
      <c r="K28" s="77" t="s">
        <v>460</v>
      </c>
      <c r="L28" s="58">
        <v>5.5</v>
      </c>
      <c r="M28" s="58">
        <v>13.79</v>
      </c>
    </row>
    <row r="29" spans="2:17" ht="18" x14ac:dyDescent="0.25">
      <c r="B29" s="77" t="s">
        <v>461</v>
      </c>
      <c r="C29" s="54">
        <v>1.21</v>
      </c>
      <c r="D29" s="54">
        <v>2.81</v>
      </c>
      <c r="F29" s="11"/>
      <c r="G29" s="2"/>
      <c r="K29" s="77" t="s">
        <v>461</v>
      </c>
      <c r="L29" s="58">
        <v>6.1</v>
      </c>
      <c r="M29" s="58">
        <v>14.93</v>
      </c>
    </row>
    <row r="30" spans="2:17" ht="18" x14ac:dyDescent="0.25">
      <c r="B30" s="77" t="s">
        <v>462</v>
      </c>
      <c r="C30" s="54">
        <v>1.34</v>
      </c>
      <c r="D30" s="54">
        <v>3.07</v>
      </c>
      <c r="F30" s="3"/>
      <c r="K30" s="77" t="s">
        <v>462</v>
      </c>
      <c r="L30" s="58">
        <v>7.3</v>
      </c>
      <c r="M30" s="58">
        <v>18.54</v>
      </c>
    </row>
    <row r="31" spans="2:17" ht="18" x14ac:dyDescent="0.25">
      <c r="B31" s="77" t="s">
        <v>463</v>
      </c>
      <c r="C31" s="54">
        <v>1.42</v>
      </c>
      <c r="D31" s="54">
        <v>2.97</v>
      </c>
      <c r="K31" s="77" t="s">
        <v>463</v>
      </c>
      <c r="L31" s="58">
        <v>6.6</v>
      </c>
      <c r="M31" s="58">
        <v>19.329999999999998</v>
      </c>
    </row>
    <row r="32" spans="2:17" ht="18" x14ac:dyDescent="0.25">
      <c r="B32" s="77" t="s">
        <v>789</v>
      </c>
      <c r="C32" s="54">
        <v>1.37</v>
      </c>
      <c r="D32" s="54">
        <v>3.18</v>
      </c>
      <c r="F32" s="3"/>
      <c r="K32" s="77" t="s">
        <v>789</v>
      </c>
      <c r="L32" s="58">
        <v>4.3</v>
      </c>
      <c r="M32" s="58">
        <v>20.58</v>
      </c>
    </row>
    <row r="33" spans="2:13" ht="18" x14ac:dyDescent="0.25">
      <c r="B33" s="77" t="s">
        <v>790</v>
      </c>
      <c r="C33" s="54">
        <v>1.42</v>
      </c>
      <c r="D33" s="54">
        <v>3.24</v>
      </c>
      <c r="K33" s="77" t="s">
        <v>790</v>
      </c>
      <c r="L33" s="58">
        <v>4.0999999999999996</v>
      </c>
      <c r="M33" s="58">
        <v>22.83</v>
      </c>
    </row>
    <row r="34" spans="2:13" ht="18" x14ac:dyDescent="0.25">
      <c r="B34" s="77" t="s">
        <v>791</v>
      </c>
      <c r="C34" s="54">
        <v>1.27</v>
      </c>
      <c r="D34" s="54">
        <v>3.07</v>
      </c>
      <c r="K34" s="77" t="s">
        <v>791</v>
      </c>
      <c r="L34" s="58">
        <v>4.5999999999999996</v>
      </c>
      <c r="M34" s="58">
        <v>29.585000000000001</v>
      </c>
    </row>
    <row r="35" spans="2:13" ht="18" x14ac:dyDescent="0.25">
      <c r="B35" s="77" t="s">
        <v>792</v>
      </c>
      <c r="C35" s="54">
        <v>1.29</v>
      </c>
      <c r="D35" s="54">
        <v>3.08</v>
      </c>
      <c r="K35" s="77" t="s">
        <v>792</v>
      </c>
      <c r="L35" s="58">
        <v>5.3</v>
      </c>
      <c r="M35" s="58">
        <v>24.178000000000001</v>
      </c>
    </row>
    <row r="36" spans="2:13" ht="18" customHeight="1" x14ac:dyDescent="0.25">
      <c r="B36" s="76" t="s">
        <v>173</v>
      </c>
      <c r="C36" s="126">
        <f>SUM(C24:C32)</f>
        <v>11.84</v>
      </c>
      <c r="D36" s="126">
        <f>SUM(D24:D35)</f>
        <v>35.799999999999997</v>
      </c>
      <c r="E36" s="14"/>
      <c r="K36" s="76" t="s">
        <v>173</v>
      </c>
      <c r="L36" s="126">
        <f>SUM(L24:L32)</f>
        <v>54</v>
      </c>
      <c r="M36" s="126">
        <f>SUM(M24:M35)</f>
        <v>218.37300000000002</v>
      </c>
    </row>
    <row r="37" spans="2:13" ht="18" customHeight="1" x14ac:dyDescent="0.35">
      <c r="B37" s="24" t="s">
        <v>793</v>
      </c>
      <c r="C37" s="14"/>
      <c r="D37" s="14"/>
      <c r="E37" s="14"/>
      <c r="F37" s="73"/>
      <c r="K37" s="24"/>
    </row>
    <row r="38" spans="2:13" ht="18" customHeight="1" x14ac:dyDescent="0.35">
      <c r="B38" s="24"/>
      <c r="C38" s="14"/>
      <c r="D38" s="14"/>
      <c r="E38" s="14"/>
      <c r="F38" s="73"/>
      <c r="K38" s="24"/>
    </row>
    <row r="39" spans="2:13" ht="18" customHeight="1" x14ac:dyDescent="0.35">
      <c r="B39" s="24"/>
      <c r="C39" s="14"/>
      <c r="D39" s="14"/>
      <c r="E39" s="14"/>
      <c r="F39" s="73"/>
      <c r="K39" s="24"/>
    </row>
    <row r="40" spans="2:13" ht="18" customHeight="1" x14ac:dyDescent="0.35">
      <c r="B40" s="24"/>
      <c r="C40" s="14"/>
      <c r="D40" s="14"/>
      <c r="E40" s="14"/>
      <c r="F40" s="73"/>
      <c r="K40" s="24"/>
    </row>
    <row r="41" spans="2:13" ht="18" customHeight="1" x14ac:dyDescent="0.35">
      <c r="B41" s="24"/>
      <c r="C41" s="14"/>
      <c r="D41" s="14"/>
      <c r="E41" s="14"/>
      <c r="F41" s="73"/>
      <c r="K41" s="24"/>
    </row>
    <row r="42" spans="2:13" ht="18" customHeight="1" x14ac:dyDescent="0.35">
      <c r="B42" s="24"/>
      <c r="C42" s="14"/>
      <c r="D42" s="14"/>
      <c r="E42" s="14"/>
      <c r="F42" s="73"/>
      <c r="K42" s="24"/>
    </row>
    <row r="43" spans="2:13" ht="18" customHeight="1" x14ac:dyDescent="0.35">
      <c r="B43" s="24"/>
      <c r="C43" s="14"/>
      <c r="D43" s="14"/>
      <c r="E43" s="14"/>
      <c r="F43" s="73"/>
      <c r="K43" s="24"/>
    </row>
    <row r="44" spans="2:13" ht="18" customHeight="1" x14ac:dyDescent="0.35">
      <c r="B44" s="24"/>
      <c r="C44" s="14"/>
      <c r="D44" s="14"/>
      <c r="E44" s="14"/>
      <c r="F44" s="73"/>
      <c r="K44" s="24"/>
    </row>
    <row r="45" spans="2:13" ht="18" customHeight="1" x14ac:dyDescent="0.35">
      <c r="B45" s="24"/>
      <c r="C45" s="14"/>
      <c r="D45" s="14"/>
      <c r="E45" s="14"/>
      <c r="F45" s="73"/>
      <c r="K45" s="24"/>
    </row>
    <row r="46" spans="2:13" ht="18" customHeight="1" x14ac:dyDescent="0.35">
      <c r="B46" s="24"/>
      <c r="C46" s="14"/>
      <c r="D46" s="14"/>
      <c r="E46" s="14"/>
      <c r="F46" s="73"/>
      <c r="K46" s="24"/>
    </row>
    <row r="47" spans="2:13" ht="18" customHeight="1" x14ac:dyDescent="0.35">
      <c r="B47" s="24"/>
      <c r="C47" s="14"/>
      <c r="D47" s="14"/>
      <c r="E47" s="14"/>
      <c r="F47" s="73"/>
      <c r="K47" s="24"/>
    </row>
    <row r="48" spans="2:13" ht="18" customHeight="1" x14ac:dyDescent="0.35">
      <c r="B48" s="24"/>
      <c r="C48" s="14"/>
      <c r="D48" s="14"/>
      <c r="E48" s="14"/>
      <c r="F48" s="73"/>
    </row>
    <row r="49" spans="2:17" ht="22.5" customHeight="1" x14ac:dyDescent="0.35">
      <c r="B49" s="24"/>
      <c r="C49" s="14"/>
      <c r="D49" s="14"/>
      <c r="E49" s="14"/>
      <c r="F49" s="73"/>
      <c r="L49" s="904" t="s">
        <v>854</v>
      </c>
      <c r="M49" s="904"/>
      <c r="N49" s="904"/>
      <c r="O49" s="904"/>
      <c r="P49" s="904"/>
      <c r="Q49" s="904"/>
    </row>
    <row r="50" spans="2:17" ht="18" customHeight="1" x14ac:dyDescent="0.25">
      <c r="B50" s="891" t="s">
        <v>855</v>
      </c>
      <c r="C50" s="892"/>
      <c r="D50" s="893"/>
      <c r="E50" s="176" t="s">
        <v>856</v>
      </c>
      <c r="G50" s="894" t="s">
        <v>796</v>
      </c>
      <c r="H50" s="895"/>
      <c r="I50" s="896"/>
      <c r="J50" s="176" t="s">
        <v>856</v>
      </c>
      <c r="L50" s="904"/>
      <c r="M50" s="904"/>
      <c r="N50" s="904"/>
      <c r="O50" s="904"/>
      <c r="P50" s="904"/>
      <c r="Q50" s="904"/>
    </row>
    <row r="51" spans="2:17" ht="18" customHeight="1" x14ac:dyDescent="0.25">
      <c r="B51" s="879" t="s">
        <v>798</v>
      </c>
      <c r="C51" s="881"/>
      <c r="D51" s="54">
        <v>26.83</v>
      </c>
      <c r="E51" s="55">
        <f>+D51/$D$56</f>
        <v>0.75833804409270766</v>
      </c>
      <c r="G51" s="879" t="s">
        <v>799</v>
      </c>
      <c r="H51" s="881"/>
      <c r="I51" s="83">
        <v>1195666</v>
      </c>
      <c r="J51" s="84">
        <f>+I51/$I$56</f>
        <v>0.4878996865715432</v>
      </c>
      <c r="L51" s="904"/>
      <c r="M51" s="904"/>
      <c r="N51" s="904"/>
      <c r="O51" s="904"/>
      <c r="P51" s="904"/>
      <c r="Q51" s="904"/>
    </row>
    <row r="52" spans="2:17" ht="18" customHeight="1" x14ac:dyDescent="0.25">
      <c r="B52" s="879" t="s">
        <v>799</v>
      </c>
      <c r="C52" s="881"/>
      <c r="D52" s="54">
        <v>5.61</v>
      </c>
      <c r="E52" s="55">
        <f>+D52/$D$56</f>
        <v>0.15856416054267947</v>
      </c>
      <c r="G52" s="879" t="s">
        <v>798</v>
      </c>
      <c r="H52" s="881"/>
      <c r="I52" s="83">
        <v>987669</v>
      </c>
      <c r="J52" s="84">
        <f>+I52/$I$56</f>
        <v>0.40302508855853514</v>
      </c>
      <c r="L52" s="904"/>
      <c r="M52" s="904"/>
      <c r="N52" s="904"/>
      <c r="O52" s="904"/>
      <c r="P52" s="904"/>
      <c r="Q52" s="904"/>
    </row>
    <row r="53" spans="2:17" ht="18" customHeight="1" x14ac:dyDescent="0.25">
      <c r="B53" s="889" t="s">
        <v>800</v>
      </c>
      <c r="C53" s="889"/>
      <c r="D53" s="54">
        <v>2.06</v>
      </c>
      <c r="E53" s="55">
        <f>+D53/$D$56</f>
        <v>5.8224985867721873E-2</v>
      </c>
      <c r="G53" s="879" t="s">
        <v>800</v>
      </c>
      <c r="H53" s="881"/>
      <c r="I53" s="83">
        <v>193342</v>
      </c>
      <c r="J53" s="84">
        <f>+I53/$I$56</f>
        <v>7.8894525060606638E-2</v>
      </c>
      <c r="L53" s="904"/>
      <c r="M53" s="904"/>
      <c r="N53" s="904"/>
      <c r="O53" s="904"/>
      <c r="P53" s="904"/>
      <c r="Q53" s="904"/>
    </row>
    <row r="54" spans="2:17" ht="18" customHeight="1" x14ac:dyDescent="0.25">
      <c r="B54" s="889" t="s">
        <v>801</v>
      </c>
      <c r="C54" s="889"/>
      <c r="D54" s="54">
        <v>0.84</v>
      </c>
      <c r="E54" s="55">
        <f>+D54/$D$56</f>
        <v>2.3742227247032219E-2</v>
      </c>
      <c r="G54" s="879" t="s">
        <v>801</v>
      </c>
      <c r="H54" s="881"/>
      <c r="I54" s="83">
        <v>71092</v>
      </c>
      <c r="J54" s="84">
        <f>+I54/$I$56</f>
        <v>2.9009576685917429E-2</v>
      </c>
      <c r="L54" s="904"/>
      <c r="M54" s="904"/>
      <c r="N54" s="904"/>
      <c r="O54" s="904"/>
      <c r="P54" s="904"/>
      <c r="Q54" s="904"/>
    </row>
    <row r="55" spans="2:17" ht="18" customHeight="1" x14ac:dyDescent="0.25">
      <c r="B55" s="889" t="s">
        <v>802</v>
      </c>
      <c r="C55" s="889"/>
      <c r="D55" s="54">
        <v>0.04</v>
      </c>
      <c r="E55" s="55">
        <f>+D55/$D$56</f>
        <v>1.1305822498586771E-3</v>
      </c>
      <c r="G55" s="889" t="s">
        <v>802</v>
      </c>
      <c r="H55" s="889"/>
      <c r="I55" s="83">
        <v>2870</v>
      </c>
      <c r="J55" s="84">
        <f>+I55/$I$56</f>
        <v>1.1711231233976118E-3</v>
      </c>
      <c r="L55" s="904"/>
      <c r="M55" s="904"/>
      <c r="N55" s="904"/>
      <c r="O55" s="904"/>
      <c r="P55" s="904"/>
      <c r="Q55" s="904"/>
    </row>
    <row r="56" spans="2:17" ht="18" x14ac:dyDescent="0.25">
      <c r="B56" s="889" t="s">
        <v>173</v>
      </c>
      <c r="C56" s="889"/>
      <c r="D56" s="54">
        <f>SUM(D51:D55)</f>
        <v>35.380000000000003</v>
      </c>
      <c r="E56" s="55">
        <f>SUM(E51:E55)</f>
        <v>0.99999999999999989</v>
      </c>
      <c r="G56" s="889" t="s">
        <v>173</v>
      </c>
      <c r="H56" s="889"/>
      <c r="I56" s="139">
        <f>SUM(I51:I55)</f>
        <v>2450639</v>
      </c>
      <c r="J56" s="85">
        <f>SUM(J51:J55)</f>
        <v>1</v>
      </c>
      <c r="L56" s="904"/>
      <c r="M56" s="904"/>
      <c r="N56" s="904"/>
      <c r="O56" s="904"/>
      <c r="P56" s="904"/>
      <c r="Q56" s="904"/>
    </row>
    <row r="57" spans="2:17" ht="18" x14ac:dyDescent="0.35">
      <c r="B57" s="24" t="s">
        <v>793</v>
      </c>
      <c r="C57" s="13"/>
      <c r="D57" s="110"/>
      <c r="E57" s="73"/>
      <c r="G57" s="13"/>
      <c r="H57" s="13"/>
      <c r="I57" s="111"/>
      <c r="J57" s="112"/>
      <c r="L57" s="904"/>
      <c r="M57" s="904"/>
      <c r="N57" s="904"/>
      <c r="O57" s="904"/>
      <c r="P57" s="904"/>
      <c r="Q57" s="904"/>
    </row>
    <row r="58" spans="2:17" ht="18" x14ac:dyDescent="0.35">
      <c r="B58" s="24"/>
      <c r="C58" s="13"/>
      <c r="D58" s="110"/>
      <c r="E58" s="73"/>
      <c r="G58" s="13"/>
      <c r="H58" s="13"/>
      <c r="I58" s="111"/>
      <c r="J58" s="112"/>
      <c r="L58" s="904"/>
      <c r="M58" s="904"/>
      <c r="N58" s="904"/>
      <c r="O58" s="904"/>
      <c r="P58" s="904"/>
      <c r="Q58" s="904"/>
    </row>
    <row r="59" spans="2:17" ht="16.5" x14ac:dyDescent="0.35">
      <c r="G59" s="24"/>
      <c r="L59" s="904"/>
      <c r="M59" s="904"/>
      <c r="N59" s="904"/>
      <c r="O59" s="904"/>
      <c r="P59" s="904"/>
      <c r="Q59" s="904"/>
    </row>
    <row r="60" spans="2:17" x14ac:dyDescent="0.25">
      <c r="L60" s="904"/>
      <c r="M60" s="904"/>
      <c r="N60" s="904"/>
      <c r="O60" s="904"/>
      <c r="P60" s="904"/>
      <c r="Q60" s="904"/>
    </row>
    <row r="61" spans="2:17" ht="16.5" customHeight="1" x14ac:dyDescent="0.25">
      <c r="B61" s="891" t="s">
        <v>857</v>
      </c>
      <c r="C61" s="892"/>
      <c r="D61" s="892"/>
      <c r="E61" s="892"/>
      <c r="F61" s="893"/>
      <c r="K61" s="902" t="s">
        <v>804</v>
      </c>
      <c r="L61" s="902"/>
      <c r="M61" s="902"/>
      <c r="N61" s="902" t="s">
        <v>805</v>
      </c>
      <c r="O61" s="902" t="s">
        <v>806</v>
      </c>
    </row>
    <row r="62" spans="2:17" ht="17.25" customHeight="1" x14ac:dyDescent="0.25">
      <c r="B62" s="80" t="s">
        <v>579</v>
      </c>
      <c r="C62" s="87" t="s">
        <v>571</v>
      </c>
      <c r="D62" s="176" t="s">
        <v>492</v>
      </c>
      <c r="E62" s="176" t="s">
        <v>807</v>
      </c>
      <c r="F62" s="176" t="s">
        <v>808</v>
      </c>
      <c r="K62" s="902"/>
      <c r="L62" s="902"/>
      <c r="M62" s="902"/>
      <c r="N62" s="902"/>
      <c r="O62" s="902"/>
    </row>
    <row r="63" spans="2:17" ht="18" customHeight="1" x14ac:dyDescent="0.25">
      <c r="B63" s="74" t="s">
        <v>285</v>
      </c>
      <c r="C63" s="86" t="s">
        <v>572</v>
      </c>
      <c r="D63" s="175">
        <v>1462175.0149999999</v>
      </c>
      <c r="E63" s="175">
        <v>79644</v>
      </c>
      <c r="F63" s="58">
        <f>+D63/E63</f>
        <v>18.358884724524131</v>
      </c>
      <c r="K63" s="903" t="s">
        <v>337</v>
      </c>
      <c r="L63" s="903"/>
      <c r="M63" s="903"/>
      <c r="N63" s="147">
        <v>1226</v>
      </c>
      <c r="O63" s="147">
        <v>1031</v>
      </c>
    </row>
    <row r="64" spans="2:17" ht="18" customHeight="1" x14ac:dyDescent="0.25">
      <c r="B64" s="74" t="s">
        <v>285</v>
      </c>
      <c r="C64" s="86" t="s">
        <v>576</v>
      </c>
      <c r="D64" s="175">
        <v>1443277.88</v>
      </c>
      <c r="E64" s="175">
        <v>44325</v>
      </c>
      <c r="F64" s="58">
        <f>+D64/E64</f>
        <v>32.561260688099267</v>
      </c>
      <c r="K64" s="903" t="s">
        <v>809</v>
      </c>
      <c r="L64" s="903"/>
      <c r="M64" s="903"/>
      <c r="N64" s="147">
        <v>419</v>
      </c>
      <c r="O64" s="147">
        <v>505</v>
      </c>
    </row>
    <row r="65" spans="2:15" ht="18" customHeight="1" x14ac:dyDescent="0.25">
      <c r="B65" s="74" t="s">
        <v>285</v>
      </c>
      <c r="C65" s="86" t="s">
        <v>573</v>
      </c>
      <c r="D65" s="175">
        <v>1107457.6299999999</v>
      </c>
      <c r="E65" s="175">
        <v>48210</v>
      </c>
      <c r="F65" s="58">
        <f t="shared" ref="F65:F70" si="0">+D65/E65</f>
        <v>22.971533499274006</v>
      </c>
      <c r="K65" s="903" t="s">
        <v>810</v>
      </c>
      <c r="L65" s="903"/>
      <c r="M65" s="903"/>
      <c r="N65" s="147">
        <v>427</v>
      </c>
      <c r="O65" s="147">
        <v>379</v>
      </c>
    </row>
    <row r="66" spans="2:15" ht="18" customHeight="1" x14ac:dyDescent="0.25">
      <c r="B66" s="74" t="s">
        <v>285</v>
      </c>
      <c r="C66" s="86" t="s">
        <v>53</v>
      </c>
      <c r="D66" s="175">
        <v>860792.05900000001</v>
      </c>
      <c r="E66" s="175">
        <v>36933</v>
      </c>
      <c r="F66" s="58">
        <f t="shared" si="0"/>
        <v>23.306854547423715</v>
      </c>
      <c r="K66" s="903" t="s">
        <v>561</v>
      </c>
      <c r="L66" s="903"/>
      <c r="M66" s="903"/>
      <c r="N66" s="147">
        <v>384</v>
      </c>
      <c r="O66" s="147">
        <v>370</v>
      </c>
    </row>
    <row r="67" spans="2:15" ht="18" customHeight="1" x14ac:dyDescent="0.25">
      <c r="B67" s="74" t="s">
        <v>285</v>
      </c>
      <c r="C67" s="86" t="s">
        <v>580</v>
      </c>
      <c r="D67" s="175">
        <v>718817.32499999995</v>
      </c>
      <c r="E67" s="175">
        <v>29249</v>
      </c>
      <c r="F67" s="58">
        <f t="shared" si="0"/>
        <v>24.575791480050597</v>
      </c>
      <c r="K67" s="903" t="s">
        <v>562</v>
      </c>
      <c r="L67" s="903"/>
      <c r="M67" s="903"/>
      <c r="N67" s="147">
        <v>332</v>
      </c>
      <c r="O67" s="147">
        <v>335</v>
      </c>
    </row>
    <row r="68" spans="2:15" ht="18" customHeight="1" x14ac:dyDescent="0.25">
      <c r="B68" s="74" t="s">
        <v>53</v>
      </c>
      <c r="C68" s="86" t="s">
        <v>811</v>
      </c>
      <c r="D68" s="175">
        <v>531668.51699999999</v>
      </c>
      <c r="E68" s="175">
        <v>37553</v>
      </c>
      <c r="F68" s="58">
        <f t="shared" si="0"/>
        <v>14.157817404734642</v>
      </c>
      <c r="K68" s="903" t="s">
        <v>812</v>
      </c>
      <c r="L68" s="903"/>
      <c r="M68" s="903"/>
      <c r="N68" s="147">
        <v>442</v>
      </c>
      <c r="O68" s="147">
        <v>313</v>
      </c>
    </row>
    <row r="69" spans="2:15" ht="18" customHeight="1" x14ac:dyDescent="0.25">
      <c r="B69" s="74" t="s">
        <v>53</v>
      </c>
      <c r="C69" s="86" t="s">
        <v>573</v>
      </c>
      <c r="D69" s="175">
        <v>489235.97899999999</v>
      </c>
      <c r="E69" s="175">
        <v>92289</v>
      </c>
      <c r="F69" s="58">
        <f t="shared" si="0"/>
        <v>5.3011299179750564</v>
      </c>
      <c r="K69" s="903" t="s">
        <v>813</v>
      </c>
      <c r="L69" s="903"/>
      <c r="M69" s="903"/>
      <c r="N69" s="147">
        <v>302</v>
      </c>
      <c r="O69" s="147">
        <v>309</v>
      </c>
    </row>
    <row r="70" spans="2:15" ht="18" x14ac:dyDescent="0.25">
      <c r="B70" s="74" t="s">
        <v>572</v>
      </c>
      <c r="C70" s="86" t="s">
        <v>50</v>
      </c>
      <c r="D70" s="175">
        <v>438519.73300000001</v>
      </c>
      <c r="E70" s="175">
        <v>56981</v>
      </c>
      <c r="F70" s="58">
        <f t="shared" si="0"/>
        <v>7.6958939471051755</v>
      </c>
      <c r="G70" s="93"/>
      <c r="H70" s="93"/>
      <c r="K70" s="903" t="s">
        <v>815</v>
      </c>
      <c r="L70" s="903"/>
      <c r="M70" s="903"/>
      <c r="N70" s="147">
        <v>83</v>
      </c>
      <c r="O70" s="147">
        <v>252</v>
      </c>
    </row>
    <row r="71" spans="2:15" ht="15" customHeight="1" x14ac:dyDescent="0.35">
      <c r="F71" s="93"/>
      <c r="G71" s="93"/>
      <c r="H71" s="93"/>
      <c r="K71" s="148" t="s">
        <v>816</v>
      </c>
    </row>
    <row r="72" spans="2:15" ht="15" hidden="1" customHeight="1" x14ac:dyDescent="0.35">
      <c r="B72" s="878" t="s">
        <v>817</v>
      </c>
      <c r="C72" s="878"/>
      <c r="D72" s="878"/>
      <c r="E72" s="878"/>
      <c r="F72" s="878"/>
      <c r="G72" s="878"/>
      <c r="H72" s="93"/>
      <c r="I72" s="24"/>
    </row>
    <row r="73" spans="2:15" ht="15" hidden="1" customHeight="1" x14ac:dyDescent="0.25">
      <c r="B73" s="878"/>
      <c r="C73" s="878"/>
      <c r="D73" s="878"/>
      <c r="E73" s="878"/>
      <c r="F73" s="878"/>
      <c r="G73" s="878"/>
    </row>
    <row r="74" spans="2:15" ht="27" hidden="1" customHeight="1" x14ac:dyDescent="0.25">
      <c r="B74" s="98" t="s">
        <v>619</v>
      </c>
      <c r="C74" s="99" t="s">
        <v>549</v>
      </c>
      <c r="D74" s="100" t="s">
        <v>818</v>
      </c>
      <c r="E74" s="99" t="s">
        <v>819</v>
      </c>
      <c r="F74" s="99" t="s">
        <v>820</v>
      </c>
      <c r="G74" s="99" t="s">
        <v>821</v>
      </c>
      <c r="K74"/>
      <c r="L74"/>
      <c r="M74"/>
    </row>
    <row r="75" spans="2:15" ht="15" hidden="1" customHeight="1" x14ac:dyDescent="0.3">
      <c r="B75" s="56" t="s">
        <v>456</v>
      </c>
      <c r="C75" s="94">
        <v>1036736</v>
      </c>
      <c r="D75" s="94">
        <v>37398</v>
      </c>
      <c r="E75" s="95">
        <f>+C75/D75</f>
        <v>27.721696347398257</v>
      </c>
      <c r="F75" s="128">
        <v>7664</v>
      </c>
      <c r="G75" s="95">
        <f>+D75/F75</f>
        <v>4.8796972860125258</v>
      </c>
    </row>
    <row r="76" spans="2:15" ht="15" hidden="1" customHeight="1" x14ac:dyDescent="0.3">
      <c r="B76" s="56" t="s">
        <v>457</v>
      </c>
      <c r="C76" s="94">
        <v>1107590</v>
      </c>
      <c r="D76" s="94">
        <v>39508</v>
      </c>
      <c r="E76" s="95">
        <f t="shared" ref="E76:E84" si="1">+C76/D76</f>
        <v>28.034575275893491</v>
      </c>
      <c r="F76" s="128">
        <v>7818</v>
      </c>
      <c r="G76" s="95">
        <f t="shared" ref="G76:G84" si="2">+D76/F76</f>
        <v>5.0534663596827833</v>
      </c>
    </row>
    <row r="77" spans="2:15" ht="15" hidden="1" customHeight="1" x14ac:dyDescent="0.3">
      <c r="B77" s="56" t="s">
        <v>458</v>
      </c>
      <c r="C77" s="94">
        <v>975920</v>
      </c>
      <c r="D77" s="94">
        <v>34404</v>
      </c>
      <c r="E77" s="95">
        <f>+C77/D77</f>
        <v>28.366469015230788</v>
      </c>
      <c r="F77" s="128">
        <v>7520</v>
      </c>
      <c r="G77" s="95">
        <f t="shared" si="2"/>
        <v>4.5750000000000002</v>
      </c>
    </row>
    <row r="78" spans="2:15" ht="15" hidden="1" customHeight="1" x14ac:dyDescent="0.3">
      <c r="B78" s="56" t="s">
        <v>459</v>
      </c>
      <c r="C78" s="94">
        <v>1003936</v>
      </c>
      <c r="D78" s="94">
        <v>34886</v>
      </c>
      <c r="E78" s="95">
        <f t="shared" si="1"/>
        <v>28.777618528922776</v>
      </c>
      <c r="F78" s="128">
        <v>6987</v>
      </c>
      <c r="G78" s="95">
        <f t="shared" si="2"/>
        <v>4.9929869758122223</v>
      </c>
    </row>
    <row r="79" spans="2:15" ht="15" hidden="1" customHeight="1" x14ac:dyDescent="0.3">
      <c r="B79" s="56" t="s">
        <v>460</v>
      </c>
      <c r="C79" s="94">
        <v>982606</v>
      </c>
      <c r="D79" s="94">
        <v>34707</v>
      </c>
      <c r="E79" s="95">
        <f t="shared" si="1"/>
        <v>28.311464546056992</v>
      </c>
      <c r="F79" s="128">
        <v>7714</v>
      </c>
      <c r="G79" s="95">
        <f t="shared" si="2"/>
        <v>4.4992221934145711</v>
      </c>
    </row>
    <row r="80" spans="2:15" ht="15" hidden="1" customHeight="1" x14ac:dyDescent="0.3">
      <c r="B80" s="56" t="s">
        <v>461</v>
      </c>
      <c r="C80" s="94">
        <v>865455</v>
      </c>
      <c r="D80" s="94">
        <v>30703</v>
      </c>
      <c r="E80" s="95">
        <f t="shared" si="1"/>
        <v>28.18796208839527</v>
      </c>
      <c r="F80" s="128">
        <v>7408</v>
      </c>
      <c r="G80" s="95">
        <f t="shared" si="2"/>
        <v>4.1445734341252702</v>
      </c>
    </row>
    <row r="81" spans="2:17" ht="15" hidden="1" customHeight="1" x14ac:dyDescent="0.3">
      <c r="B81" s="56" t="s">
        <v>462</v>
      </c>
      <c r="C81" s="94">
        <v>930228</v>
      </c>
      <c r="D81" s="94">
        <v>33577</v>
      </c>
      <c r="E81" s="95">
        <f t="shared" si="1"/>
        <v>27.704321410489325</v>
      </c>
      <c r="F81" s="128">
        <v>7676</v>
      </c>
      <c r="G81" s="95">
        <f t="shared" si="2"/>
        <v>4.3742834809796767</v>
      </c>
    </row>
    <row r="82" spans="2:17" ht="15" hidden="1" customHeight="1" x14ac:dyDescent="0.3">
      <c r="B82" s="56" t="s">
        <v>463</v>
      </c>
      <c r="C82" s="94">
        <v>874008</v>
      </c>
      <c r="D82" s="94">
        <v>31676</v>
      </c>
      <c r="E82" s="95">
        <f t="shared" si="1"/>
        <v>27.592120217199142</v>
      </c>
      <c r="F82" s="128">
        <v>7465</v>
      </c>
      <c r="G82" s="95">
        <f t="shared" si="2"/>
        <v>4.243268586738111</v>
      </c>
    </row>
    <row r="83" spans="2:17" ht="15" hidden="1" customHeight="1" x14ac:dyDescent="0.3">
      <c r="B83" s="56" t="s">
        <v>464</v>
      </c>
      <c r="C83" s="94">
        <v>1085388</v>
      </c>
      <c r="D83" s="94">
        <v>38194</v>
      </c>
      <c r="E83" s="95">
        <f t="shared" si="1"/>
        <v>28.417761952139081</v>
      </c>
      <c r="F83" s="128">
        <v>7767</v>
      </c>
      <c r="G83" s="95">
        <f t="shared" si="2"/>
        <v>4.917471353160809</v>
      </c>
    </row>
    <row r="84" spans="2:17" ht="15" hidden="1" customHeight="1" x14ac:dyDescent="0.3">
      <c r="B84" s="56" t="s">
        <v>465</v>
      </c>
      <c r="C84" s="94"/>
      <c r="D84" s="94"/>
      <c r="E84" s="95" t="e">
        <f t="shared" si="1"/>
        <v>#DIV/0!</v>
      </c>
      <c r="F84" s="128"/>
      <c r="G84" s="95" t="e">
        <f t="shared" si="2"/>
        <v>#DIV/0!</v>
      </c>
    </row>
    <row r="85" spans="2:17" ht="15" hidden="1" customHeight="1" x14ac:dyDescent="0.3">
      <c r="B85" s="56" t="s">
        <v>466</v>
      </c>
      <c r="C85" s="94"/>
      <c r="D85" s="94"/>
      <c r="E85" s="95" t="e">
        <f>+C85/D85</f>
        <v>#DIV/0!</v>
      </c>
      <c r="F85" s="128"/>
      <c r="G85" s="95" t="e">
        <f>+D85/F85</f>
        <v>#DIV/0!</v>
      </c>
    </row>
    <row r="86" spans="2:17" ht="15" hidden="1" customHeight="1" x14ac:dyDescent="0.3">
      <c r="B86" s="56" t="s">
        <v>467</v>
      </c>
      <c r="C86" s="94"/>
      <c r="D86" s="94"/>
      <c r="E86" s="95" t="e">
        <f>+C86/D86</f>
        <v>#DIV/0!</v>
      </c>
      <c r="F86" s="128"/>
      <c r="G86" s="95" t="e">
        <f>+D86/F86</f>
        <v>#DIV/0!</v>
      </c>
    </row>
    <row r="87" spans="2:17" ht="15" hidden="1" customHeight="1" x14ac:dyDescent="0.25">
      <c r="B87" s="97" t="s">
        <v>822</v>
      </c>
      <c r="C87" s="101">
        <f>AVERAGE(C75:C83)</f>
        <v>984651.88888888888</v>
      </c>
      <c r="D87" s="101">
        <f>AVERAGE(D75:D83)</f>
        <v>35005.888888888891</v>
      </c>
      <c r="E87" s="102">
        <f>AVERAGE(E75:E79)</f>
        <v>28.24236474270046</v>
      </c>
      <c r="F87" s="127">
        <f>AVERAGE(F75:F83)</f>
        <v>7557.666666666667</v>
      </c>
      <c r="G87" s="102">
        <f>AVERAGE(G75:G79)</f>
        <v>4.8000745629844204</v>
      </c>
    </row>
    <row r="88" spans="2:17" ht="15" customHeight="1" x14ac:dyDescent="0.25">
      <c r="F88" s="93"/>
      <c r="G88" s="93"/>
    </row>
    <row r="89" spans="2:17" ht="27.75" customHeight="1" x14ac:dyDescent="0.35">
      <c r="B89" s="78" t="s">
        <v>823</v>
      </c>
      <c r="C89" s="79"/>
      <c r="D89" s="79"/>
    </row>
    <row r="90" spans="2:17" ht="15" customHeight="1" x14ac:dyDescent="0.25">
      <c r="O90" s="8"/>
      <c r="P90" s="7"/>
      <c r="Q90" s="7"/>
    </row>
    <row r="91" spans="2:17" ht="15" customHeight="1" x14ac:dyDescent="0.25">
      <c r="B91" s="826" t="s">
        <v>786</v>
      </c>
      <c r="C91" s="887">
        <v>2019</v>
      </c>
      <c r="D91" s="887" t="s">
        <v>501</v>
      </c>
      <c r="K91" s="885" t="s">
        <v>788</v>
      </c>
      <c r="L91" s="887">
        <v>2019</v>
      </c>
      <c r="M91" s="887" t="s">
        <v>501</v>
      </c>
    </row>
    <row r="92" spans="2:17" ht="15" customHeight="1" x14ac:dyDescent="0.25">
      <c r="B92" s="826"/>
      <c r="C92" s="888"/>
      <c r="D92" s="888"/>
      <c r="K92" s="886"/>
      <c r="L92" s="888"/>
      <c r="M92" s="888"/>
    </row>
    <row r="93" spans="2:17" ht="15" customHeight="1" x14ac:dyDescent="0.25">
      <c r="B93" s="77" t="s">
        <v>824</v>
      </c>
      <c r="C93" s="54">
        <v>1.0900000000000001</v>
      </c>
      <c r="D93" s="54">
        <v>3.23</v>
      </c>
      <c r="F93" s="12"/>
      <c r="G93" s="2"/>
      <c r="K93" s="77" t="s">
        <v>824</v>
      </c>
      <c r="L93" s="58">
        <v>81</v>
      </c>
      <c r="M93" s="58">
        <v>121.124</v>
      </c>
    </row>
    <row r="94" spans="2:17" ht="15" customHeight="1" x14ac:dyDescent="0.25">
      <c r="B94" s="77" t="s">
        <v>457</v>
      </c>
      <c r="C94" s="54">
        <v>1.05</v>
      </c>
      <c r="D94" s="54">
        <v>3.22</v>
      </c>
      <c r="F94" s="12"/>
      <c r="G94" s="2"/>
      <c r="K94" s="77" t="s">
        <v>457</v>
      </c>
      <c r="L94" s="58">
        <v>81</v>
      </c>
      <c r="M94" s="58">
        <v>115.54</v>
      </c>
    </row>
    <row r="95" spans="2:17" ht="15" customHeight="1" x14ac:dyDescent="0.25">
      <c r="B95" s="77" t="s">
        <v>825</v>
      </c>
      <c r="C95" s="54">
        <v>1.1299999999999999</v>
      </c>
      <c r="D95" s="54">
        <v>3.0249999999999999</v>
      </c>
      <c r="F95" s="12"/>
      <c r="G95" s="2"/>
      <c r="K95" s="77" t="s">
        <v>825</v>
      </c>
      <c r="L95" s="58">
        <v>81</v>
      </c>
      <c r="M95" s="58">
        <v>105.87</v>
      </c>
    </row>
    <row r="96" spans="2:17" ht="15" customHeight="1" x14ac:dyDescent="0.25">
      <c r="B96" s="77" t="s">
        <v>826</v>
      </c>
      <c r="C96" s="54">
        <v>1.0900000000000001</v>
      </c>
      <c r="D96" s="54">
        <v>2.1970000000000001</v>
      </c>
      <c r="F96" s="12"/>
      <c r="G96" s="2"/>
      <c r="K96" s="77" t="s">
        <v>826</v>
      </c>
      <c r="L96" s="58">
        <v>73</v>
      </c>
      <c r="M96" s="58">
        <v>64.819999999999993</v>
      </c>
    </row>
    <row r="97" spans="2:13" ht="15" customHeight="1" x14ac:dyDescent="0.25">
      <c r="B97" s="77" t="s">
        <v>827</v>
      </c>
      <c r="C97" s="54">
        <v>1.22</v>
      </c>
      <c r="D97" s="54">
        <v>2.472</v>
      </c>
      <c r="F97" s="12"/>
      <c r="G97" s="2"/>
      <c r="K97" s="77" t="s">
        <v>827</v>
      </c>
      <c r="L97" s="58">
        <v>73</v>
      </c>
      <c r="M97" s="58">
        <v>74.340999999999994</v>
      </c>
    </row>
    <row r="98" spans="2:13" ht="15" customHeight="1" x14ac:dyDescent="0.25">
      <c r="B98" s="77" t="s">
        <v>828</v>
      </c>
      <c r="C98" s="54">
        <v>1.06</v>
      </c>
      <c r="D98" s="54">
        <v>2.649</v>
      </c>
      <c r="F98" s="11"/>
      <c r="G98" s="2"/>
      <c r="K98" s="77" t="s">
        <v>828</v>
      </c>
      <c r="L98" s="58">
        <v>65</v>
      </c>
      <c r="M98" s="58">
        <v>74.144999999999996</v>
      </c>
    </row>
    <row r="99" spans="2:13" ht="15" customHeight="1" x14ac:dyDescent="0.25">
      <c r="B99" s="77" t="s">
        <v>829</v>
      </c>
      <c r="C99" s="54">
        <v>1.2</v>
      </c>
      <c r="D99" s="54">
        <v>2.9550000000000001</v>
      </c>
      <c r="F99" s="3"/>
      <c r="K99" s="77" t="s">
        <v>829</v>
      </c>
      <c r="L99" s="58">
        <v>66</v>
      </c>
      <c r="M99" s="58">
        <v>98.814999999999998</v>
      </c>
    </row>
    <row r="100" spans="2:13" ht="15" customHeight="1" x14ac:dyDescent="0.25">
      <c r="B100" s="77" t="s">
        <v>830</v>
      </c>
      <c r="C100" s="54">
        <v>1.23</v>
      </c>
      <c r="D100" s="54">
        <v>2.8490000000000002</v>
      </c>
      <c r="K100" s="77" t="s">
        <v>830</v>
      </c>
      <c r="L100" s="58">
        <v>64</v>
      </c>
      <c r="M100" s="58">
        <v>101.411</v>
      </c>
    </row>
    <row r="101" spans="2:13" ht="15" customHeight="1" x14ac:dyDescent="0.25">
      <c r="B101" s="77" t="s">
        <v>789</v>
      </c>
      <c r="C101" s="54">
        <v>1.1100000000000001</v>
      </c>
      <c r="D101" s="54">
        <v>2.9670000000000001</v>
      </c>
      <c r="F101" s="3"/>
      <c r="K101" s="77" t="s">
        <v>789</v>
      </c>
      <c r="L101" s="58">
        <v>64</v>
      </c>
      <c r="M101" s="54">
        <v>101.681</v>
      </c>
    </row>
    <row r="102" spans="2:13" ht="15" customHeight="1" x14ac:dyDescent="0.25">
      <c r="B102" s="77" t="s">
        <v>790</v>
      </c>
      <c r="C102" s="54">
        <v>1.1499999999999999</v>
      </c>
      <c r="D102" s="54">
        <v>3.1349999999999998</v>
      </c>
      <c r="K102" s="77" t="s">
        <v>790</v>
      </c>
      <c r="L102" s="58">
        <v>63</v>
      </c>
      <c r="M102" s="58">
        <v>122.996</v>
      </c>
    </row>
    <row r="103" spans="2:13" ht="18" x14ac:dyDescent="0.25">
      <c r="B103" s="77" t="s">
        <v>791</v>
      </c>
      <c r="C103" s="54">
        <v>1.0900000000000001</v>
      </c>
      <c r="D103" s="54">
        <v>3.0259999999999998</v>
      </c>
      <c r="K103" s="77" t="s">
        <v>791</v>
      </c>
      <c r="L103" s="58">
        <v>67</v>
      </c>
      <c r="M103" s="58">
        <v>121.762</v>
      </c>
    </row>
    <row r="104" spans="2:13" ht="18" x14ac:dyDescent="0.25">
      <c r="B104" s="77" t="s">
        <v>792</v>
      </c>
      <c r="C104" s="54">
        <v>1.1000000000000001</v>
      </c>
      <c r="D104" s="54">
        <v>3.0569999999999999</v>
      </c>
      <c r="K104" s="77" t="s">
        <v>792</v>
      </c>
      <c r="L104" s="58">
        <v>68</v>
      </c>
      <c r="M104" s="58">
        <v>130.43299999999999</v>
      </c>
    </row>
    <row r="105" spans="2:13" ht="18" x14ac:dyDescent="0.25">
      <c r="B105" s="76" t="s">
        <v>173</v>
      </c>
      <c r="C105" s="126">
        <f>SUM(C93:C103)</f>
        <v>12.42</v>
      </c>
      <c r="D105" s="126">
        <f>SUM(D93:D104)</f>
        <v>34.781999999999996</v>
      </c>
      <c r="E105" s="14"/>
      <c r="K105" s="76" t="s">
        <v>173</v>
      </c>
      <c r="L105" s="126">
        <f>SUM(L93:L103)</f>
        <v>778</v>
      </c>
      <c r="M105" s="154">
        <f>SUM(M93:M104)</f>
        <v>1232.9380000000001</v>
      </c>
    </row>
    <row r="106" spans="2:13" ht="18" x14ac:dyDescent="0.35">
      <c r="B106" s="24" t="s">
        <v>793</v>
      </c>
      <c r="C106" s="14"/>
      <c r="D106" s="14"/>
      <c r="E106" s="14"/>
      <c r="F106" s="73"/>
      <c r="K106" s="24"/>
    </row>
    <row r="107" spans="2:13" ht="18" x14ac:dyDescent="0.35">
      <c r="B107" s="24"/>
      <c r="C107" s="14"/>
      <c r="D107" s="14"/>
      <c r="E107" s="14"/>
      <c r="F107" s="73"/>
      <c r="K107" s="24"/>
    </row>
    <row r="108" spans="2:13" ht="18" x14ac:dyDescent="0.35">
      <c r="B108" s="24"/>
      <c r="C108" s="14"/>
      <c r="D108" s="14"/>
      <c r="E108" s="14"/>
      <c r="F108" s="73"/>
      <c r="K108" s="24"/>
    </row>
    <row r="109" spans="2:13" ht="18" x14ac:dyDescent="0.35">
      <c r="B109" s="24"/>
      <c r="C109" s="14"/>
      <c r="D109" s="14"/>
      <c r="E109" s="14"/>
      <c r="F109" s="73"/>
      <c r="K109" s="24"/>
    </row>
    <row r="110" spans="2:13" ht="18" x14ac:dyDescent="0.35">
      <c r="B110" s="24"/>
      <c r="C110" s="14"/>
      <c r="D110" s="14"/>
      <c r="E110" s="14"/>
      <c r="F110" s="73"/>
      <c r="K110" s="24"/>
    </row>
    <row r="111" spans="2:13" ht="18" x14ac:dyDescent="0.35">
      <c r="B111" s="24"/>
      <c r="C111" s="14"/>
      <c r="D111" s="14"/>
      <c r="E111" s="14"/>
      <c r="F111" s="73"/>
      <c r="K111" s="24"/>
    </row>
    <row r="112" spans="2:13" ht="18" x14ac:dyDescent="0.35">
      <c r="B112" s="24"/>
      <c r="C112" s="14"/>
      <c r="D112" s="14"/>
      <c r="E112" s="14"/>
      <c r="F112" s="73"/>
      <c r="K112" s="24"/>
    </row>
    <row r="113" spans="2:17" ht="18" x14ac:dyDescent="0.35">
      <c r="B113" s="24"/>
      <c r="C113" s="14"/>
      <c r="D113" s="14"/>
      <c r="E113" s="14"/>
      <c r="F113" s="73"/>
      <c r="K113" s="24"/>
    </row>
    <row r="114" spans="2:17" ht="18" x14ac:dyDescent="0.35">
      <c r="B114" s="24"/>
      <c r="C114" s="14"/>
      <c r="D114" s="14"/>
      <c r="E114" s="14"/>
      <c r="F114" s="73"/>
      <c r="K114" s="24"/>
    </row>
    <row r="115" spans="2:17" ht="18" x14ac:dyDescent="0.35">
      <c r="B115" s="24"/>
      <c r="C115" s="14"/>
      <c r="D115" s="14"/>
      <c r="E115" s="14"/>
      <c r="F115" s="73"/>
      <c r="K115" s="24"/>
    </row>
    <row r="116" spans="2:17" ht="18" x14ac:dyDescent="0.35">
      <c r="B116" s="24"/>
      <c r="C116" s="14"/>
      <c r="D116" s="14"/>
      <c r="E116" s="14"/>
      <c r="F116" s="73"/>
      <c r="K116" s="24"/>
    </row>
    <row r="117" spans="2:17" ht="18" x14ac:dyDescent="0.35">
      <c r="B117" s="24"/>
      <c r="C117" s="14"/>
      <c r="D117" s="14"/>
      <c r="E117" s="14"/>
      <c r="F117" s="73"/>
      <c r="K117" s="24"/>
    </row>
    <row r="118" spans="2:17" ht="16.5" customHeight="1" x14ac:dyDescent="0.35">
      <c r="B118" s="24"/>
      <c r="C118" s="14"/>
      <c r="D118" s="14"/>
      <c r="E118" s="14"/>
      <c r="F118" s="73"/>
      <c r="K118" s="24"/>
    </row>
    <row r="119" spans="2:17" ht="16.5" customHeight="1" x14ac:dyDescent="0.35">
      <c r="B119" s="24"/>
      <c r="C119" s="14"/>
      <c r="D119" s="14"/>
      <c r="E119" s="14"/>
      <c r="F119" s="73"/>
    </row>
    <row r="120" spans="2:17" ht="23.25" customHeight="1" x14ac:dyDescent="0.35">
      <c r="B120" s="24"/>
      <c r="C120" s="14"/>
      <c r="D120" s="14"/>
      <c r="E120" s="14"/>
      <c r="F120" s="73"/>
      <c r="L120" s="890" t="s">
        <v>858</v>
      </c>
      <c r="M120" s="890"/>
      <c r="N120" s="890"/>
      <c r="O120" s="890"/>
      <c r="P120" s="890"/>
      <c r="Q120" s="890"/>
    </row>
    <row r="121" spans="2:17" ht="14.45" customHeight="1" x14ac:dyDescent="0.25">
      <c r="B121" s="891" t="s">
        <v>855</v>
      </c>
      <c r="C121" s="892"/>
      <c r="D121" s="893"/>
      <c r="E121" s="176" t="s">
        <v>856</v>
      </c>
      <c r="G121" s="894" t="s">
        <v>859</v>
      </c>
      <c r="H121" s="895"/>
      <c r="I121" s="896"/>
      <c r="J121" s="176" t="s">
        <v>856</v>
      </c>
      <c r="L121" s="890"/>
      <c r="M121" s="890"/>
      <c r="N121" s="890"/>
      <c r="O121" s="890"/>
      <c r="P121" s="890"/>
      <c r="Q121" s="890"/>
    </row>
    <row r="122" spans="2:17" ht="18" x14ac:dyDescent="0.25">
      <c r="B122" s="879" t="s">
        <v>798</v>
      </c>
      <c r="C122" s="881"/>
      <c r="D122" s="54">
        <v>25.131</v>
      </c>
      <c r="E122" s="55">
        <f>+D122/$D$127</f>
        <v>0.73179277815951327</v>
      </c>
      <c r="G122" s="879" t="s">
        <v>799</v>
      </c>
      <c r="H122" s="881"/>
      <c r="I122" s="83">
        <v>1459387</v>
      </c>
      <c r="J122" s="84">
        <f>+I122/$I$127</f>
        <v>0.52444283292210769</v>
      </c>
      <c r="L122" s="890"/>
      <c r="M122" s="890"/>
      <c r="N122" s="890"/>
      <c r="O122" s="890"/>
      <c r="P122" s="890"/>
      <c r="Q122" s="890"/>
    </row>
    <row r="123" spans="2:17" ht="18" x14ac:dyDescent="0.25">
      <c r="B123" s="879" t="s">
        <v>799</v>
      </c>
      <c r="C123" s="881"/>
      <c r="D123" s="54">
        <v>6.423</v>
      </c>
      <c r="E123" s="55">
        <f>+D123/$D$127</f>
        <v>0.18703215208780208</v>
      </c>
      <c r="G123" s="879" t="s">
        <v>798</v>
      </c>
      <c r="H123" s="881"/>
      <c r="I123" s="83">
        <v>1041563</v>
      </c>
      <c r="J123" s="84">
        <f>+I123/$I$127</f>
        <v>0.37429431013627584</v>
      </c>
      <c r="L123" s="890"/>
      <c r="M123" s="890"/>
      <c r="N123" s="890"/>
      <c r="O123" s="890"/>
      <c r="P123" s="890"/>
      <c r="Q123" s="890"/>
    </row>
    <row r="124" spans="2:17" ht="18" x14ac:dyDescent="0.25">
      <c r="B124" s="889" t="s">
        <v>800</v>
      </c>
      <c r="C124" s="889"/>
      <c r="D124" s="54">
        <v>1.9670000000000001</v>
      </c>
      <c r="E124" s="55">
        <f>+D124/$D$127</f>
        <v>5.7277322615087452E-2</v>
      </c>
      <c r="G124" s="879" t="s">
        <v>800</v>
      </c>
      <c r="H124" s="881"/>
      <c r="I124" s="83">
        <v>197373</v>
      </c>
      <c r="J124" s="84">
        <f>+I124/$I$127</f>
        <v>7.0927625956881318E-2</v>
      </c>
      <c r="L124" s="890"/>
      <c r="M124" s="890"/>
      <c r="N124" s="890"/>
      <c r="O124" s="890"/>
      <c r="P124" s="890"/>
      <c r="Q124" s="890"/>
    </row>
    <row r="125" spans="2:17" ht="18" x14ac:dyDescent="0.25">
      <c r="B125" s="889" t="s">
        <v>801</v>
      </c>
      <c r="C125" s="889"/>
      <c r="D125" s="54">
        <v>0.80800000000000005</v>
      </c>
      <c r="E125" s="55">
        <f>+D125/$D$127</f>
        <v>2.3528254536345022E-2</v>
      </c>
      <c r="G125" s="879" t="s">
        <v>801</v>
      </c>
      <c r="H125" s="881"/>
      <c r="I125" s="83">
        <v>81986</v>
      </c>
      <c r="J125" s="84">
        <f>+I125/$I$127</f>
        <v>2.9462349671438706E-2</v>
      </c>
      <c r="L125" s="890"/>
      <c r="M125" s="890"/>
      <c r="N125" s="890"/>
      <c r="O125" s="890"/>
      <c r="P125" s="890"/>
      <c r="Q125" s="890"/>
    </row>
    <row r="126" spans="2:17" ht="18" x14ac:dyDescent="0.25">
      <c r="B126" s="889" t="s">
        <v>802</v>
      </c>
      <c r="C126" s="889"/>
      <c r="D126" s="54">
        <v>1.2689000000000001E-2</v>
      </c>
      <c r="E126" s="55">
        <f>+D126/$D$127</f>
        <v>3.6949260125208167E-4</v>
      </c>
      <c r="G126" s="889" t="s">
        <v>802</v>
      </c>
      <c r="H126" s="889"/>
      <c r="I126" s="83">
        <v>2429</v>
      </c>
      <c r="J126" s="84">
        <f>+I126/$I$127</f>
        <v>8.728813132964728E-4</v>
      </c>
      <c r="L126" s="890"/>
      <c r="M126" s="890"/>
      <c r="N126" s="890"/>
      <c r="O126" s="890"/>
      <c r="P126" s="890"/>
      <c r="Q126" s="890"/>
    </row>
    <row r="127" spans="2:17" ht="18" x14ac:dyDescent="0.25">
      <c r="B127" s="889" t="s">
        <v>173</v>
      </c>
      <c r="C127" s="889"/>
      <c r="D127" s="54">
        <f>SUM(D122:D126)</f>
        <v>34.341689000000002</v>
      </c>
      <c r="E127" s="55">
        <f>SUM(E122:E126)</f>
        <v>0.99999999999999989</v>
      </c>
      <c r="G127" s="889" t="s">
        <v>173</v>
      </c>
      <c r="H127" s="889"/>
      <c r="I127" s="83">
        <f>SUM(I122:I126)</f>
        <v>2782738</v>
      </c>
      <c r="J127" s="85">
        <f>SUM(J122:J126)</f>
        <v>0.99999999999999989</v>
      </c>
      <c r="L127" s="890"/>
      <c r="M127" s="890"/>
      <c r="N127" s="890"/>
      <c r="O127" s="890"/>
      <c r="P127" s="890"/>
      <c r="Q127" s="890"/>
    </row>
    <row r="128" spans="2:17" ht="18" x14ac:dyDescent="0.35">
      <c r="B128" s="24" t="s">
        <v>793</v>
      </c>
      <c r="C128" s="13"/>
      <c r="D128" s="110"/>
      <c r="E128" s="73"/>
      <c r="G128" s="13"/>
      <c r="H128" s="13"/>
      <c r="I128" s="135"/>
      <c r="J128" s="112"/>
      <c r="L128" s="890"/>
      <c r="M128" s="890"/>
      <c r="N128" s="890"/>
      <c r="O128" s="890"/>
      <c r="P128" s="890"/>
      <c r="Q128" s="890"/>
    </row>
    <row r="129" spans="2:17" ht="18" x14ac:dyDescent="0.25">
      <c r="B129" s="13"/>
      <c r="C129" s="13"/>
      <c r="D129" s="110"/>
      <c r="E129" s="73"/>
      <c r="G129" s="13"/>
      <c r="H129" s="13"/>
      <c r="I129" s="135"/>
      <c r="J129" s="112"/>
      <c r="L129" s="890"/>
      <c r="M129" s="890"/>
      <c r="N129" s="890"/>
      <c r="O129" s="890"/>
      <c r="P129" s="890"/>
      <c r="Q129" s="890"/>
    </row>
    <row r="130" spans="2:17" x14ac:dyDescent="0.25">
      <c r="L130" s="88"/>
      <c r="M130" s="88"/>
      <c r="N130" s="88"/>
      <c r="O130" s="88"/>
      <c r="P130" s="88"/>
      <c r="Q130" s="88"/>
    </row>
    <row r="131" spans="2:17" x14ac:dyDescent="0.25">
      <c r="L131" s="88"/>
      <c r="M131" s="88"/>
      <c r="N131" s="88"/>
      <c r="O131" s="88"/>
      <c r="P131" s="88"/>
      <c r="Q131" s="88"/>
    </row>
    <row r="132" spans="2:17" ht="16.5" customHeight="1" x14ac:dyDescent="0.25">
      <c r="B132" s="891" t="s">
        <v>860</v>
      </c>
      <c r="C132" s="892"/>
      <c r="D132" s="892"/>
      <c r="E132" s="892"/>
      <c r="F132" s="893"/>
      <c r="K132" s="901" t="s">
        <v>804</v>
      </c>
      <c r="L132" s="901"/>
      <c r="M132" s="901"/>
      <c r="N132" s="901" t="s">
        <v>805</v>
      </c>
      <c r="O132" s="901" t="s">
        <v>806</v>
      </c>
      <c r="P132" s="150"/>
    </row>
    <row r="133" spans="2:17" ht="15" customHeight="1" x14ac:dyDescent="0.25">
      <c r="B133" s="80" t="s">
        <v>579</v>
      </c>
      <c r="C133" s="87" t="s">
        <v>571</v>
      </c>
      <c r="D133" s="176" t="s">
        <v>492</v>
      </c>
      <c r="E133" s="176" t="s">
        <v>807</v>
      </c>
      <c r="F133" s="176" t="s">
        <v>808</v>
      </c>
      <c r="K133" s="901"/>
      <c r="L133" s="901"/>
      <c r="M133" s="901"/>
      <c r="N133" s="901"/>
      <c r="O133" s="901"/>
      <c r="P133" s="150"/>
    </row>
    <row r="134" spans="2:17" ht="18" x14ac:dyDescent="0.25">
      <c r="B134" s="74" t="s">
        <v>253</v>
      </c>
      <c r="C134" s="86" t="s">
        <v>572</v>
      </c>
      <c r="D134" s="175">
        <v>1079568.4509999999</v>
      </c>
      <c r="E134" s="175">
        <v>65854</v>
      </c>
      <c r="F134" s="58">
        <f>+D134/E134</f>
        <v>16.393361845901538</v>
      </c>
      <c r="G134" s="108"/>
      <c r="K134" s="900" t="s">
        <v>833</v>
      </c>
      <c r="L134" s="900"/>
      <c r="M134" s="900"/>
      <c r="N134" s="179">
        <v>920</v>
      </c>
      <c r="O134" s="179">
        <v>525</v>
      </c>
      <c r="P134" s="150"/>
    </row>
    <row r="135" spans="2:17" ht="18" customHeight="1" x14ac:dyDescent="0.25">
      <c r="B135" s="157" t="s">
        <v>274</v>
      </c>
      <c r="C135" s="157" t="s">
        <v>574</v>
      </c>
      <c r="D135" s="175">
        <v>692592.53899999999</v>
      </c>
      <c r="E135" s="175">
        <v>21211</v>
      </c>
      <c r="F135" s="58">
        <f>+D135/E135</f>
        <v>32.652517043043702</v>
      </c>
      <c r="H135"/>
      <c r="I135"/>
      <c r="K135" s="900" t="s">
        <v>337</v>
      </c>
      <c r="L135" s="900"/>
      <c r="M135" s="900"/>
      <c r="N135" s="179">
        <v>924</v>
      </c>
      <c r="O135" s="179">
        <v>499</v>
      </c>
      <c r="P135" s="150"/>
    </row>
    <row r="136" spans="2:17" ht="18" customHeight="1" x14ac:dyDescent="0.25">
      <c r="B136" s="74" t="s">
        <v>253</v>
      </c>
      <c r="C136" s="86" t="s">
        <v>65</v>
      </c>
      <c r="D136" s="175">
        <v>586678.70900000003</v>
      </c>
      <c r="E136" s="175">
        <v>39785</v>
      </c>
      <c r="F136" s="58">
        <f t="shared" ref="F136:F142" si="3">+D136/E136</f>
        <v>14.746228704285535</v>
      </c>
      <c r="H136"/>
      <c r="I136"/>
      <c r="K136" s="900" t="s">
        <v>810</v>
      </c>
      <c r="L136" s="900"/>
      <c r="M136" s="900"/>
      <c r="N136" s="179">
        <v>551</v>
      </c>
      <c r="O136" s="179">
        <v>297</v>
      </c>
      <c r="P136" s="150"/>
    </row>
    <row r="137" spans="2:17" ht="18" customHeight="1" x14ac:dyDescent="0.25">
      <c r="B137" s="74" t="s">
        <v>65</v>
      </c>
      <c r="C137" s="86" t="s">
        <v>572</v>
      </c>
      <c r="D137" s="175">
        <v>564883.86699999997</v>
      </c>
      <c r="E137" s="175">
        <v>30692</v>
      </c>
      <c r="F137" s="58">
        <f t="shared" si="3"/>
        <v>18.404922031799817</v>
      </c>
      <c r="K137" s="900" t="s">
        <v>558</v>
      </c>
      <c r="L137" s="900"/>
      <c r="M137" s="900"/>
      <c r="N137" s="179">
        <v>362</v>
      </c>
      <c r="O137" s="179">
        <v>217</v>
      </c>
      <c r="P137" s="150"/>
    </row>
    <row r="138" spans="2:17" ht="29.45" customHeight="1" x14ac:dyDescent="0.25">
      <c r="B138" s="152" t="s">
        <v>253</v>
      </c>
      <c r="C138" s="153" t="s">
        <v>50</v>
      </c>
      <c r="D138" s="175">
        <v>477332.17800000001</v>
      </c>
      <c r="E138" s="175">
        <v>28265</v>
      </c>
      <c r="F138" s="58">
        <f t="shared" si="3"/>
        <v>16.887747320007076</v>
      </c>
      <c r="K138" s="900" t="s">
        <v>834</v>
      </c>
      <c r="L138" s="900"/>
      <c r="M138" s="900"/>
      <c r="N138" s="179">
        <v>58</v>
      </c>
      <c r="O138" s="179">
        <v>175</v>
      </c>
      <c r="P138" s="150"/>
    </row>
    <row r="139" spans="2:17" ht="18" customHeight="1" x14ac:dyDescent="0.25">
      <c r="B139" s="74" t="s">
        <v>65</v>
      </c>
      <c r="C139" s="86" t="s">
        <v>253</v>
      </c>
      <c r="D139" s="175">
        <v>439174.30300000001</v>
      </c>
      <c r="E139" s="175">
        <v>58261</v>
      </c>
      <c r="F139" s="58">
        <f t="shared" si="3"/>
        <v>7.5380495185458543</v>
      </c>
      <c r="K139" s="900" t="s">
        <v>835</v>
      </c>
      <c r="L139" s="900"/>
      <c r="M139" s="900"/>
      <c r="N139" s="179">
        <v>370</v>
      </c>
      <c r="O139" s="179">
        <v>148</v>
      </c>
      <c r="P139" s="150"/>
    </row>
    <row r="140" spans="2:17" ht="18" customHeight="1" x14ac:dyDescent="0.25">
      <c r="B140" s="74" t="s">
        <v>572</v>
      </c>
      <c r="C140" s="74" t="s">
        <v>50</v>
      </c>
      <c r="D140" s="175">
        <v>438519.73300000001</v>
      </c>
      <c r="E140" s="175">
        <v>56981</v>
      </c>
      <c r="F140" s="58">
        <f t="shared" si="3"/>
        <v>7.6958939471051755</v>
      </c>
      <c r="K140" s="900" t="s">
        <v>836</v>
      </c>
      <c r="L140" s="900"/>
      <c r="M140" s="900"/>
      <c r="N140" s="179">
        <v>280</v>
      </c>
      <c r="O140" s="179">
        <v>144</v>
      </c>
      <c r="P140" s="150"/>
    </row>
    <row r="141" spans="2:17" ht="18" customHeight="1" x14ac:dyDescent="0.25">
      <c r="B141" s="74" t="s">
        <v>575</v>
      </c>
      <c r="C141" s="74" t="s">
        <v>572</v>
      </c>
      <c r="D141" s="175">
        <v>428858.81800000003</v>
      </c>
      <c r="E141" s="175">
        <v>118568</v>
      </c>
      <c r="F141" s="58">
        <f t="shared" si="3"/>
        <v>3.6169861851427032</v>
      </c>
      <c r="K141" s="900" t="s">
        <v>837</v>
      </c>
      <c r="L141" s="900"/>
      <c r="M141" s="900"/>
      <c r="N141" s="179">
        <v>398</v>
      </c>
      <c r="O141" s="179">
        <v>121</v>
      </c>
      <c r="P141" s="150"/>
    </row>
    <row r="142" spans="2:17" ht="18" customHeight="1" x14ac:dyDescent="0.25">
      <c r="B142" s="74" t="s">
        <v>350</v>
      </c>
      <c r="C142" s="86" t="s">
        <v>575</v>
      </c>
      <c r="D142" s="175">
        <v>417188.35700000002</v>
      </c>
      <c r="E142" s="175">
        <v>12210</v>
      </c>
      <c r="F142" s="58">
        <f t="shared" si="3"/>
        <v>34.167760606060611</v>
      </c>
      <c r="G142" s="93"/>
      <c r="K142" s="900" t="s">
        <v>838</v>
      </c>
      <c r="L142" s="900"/>
      <c r="M142" s="900"/>
      <c r="N142" s="179">
        <v>250</v>
      </c>
      <c r="O142" s="179">
        <v>119</v>
      </c>
      <c r="P142" s="150"/>
    </row>
    <row r="143" spans="2:17" ht="16.5" x14ac:dyDescent="0.35">
      <c r="F143" s="93"/>
      <c r="G143" s="93"/>
      <c r="H143" s="93"/>
      <c r="I143" s="24"/>
      <c r="K143" s="151" t="s">
        <v>839</v>
      </c>
      <c r="L143" s="150"/>
      <c r="M143" s="150"/>
      <c r="N143" s="150"/>
      <c r="O143" s="150"/>
      <c r="P143" s="150"/>
    </row>
    <row r="144" spans="2:17" hidden="1" x14ac:dyDescent="0.25"/>
    <row r="145" spans="2:7" hidden="1" x14ac:dyDescent="0.25">
      <c r="B145" s="878" t="s">
        <v>840</v>
      </c>
      <c r="C145" s="878"/>
      <c r="D145" s="878"/>
      <c r="E145" s="878"/>
      <c r="F145" s="878"/>
      <c r="G145" s="878"/>
    </row>
    <row r="146" spans="2:7" hidden="1" x14ac:dyDescent="0.25">
      <c r="B146" s="878"/>
      <c r="C146" s="878"/>
      <c r="D146" s="878"/>
      <c r="E146" s="878"/>
      <c r="F146" s="878"/>
      <c r="G146" s="878"/>
    </row>
    <row r="147" spans="2:7" ht="30" hidden="1" x14ac:dyDescent="0.25">
      <c r="B147" s="98" t="s">
        <v>619</v>
      </c>
      <c r="C147" s="99" t="s">
        <v>549</v>
      </c>
      <c r="D147" s="100" t="s">
        <v>818</v>
      </c>
      <c r="E147" s="99" t="s">
        <v>819</v>
      </c>
      <c r="F147" s="99" t="s">
        <v>820</v>
      </c>
      <c r="G147" s="99" t="s">
        <v>821</v>
      </c>
    </row>
    <row r="148" spans="2:7" ht="15.75" hidden="1" x14ac:dyDescent="0.3">
      <c r="B148" s="56" t="s">
        <v>456</v>
      </c>
      <c r="C148" s="94">
        <v>879115</v>
      </c>
      <c r="D148" s="94">
        <v>33013</v>
      </c>
      <c r="E148" s="95">
        <f>+C148/D148</f>
        <v>26.629358131645109</v>
      </c>
      <c r="F148" s="96">
        <v>10268</v>
      </c>
      <c r="G148" s="95">
        <f>+D148/F148</f>
        <v>3.2151343981301128</v>
      </c>
    </row>
    <row r="149" spans="2:7" ht="15.75" hidden="1" x14ac:dyDescent="0.3">
      <c r="B149" s="56" t="s">
        <v>457</v>
      </c>
      <c r="C149" s="94">
        <v>877997</v>
      </c>
      <c r="D149" s="94">
        <v>33075</v>
      </c>
      <c r="E149" s="95">
        <f>+C149/D149</f>
        <v>26.545638699924414</v>
      </c>
      <c r="F149" s="96">
        <v>10305</v>
      </c>
      <c r="G149" s="95">
        <f t="shared" ref="G149:G158" si="4">+D149/F149</f>
        <v>3.2096069868995634</v>
      </c>
    </row>
    <row r="150" spans="2:7" ht="15.75" hidden="1" x14ac:dyDescent="0.3">
      <c r="B150" s="56" t="s">
        <v>458</v>
      </c>
      <c r="C150" s="94">
        <v>829329</v>
      </c>
      <c r="D150" s="94">
        <v>30553</v>
      </c>
      <c r="E150" s="95">
        <f>+C150/D150</f>
        <v>27.143946584623443</v>
      </c>
      <c r="F150" s="96">
        <v>10321</v>
      </c>
      <c r="G150" s="95">
        <f t="shared" si="4"/>
        <v>2.9602751671349674</v>
      </c>
    </row>
    <row r="151" spans="2:7" ht="15.75" hidden="1" x14ac:dyDescent="0.3">
      <c r="B151" s="56" t="s">
        <v>459</v>
      </c>
      <c r="C151" s="94">
        <v>604763</v>
      </c>
      <c r="D151" s="94">
        <v>22431</v>
      </c>
      <c r="E151" s="95">
        <f t="shared" ref="E151:E158" si="5">+C151/D151</f>
        <v>26.961036066158442</v>
      </c>
      <c r="F151" s="96">
        <v>8668</v>
      </c>
      <c r="G151" s="95">
        <f t="shared" si="4"/>
        <v>2.5877941855099214</v>
      </c>
    </row>
    <row r="152" spans="2:7" ht="15.75" hidden="1" x14ac:dyDescent="0.3">
      <c r="B152" s="56" t="s">
        <v>460</v>
      </c>
      <c r="C152" s="94">
        <v>631599</v>
      </c>
      <c r="D152" s="94">
        <v>22896</v>
      </c>
      <c r="E152" s="95">
        <f t="shared" si="5"/>
        <v>27.585560796645701</v>
      </c>
      <c r="F152" s="96">
        <v>9123</v>
      </c>
      <c r="G152" s="95">
        <f t="shared" si="4"/>
        <v>2.5097007563301545</v>
      </c>
    </row>
    <row r="153" spans="2:7" ht="15.75" hidden="1" x14ac:dyDescent="0.3">
      <c r="B153" s="56" t="s">
        <v>461</v>
      </c>
      <c r="C153" s="94">
        <v>619383</v>
      </c>
      <c r="D153" s="94">
        <v>22428</v>
      </c>
      <c r="E153" s="95">
        <f t="shared" si="5"/>
        <v>27.616506153023007</v>
      </c>
      <c r="F153" s="96">
        <v>8975</v>
      </c>
      <c r="G153" s="95">
        <f t="shared" si="4"/>
        <v>2.4989415041782728</v>
      </c>
    </row>
    <row r="154" spans="2:7" ht="15.75" hidden="1" x14ac:dyDescent="0.3">
      <c r="B154" s="56" t="s">
        <v>462</v>
      </c>
      <c r="C154" s="94">
        <v>70611</v>
      </c>
      <c r="D154" s="94">
        <v>2717</v>
      </c>
      <c r="E154" s="95">
        <f t="shared" si="5"/>
        <v>25.988590357011411</v>
      </c>
      <c r="F154" s="96">
        <v>633</v>
      </c>
      <c r="G154" s="95">
        <f t="shared" si="4"/>
        <v>4.2922590837282781</v>
      </c>
    </row>
    <row r="155" spans="2:7" ht="15.75" hidden="1" x14ac:dyDescent="0.3">
      <c r="B155" s="56" t="s">
        <v>463</v>
      </c>
      <c r="C155" s="94">
        <v>12501</v>
      </c>
      <c r="D155" s="94">
        <v>595</v>
      </c>
      <c r="E155" s="95">
        <f t="shared" si="5"/>
        <v>21.010084033613445</v>
      </c>
      <c r="F155" s="96">
        <v>107</v>
      </c>
      <c r="G155" s="95">
        <f t="shared" si="4"/>
        <v>5.5607476635514015</v>
      </c>
    </row>
    <row r="156" spans="2:7" ht="15.75" hidden="1" x14ac:dyDescent="0.3">
      <c r="B156" s="56" t="s">
        <v>464</v>
      </c>
      <c r="C156" s="94">
        <v>8024</v>
      </c>
      <c r="D156" s="94">
        <v>389</v>
      </c>
      <c r="E156" s="95">
        <f t="shared" si="5"/>
        <v>20.627249357326477</v>
      </c>
      <c r="F156" s="96">
        <v>80</v>
      </c>
      <c r="G156" s="95">
        <f t="shared" si="4"/>
        <v>4.8624999999999998</v>
      </c>
    </row>
    <row r="157" spans="2:7" ht="15.75" hidden="1" x14ac:dyDescent="0.3">
      <c r="B157" s="56" t="s">
        <v>465</v>
      </c>
      <c r="C157" s="94"/>
      <c r="D157" s="94"/>
      <c r="E157" s="95" t="e">
        <f t="shared" si="5"/>
        <v>#DIV/0!</v>
      </c>
      <c r="F157" s="96"/>
      <c r="G157" s="95" t="e">
        <f t="shared" si="4"/>
        <v>#DIV/0!</v>
      </c>
    </row>
    <row r="158" spans="2:7" ht="15.75" hidden="1" x14ac:dyDescent="0.3">
      <c r="B158" s="56" t="s">
        <v>466</v>
      </c>
      <c r="C158" s="94"/>
      <c r="D158" s="94"/>
      <c r="E158" s="95" t="e">
        <f t="shared" si="5"/>
        <v>#DIV/0!</v>
      </c>
      <c r="F158" s="96"/>
      <c r="G158" s="95" t="e">
        <f t="shared" si="4"/>
        <v>#DIV/0!</v>
      </c>
    </row>
    <row r="159" spans="2:7" ht="15.75" hidden="1" x14ac:dyDescent="0.3">
      <c r="B159" s="56" t="s">
        <v>467</v>
      </c>
      <c r="C159" s="94"/>
      <c r="D159" s="94"/>
      <c r="E159" s="95" t="e">
        <f>+C159/D159</f>
        <v>#DIV/0!</v>
      </c>
      <c r="F159" s="96"/>
      <c r="G159" s="95" t="e">
        <f>+D159/F159</f>
        <v>#DIV/0!</v>
      </c>
    </row>
    <row r="160" spans="2:7" hidden="1" x14ac:dyDescent="0.25">
      <c r="B160" s="97" t="s">
        <v>822</v>
      </c>
      <c r="C160" s="101">
        <f>AVERAGE(C148:C156)</f>
        <v>503702.44444444444</v>
      </c>
      <c r="D160" s="101">
        <f>AVERAGE(D148:D156)</f>
        <v>18677.444444444445</v>
      </c>
      <c r="E160" s="101">
        <f>AVERAGE(E148:E152)</f>
        <v>26.973108055799422</v>
      </c>
      <c r="F160" s="103">
        <f>AVERAGE(F148:F156)</f>
        <v>6497.7777777777774</v>
      </c>
      <c r="G160" s="102">
        <f>AVERAGE(G148:G152)</f>
        <v>2.8965022988009439</v>
      </c>
    </row>
    <row r="161" spans="2:17" x14ac:dyDescent="0.25">
      <c r="B161" s="105"/>
      <c r="C161" s="105"/>
      <c r="D161" s="105"/>
      <c r="E161" s="106"/>
      <c r="F161" s="107"/>
      <c r="G161" s="106"/>
    </row>
    <row r="162" spans="2:17" x14ac:dyDescent="0.25">
      <c r="B162" s="104"/>
      <c r="C162" s="105"/>
      <c r="D162" s="105"/>
      <c r="E162" s="106"/>
      <c r="F162" s="107"/>
      <c r="G162" s="106"/>
    </row>
    <row r="164" spans="2:17" ht="21" x14ac:dyDescent="0.35">
      <c r="B164" s="78" t="s">
        <v>841</v>
      </c>
      <c r="C164" s="79"/>
      <c r="D164" s="79"/>
    </row>
    <row r="165" spans="2:17" x14ac:dyDescent="0.25">
      <c r="O165" s="8"/>
      <c r="P165" s="7"/>
      <c r="Q165" s="7"/>
    </row>
    <row r="166" spans="2:17" ht="15" customHeight="1" x14ac:dyDescent="0.25">
      <c r="B166" s="826" t="s">
        <v>786</v>
      </c>
      <c r="C166" s="887">
        <v>2019</v>
      </c>
      <c r="D166" s="887" t="s">
        <v>501</v>
      </c>
      <c r="K166" s="826" t="s">
        <v>788</v>
      </c>
      <c r="L166" s="887">
        <v>2019</v>
      </c>
      <c r="M166" s="887" t="s">
        <v>501</v>
      </c>
    </row>
    <row r="167" spans="2:17" ht="15" customHeight="1" x14ac:dyDescent="0.25">
      <c r="B167" s="826"/>
      <c r="C167" s="888"/>
      <c r="D167" s="888"/>
      <c r="K167" s="826"/>
      <c r="L167" s="888"/>
      <c r="M167" s="888"/>
    </row>
    <row r="168" spans="2:17" ht="18" x14ac:dyDescent="0.25">
      <c r="B168" s="77" t="s">
        <v>824</v>
      </c>
      <c r="C168" s="54">
        <v>0.26</v>
      </c>
      <c r="D168" s="54">
        <v>2.004</v>
      </c>
      <c r="F168" s="12"/>
      <c r="G168" s="2"/>
      <c r="K168" s="77" t="s">
        <v>824</v>
      </c>
      <c r="L168" s="58">
        <v>2.6</v>
      </c>
      <c r="M168" s="58">
        <v>8.2919999999999998</v>
      </c>
    </row>
    <row r="169" spans="2:17" ht="18" x14ac:dyDescent="0.25">
      <c r="B169" s="77" t="s">
        <v>457</v>
      </c>
      <c r="C169" s="54">
        <v>0.26</v>
      </c>
      <c r="D169" s="54">
        <v>1.974</v>
      </c>
      <c r="F169" s="12"/>
      <c r="G169" s="2"/>
      <c r="K169" s="77" t="s">
        <v>457</v>
      </c>
      <c r="L169" s="58">
        <v>3</v>
      </c>
      <c r="M169" s="58">
        <v>8.58</v>
      </c>
    </row>
    <row r="170" spans="2:17" ht="18" x14ac:dyDescent="0.25">
      <c r="B170" s="77" t="s">
        <v>825</v>
      </c>
      <c r="C170" s="54">
        <v>0.25</v>
      </c>
      <c r="D170" s="54">
        <v>1.867</v>
      </c>
      <c r="F170" s="12"/>
      <c r="G170" s="2"/>
      <c r="K170" s="77" t="s">
        <v>825</v>
      </c>
      <c r="L170" s="58">
        <v>3.7</v>
      </c>
      <c r="M170" s="58">
        <v>7.2039999999999997</v>
      </c>
    </row>
    <row r="171" spans="2:17" ht="18" x14ac:dyDescent="0.25">
      <c r="B171" s="77" t="s">
        <v>826</v>
      </c>
      <c r="C171" s="54">
        <v>0.28000000000000003</v>
      </c>
      <c r="D171" s="54">
        <v>1.3779999999999999</v>
      </c>
      <c r="F171" s="12"/>
      <c r="G171" s="2"/>
      <c r="K171" s="77" t="s">
        <v>826</v>
      </c>
      <c r="L171" s="58">
        <v>3.5</v>
      </c>
      <c r="M171" s="58">
        <v>5.008</v>
      </c>
    </row>
    <row r="172" spans="2:17" ht="18" x14ac:dyDescent="0.25">
      <c r="B172" s="77" t="s">
        <v>827</v>
      </c>
      <c r="C172" s="54">
        <v>0.28999999999999998</v>
      </c>
      <c r="D172" s="54">
        <v>1.5860000000000001</v>
      </c>
      <c r="F172" s="12"/>
      <c r="G172" s="2"/>
      <c r="K172" s="77" t="s">
        <v>827</v>
      </c>
      <c r="L172" s="58">
        <v>4</v>
      </c>
      <c r="M172" s="58">
        <v>8.8949999999999996</v>
      </c>
    </row>
    <row r="173" spans="2:17" ht="18" x14ac:dyDescent="0.25">
      <c r="B173" s="77" t="s">
        <v>828</v>
      </c>
      <c r="C173" s="54">
        <v>0.23</v>
      </c>
      <c r="D173" s="54">
        <v>1.806</v>
      </c>
      <c r="F173" s="11"/>
      <c r="G173" s="2"/>
      <c r="K173" s="77" t="s">
        <v>828</v>
      </c>
      <c r="L173" s="58">
        <v>3.8</v>
      </c>
      <c r="M173" s="58">
        <v>9.0090000000000003</v>
      </c>
    </row>
    <row r="174" spans="2:17" ht="18" x14ac:dyDescent="0.25">
      <c r="B174" s="77" t="s">
        <v>829</v>
      </c>
      <c r="C174" s="54">
        <v>0.24</v>
      </c>
      <c r="D174" s="54">
        <v>2.0129999999999999</v>
      </c>
      <c r="F174" s="3"/>
      <c r="K174" s="77" t="s">
        <v>829</v>
      </c>
      <c r="L174" s="58">
        <v>4.3</v>
      </c>
      <c r="M174" s="58">
        <v>12.409000000000001</v>
      </c>
    </row>
    <row r="175" spans="2:17" ht="18" x14ac:dyDescent="0.25">
      <c r="B175" s="77" t="s">
        <v>830</v>
      </c>
      <c r="C175" s="54">
        <v>0.26</v>
      </c>
      <c r="D175" s="54">
        <v>1.99</v>
      </c>
      <c r="K175" s="77" t="s">
        <v>830</v>
      </c>
      <c r="L175" s="58">
        <v>3.4</v>
      </c>
      <c r="M175" s="58">
        <v>10.215</v>
      </c>
    </row>
    <row r="176" spans="2:17" ht="18" x14ac:dyDescent="0.25">
      <c r="B176" s="77" t="s">
        <v>789</v>
      </c>
      <c r="C176" s="54">
        <v>0.26</v>
      </c>
      <c r="D176" s="54">
        <v>2.0859999999999999</v>
      </c>
      <c r="F176" s="3"/>
      <c r="K176" s="77" t="s">
        <v>789</v>
      </c>
      <c r="L176" s="58">
        <v>3.7</v>
      </c>
      <c r="M176" s="58">
        <v>14.365</v>
      </c>
    </row>
    <row r="177" spans="2:13" ht="18" x14ac:dyDescent="0.25">
      <c r="B177" s="77" t="s">
        <v>790</v>
      </c>
      <c r="C177" s="54">
        <v>0.25</v>
      </c>
      <c r="D177" s="54">
        <v>2.1859999999999999</v>
      </c>
      <c r="K177" s="77" t="s">
        <v>790</v>
      </c>
      <c r="L177" s="58">
        <v>3.9</v>
      </c>
      <c r="M177" s="58">
        <v>17.792999999999999</v>
      </c>
    </row>
    <row r="178" spans="2:13" ht="18" x14ac:dyDescent="0.25">
      <c r="B178" s="77" t="s">
        <v>791</v>
      </c>
      <c r="C178" s="54">
        <v>0.25</v>
      </c>
      <c r="D178" s="54">
        <v>2.1269999999999998</v>
      </c>
      <c r="K178" s="77" t="s">
        <v>791</v>
      </c>
      <c r="L178" s="58">
        <v>3.7</v>
      </c>
      <c r="M178" s="58">
        <v>13.603999999999999</v>
      </c>
    </row>
    <row r="179" spans="2:13" ht="18" x14ac:dyDescent="0.25">
      <c r="B179" s="77" t="s">
        <v>792</v>
      </c>
      <c r="C179" s="54">
        <v>0.24</v>
      </c>
      <c r="D179" s="54">
        <v>2.0870000000000002</v>
      </c>
      <c r="K179" s="77" t="s">
        <v>792</v>
      </c>
      <c r="L179" s="58">
        <v>5</v>
      </c>
      <c r="M179" s="58">
        <v>15.505000000000001</v>
      </c>
    </row>
    <row r="180" spans="2:13" ht="18" x14ac:dyDescent="0.25">
      <c r="B180" s="76" t="s">
        <v>173</v>
      </c>
      <c r="C180" s="126">
        <f>SUM(C168:C179)</f>
        <v>3.0700000000000003</v>
      </c>
      <c r="D180" s="126">
        <f>SUM(D168:D179)</f>
        <v>23.103999999999996</v>
      </c>
      <c r="E180" s="14"/>
      <c r="K180" s="76" t="s">
        <v>173</v>
      </c>
      <c r="L180" s="126">
        <f>SUM(L168:L179)</f>
        <v>44.6</v>
      </c>
      <c r="M180" s="126">
        <f>SUM(M168:M179)</f>
        <v>130.87899999999999</v>
      </c>
    </row>
    <row r="181" spans="2:13" ht="18" x14ac:dyDescent="0.35">
      <c r="B181" s="24" t="s">
        <v>793</v>
      </c>
      <c r="C181" s="14"/>
      <c r="D181" s="14"/>
      <c r="E181" s="14"/>
      <c r="F181" s="73"/>
    </row>
    <row r="182" spans="2:13" ht="18" x14ac:dyDescent="0.35">
      <c r="B182" s="24"/>
      <c r="C182" s="14"/>
      <c r="D182" s="14"/>
      <c r="E182" s="14"/>
      <c r="F182" s="73"/>
    </row>
    <row r="183" spans="2:13" ht="18" x14ac:dyDescent="0.35">
      <c r="B183" s="24"/>
      <c r="C183" s="14"/>
      <c r="D183" s="14"/>
      <c r="E183" s="14"/>
      <c r="F183" s="73"/>
    </row>
    <row r="184" spans="2:13" ht="18" x14ac:dyDescent="0.35">
      <c r="B184" s="24"/>
      <c r="C184" s="14"/>
      <c r="D184" s="14"/>
      <c r="E184" s="14"/>
      <c r="F184" s="73"/>
    </row>
    <row r="185" spans="2:13" ht="18" x14ac:dyDescent="0.35">
      <c r="B185" s="24"/>
      <c r="C185" s="14"/>
      <c r="D185" s="14"/>
      <c r="E185" s="14"/>
      <c r="F185" s="73"/>
    </row>
    <row r="186" spans="2:13" ht="18" x14ac:dyDescent="0.35">
      <c r="B186" s="24"/>
      <c r="C186" s="14"/>
      <c r="D186" s="14"/>
      <c r="E186" s="14"/>
      <c r="F186" s="73"/>
    </row>
    <row r="187" spans="2:13" ht="18" x14ac:dyDescent="0.35">
      <c r="B187" s="24"/>
      <c r="C187" s="14"/>
      <c r="D187" s="14"/>
      <c r="E187" s="14"/>
      <c r="F187" s="73"/>
    </row>
    <row r="188" spans="2:13" ht="18" x14ac:dyDescent="0.35">
      <c r="B188" s="24"/>
      <c r="C188" s="14"/>
      <c r="D188" s="14"/>
      <c r="E188" s="14"/>
      <c r="F188" s="73"/>
    </row>
    <row r="189" spans="2:13" ht="18" x14ac:dyDescent="0.35">
      <c r="B189" s="24"/>
      <c r="C189" s="14"/>
      <c r="D189" s="14"/>
      <c r="E189" s="14"/>
      <c r="F189" s="73"/>
    </row>
    <row r="190" spans="2:13" ht="18" x14ac:dyDescent="0.35">
      <c r="B190" s="24"/>
      <c r="C190" s="14"/>
      <c r="D190" s="14"/>
      <c r="E190" s="14"/>
      <c r="F190" s="73"/>
    </row>
    <row r="191" spans="2:13" ht="18" x14ac:dyDescent="0.35">
      <c r="B191" s="24"/>
      <c r="C191" s="14"/>
      <c r="D191" s="14"/>
      <c r="E191" s="14"/>
      <c r="F191" s="73"/>
    </row>
    <row r="192" spans="2:13" ht="18" x14ac:dyDescent="0.35">
      <c r="B192" s="24"/>
      <c r="C192" s="14"/>
      <c r="D192" s="14"/>
      <c r="E192" s="14"/>
      <c r="F192" s="73"/>
    </row>
    <row r="193" spans="2:17" ht="18" x14ac:dyDescent="0.35">
      <c r="B193" s="24"/>
      <c r="C193" s="14"/>
      <c r="D193" s="14"/>
      <c r="E193" s="14"/>
      <c r="F193" s="73"/>
    </row>
    <row r="194" spans="2:17" ht="24.6" customHeight="1" x14ac:dyDescent="0.35">
      <c r="B194" s="24"/>
      <c r="C194" s="14"/>
      <c r="D194" s="14"/>
      <c r="E194" s="14"/>
      <c r="F194" s="73"/>
      <c r="L194" s="904" t="s">
        <v>861</v>
      </c>
      <c r="M194" s="904"/>
      <c r="N194" s="904"/>
      <c r="O194" s="904"/>
      <c r="P194" s="904"/>
      <c r="Q194" s="904"/>
    </row>
    <row r="195" spans="2:17" ht="24.6" customHeight="1" x14ac:dyDescent="0.25">
      <c r="B195" s="891" t="s">
        <v>862</v>
      </c>
      <c r="C195" s="892"/>
      <c r="D195" s="893"/>
      <c r="E195" s="176" t="s">
        <v>856</v>
      </c>
      <c r="F195"/>
      <c r="G195" s="894" t="s">
        <v>859</v>
      </c>
      <c r="H195" s="895"/>
      <c r="I195" s="896"/>
      <c r="J195" s="176" t="s">
        <v>856</v>
      </c>
      <c r="L195" s="904"/>
      <c r="M195" s="904"/>
      <c r="N195" s="904"/>
      <c r="O195" s="904"/>
      <c r="P195" s="904"/>
      <c r="Q195" s="904"/>
    </row>
    <row r="196" spans="2:17" ht="24.6" customHeight="1" x14ac:dyDescent="0.25">
      <c r="B196" s="879" t="s">
        <v>798</v>
      </c>
      <c r="C196" s="881"/>
      <c r="D196" s="54">
        <v>15.247999999999999</v>
      </c>
      <c r="E196" s="55">
        <f>+D196/$D$201</f>
        <v>0.67012393425331818</v>
      </c>
      <c r="G196" s="879" t="s">
        <v>799</v>
      </c>
      <c r="H196" s="881"/>
      <c r="I196" s="83">
        <v>1138505</v>
      </c>
      <c r="J196" s="84">
        <f>+I196/$I$201</f>
        <v>0.59867655464601988</v>
      </c>
      <c r="L196" s="904"/>
      <c r="M196" s="904"/>
      <c r="N196" s="904"/>
      <c r="O196" s="904"/>
      <c r="P196" s="904"/>
      <c r="Q196" s="904"/>
    </row>
    <row r="197" spans="2:17" ht="24.6" customHeight="1" x14ac:dyDescent="0.25">
      <c r="B197" s="879" t="s">
        <v>799</v>
      </c>
      <c r="C197" s="881"/>
      <c r="D197" s="54">
        <v>5.4909999999999997</v>
      </c>
      <c r="E197" s="55">
        <f>+D197/$D$201</f>
        <v>0.2413202074360552</v>
      </c>
      <c r="G197" s="879" t="s">
        <v>798</v>
      </c>
      <c r="H197" s="881"/>
      <c r="I197" s="83">
        <v>595060</v>
      </c>
      <c r="J197" s="84">
        <f>+I197/$I$201</f>
        <v>0.31290900839931368</v>
      </c>
      <c r="L197" s="904"/>
      <c r="M197" s="904"/>
      <c r="N197" s="904"/>
      <c r="O197" s="904"/>
      <c r="P197" s="904"/>
      <c r="Q197" s="904"/>
    </row>
    <row r="198" spans="2:17" ht="24.6" customHeight="1" x14ac:dyDescent="0.25">
      <c r="B198" s="889" t="s">
        <v>801</v>
      </c>
      <c r="C198" s="889"/>
      <c r="D198" s="54">
        <v>1.04</v>
      </c>
      <c r="E198" s="55">
        <f>+D198/$D$201</f>
        <v>4.5706249450646046E-2</v>
      </c>
      <c r="G198" s="879" t="s">
        <v>800</v>
      </c>
      <c r="H198" s="881"/>
      <c r="I198" s="83">
        <v>88538</v>
      </c>
      <c r="J198" s="84">
        <f>+I198/$I$201</f>
        <v>4.6557217399352056E-2</v>
      </c>
      <c r="L198" s="904"/>
      <c r="M198" s="904"/>
      <c r="N198" s="904"/>
      <c r="O198" s="904"/>
      <c r="P198" s="904"/>
      <c r="Q198" s="904"/>
    </row>
    <row r="199" spans="2:17" ht="24.6" customHeight="1" x14ac:dyDescent="0.25">
      <c r="B199" s="889" t="s">
        <v>800</v>
      </c>
      <c r="C199" s="889"/>
      <c r="D199" s="54">
        <v>0.92</v>
      </c>
      <c r="E199" s="55">
        <f>+D199/$D$201</f>
        <v>4.0432451437109967E-2</v>
      </c>
      <c r="G199" s="879" t="s">
        <v>801</v>
      </c>
      <c r="H199" s="881"/>
      <c r="I199" s="83">
        <v>75716</v>
      </c>
      <c r="J199" s="84">
        <f>+I199/$I$201</f>
        <v>3.9814839646359082E-2</v>
      </c>
      <c r="L199" s="904"/>
      <c r="M199" s="904"/>
      <c r="N199" s="904"/>
      <c r="O199" s="904"/>
      <c r="P199" s="904"/>
      <c r="Q199" s="904"/>
    </row>
    <row r="200" spans="2:17" ht="24.6" customHeight="1" x14ac:dyDescent="0.25">
      <c r="B200" s="889" t="s">
        <v>802</v>
      </c>
      <c r="C200" s="889"/>
      <c r="D200" s="54">
        <v>5.5E-2</v>
      </c>
      <c r="E200" s="55">
        <f>+D200/$D$201</f>
        <v>2.4171574228707042E-3</v>
      </c>
      <c r="G200" s="889" t="s">
        <v>802</v>
      </c>
      <c r="H200" s="889"/>
      <c r="I200" s="83">
        <v>3884</v>
      </c>
      <c r="J200" s="84">
        <f>+I200/$I$201</f>
        <v>2.0423799089552891E-3</v>
      </c>
      <c r="L200" s="904"/>
      <c r="M200" s="904"/>
      <c r="N200" s="904"/>
      <c r="O200" s="904"/>
      <c r="P200" s="904"/>
      <c r="Q200" s="904"/>
    </row>
    <row r="201" spans="2:17" ht="24.6" customHeight="1" x14ac:dyDescent="0.25">
      <c r="B201" s="889" t="s">
        <v>173</v>
      </c>
      <c r="C201" s="889"/>
      <c r="D201" s="54">
        <f>SUM(D196:D200)</f>
        <v>22.753999999999998</v>
      </c>
      <c r="E201" s="55">
        <f>SUM(E196:E200)</f>
        <v>1</v>
      </c>
      <c r="G201" s="889" t="s">
        <v>173</v>
      </c>
      <c r="H201" s="889"/>
      <c r="I201" s="83">
        <f>SUM(I196:I200)</f>
        <v>1901703</v>
      </c>
      <c r="J201" s="85">
        <f>SUM(J196:J200)</f>
        <v>1</v>
      </c>
      <c r="L201" s="904"/>
      <c r="M201" s="904"/>
      <c r="N201" s="904"/>
      <c r="O201" s="904"/>
      <c r="P201" s="904"/>
      <c r="Q201" s="904"/>
    </row>
    <row r="202" spans="2:17" ht="24.6" customHeight="1" x14ac:dyDescent="0.35">
      <c r="B202" s="24" t="s">
        <v>793</v>
      </c>
      <c r="L202" s="904"/>
      <c r="M202" s="904"/>
      <c r="N202" s="904"/>
      <c r="O202" s="904"/>
      <c r="P202" s="904"/>
      <c r="Q202" s="904"/>
    </row>
    <row r="203" spans="2:17" ht="24.6" customHeight="1" x14ac:dyDescent="0.25">
      <c r="L203" s="88"/>
      <c r="M203" s="88"/>
      <c r="N203" s="88"/>
      <c r="O203" s="88"/>
      <c r="P203" s="88"/>
      <c r="Q203" s="88"/>
    </row>
    <row r="204" spans="2:17" ht="15" customHeight="1" x14ac:dyDescent="0.25">
      <c r="B204" s="891" t="s">
        <v>860</v>
      </c>
      <c r="C204" s="892"/>
      <c r="D204" s="892"/>
      <c r="E204" s="892"/>
      <c r="F204" s="893"/>
      <c r="K204" s="901" t="s">
        <v>804</v>
      </c>
      <c r="L204" s="901"/>
      <c r="M204" s="901"/>
      <c r="N204" s="901" t="s">
        <v>805</v>
      </c>
      <c r="O204" s="901" t="s">
        <v>806</v>
      </c>
      <c r="P204" s="149"/>
    </row>
    <row r="205" spans="2:17" ht="15" customHeight="1" x14ac:dyDescent="0.25">
      <c r="B205" s="80" t="s">
        <v>579</v>
      </c>
      <c r="C205" s="87" t="s">
        <v>571</v>
      </c>
      <c r="D205" s="176" t="s">
        <v>492</v>
      </c>
      <c r="E205" s="176" t="s">
        <v>807</v>
      </c>
      <c r="F205" s="176" t="s">
        <v>808</v>
      </c>
      <c r="K205" s="901"/>
      <c r="L205" s="901"/>
      <c r="M205" s="901"/>
      <c r="N205" s="901"/>
      <c r="O205" s="901"/>
      <c r="P205" s="149"/>
    </row>
    <row r="206" spans="2:17" ht="18" x14ac:dyDescent="0.25">
      <c r="B206" s="74" t="s">
        <v>53</v>
      </c>
      <c r="C206" s="86" t="s">
        <v>285</v>
      </c>
      <c r="D206" s="175">
        <v>531668.51699999999</v>
      </c>
      <c r="E206" s="175">
        <v>37553</v>
      </c>
      <c r="F206" s="58">
        <f>+D206/E206</f>
        <v>14.157817404734642</v>
      </c>
      <c r="K206" s="900" t="s">
        <v>337</v>
      </c>
      <c r="L206" s="900"/>
      <c r="M206" s="900"/>
      <c r="N206" s="179">
        <v>254</v>
      </c>
      <c r="O206" s="179">
        <v>298</v>
      </c>
      <c r="P206" s="149"/>
    </row>
    <row r="207" spans="2:17" ht="18" customHeight="1" x14ac:dyDescent="0.25">
      <c r="B207" s="74" t="s">
        <v>53</v>
      </c>
      <c r="C207" s="86" t="s">
        <v>573</v>
      </c>
      <c r="D207" s="175">
        <v>489235.97899999999</v>
      </c>
      <c r="E207" s="175">
        <v>92289</v>
      </c>
      <c r="F207" s="58">
        <f>+D207/E207</f>
        <v>5.3011299179750564</v>
      </c>
      <c r="K207" s="900" t="s">
        <v>812</v>
      </c>
      <c r="L207" s="900"/>
      <c r="M207" s="900"/>
      <c r="N207" s="179">
        <v>195</v>
      </c>
      <c r="O207" s="179">
        <v>166</v>
      </c>
      <c r="P207" s="149"/>
    </row>
    <row r="208" spans="2:17" ht="18" customHeight="1" x14ac:dyDescent="0.25">
      <c r="B208" s="74" t="s">
        <v>573</v>
      </c>
      <c r="C208" s="86" t="s">
        <v>572</v>
      </c>
      <c r="D208" s="175">
        <v>307840.78999999998</v>
      </c>
      <c r="E208" s="175">
        <v>31816</v>
      </c>
      <c r="F208" s="58">
        <f t="shared" ref="F208:F213" si="6">+D208/E208</f>
        <v>9.6756597309529795</v>
      </c>
      <c r="K208" s="900" t="s">
        <v>846</v>
      </c>
      <c r="L208" s="900"/>
      <c r="M208" s="900"/>
      <c r="N208" s="179">
        <v>73</v>
      </c>
      <c r="O208" s="179">
        <v>93</v>
      </c>
      <c r="P208" s="149"/>
    </row>
    <row r="209" spans="2:16" ht="18" x14ac:dyDescent="0.25">
      <c r="B209" s="74" t="s">
        <v>50</v>
      </c>
      <c r="C209" s="86" t="s">
        <v>572</v>
      </c>
      <c r="D209" s="175">
        <v>299672</v>
      </c>
      <c r="E209" s="175">
        <v>39387</v>
      </c>
      <c r="F209" s="58">
        <f t="shared" si="6"/>
        <v>7.6083987102343409</v>
      </c>
      <c r="K209" s="900" t="s">
        <v>810</v>
      </c>
      <c r="L209" s="900"/>
      <c r="M209" s="900"/>
      <c r="N209" s="179">
        <v>93</v>
      </c>
      <c r="O209" s="179">
        <v>87</v>
      </c>
      <c r="P209" s="149"/>
    </row>
    <row r="210" spans="2:16" ht="18" customHeight="1" x14ac:dyDescent="0.25">
      <c r="B210" s="74" t="s">
        <v>53</v>
      </c>
      <c r="C210" s="86" t="s">
        <v>572</v>
      </c>
      <c r="D210" s="175">
        <v>287898</v>
      </c>
      <c r="E210" s="175">
        <v>22603</v>
      </c>
      <c r="F210" s="58">
        <f t="shared" si="6"/>
        <v>12.737158784232182</v>
      </c>
      <c r="K210" s="900" t="s">
        <v>837</v>
      </c>
      <c r="L210" s="900"/>
      <c r="M210" s="900"/>
      <c r="N210" s="179">
        <v>237</v>
      </c>
      <c r="O210" s="179">
        <v>83</v>
      </c>
      <c r="P210" s="149"/>
    </row>
    <row r="211" spans="2:16" ht="18" x14ac:dyDescent="0.25">
      <c r="B211" s="74" t="s">
        <v>573</v>
      </c>
      <c r="C211" s="86" t="s">
        <v>285</v>
      </c>
      <c r="D211" s="175">
        <v>216309</v>
      </c>
      <c r="E211" s="175">
        <v>17692</v>
      </c>
      <c r="F211" s="58">
        <f t="shared" si="6"/>
        <v>12.226373502147863</v>
      </c>
      <c r="K211" s="900" t="s">
        <v>554</v>
      </c>
      <c r="L211" s="900"/>
      <c r="M211" s="900"/>
      <c r="N211" s="179">
        <v>129</v>
      </c>
      <c r="O211" s="179">
        <v>73</v>
      </c>
      <c r="P211" s="149"/>
    </row>
    <row r="212" spans="2:16" ht="18" x14ac:dyDescent="0.25">
      <c r="B212" s="74" t="s">
        <v>580</v>
      </c>
      <c r="C212" s="86" t="s">
        <v>285</v>
      </c>
      <c r="D212" s="175">
        <v>216139.41899999999</v>
      </c>
      <c r="E212" s="175">
        <v>9116</v>
      </c>
      <c r="F212" s="58">
        <f t="shared" si="6"/>
        <v>23.709896774901271</v>
      </c>
      <c r="K212" s="900" t="s">
        <v>567</v>
      </c>
      <c r="L212" s="900"/>
      <c r="M212" s="900"/>
      <c r="N212" s="179">
        <v>56</v>
      </c>
      <c r="O212" s="179">
        <v>63</v>
      </c>
      <c r="P212" s="149"/>
    </row>
    <row r="213" spans="2:16" ht="18" customHeight="1" x14ac:dyDescent="0.25">
      <c r="B213" s="74" t="s">
        <v>53</v>
      </c>
      <c r="C213" s="86" t="s">
        <v>863</v>
      </c>
      <c r="D213" s="175">
        <v>199579.774</v>
      </c>
      <c r="E213" s="175">
        <v>11879</v>
      </c>
      <c r="F213" s="58">
        <f t="shared" si="6"/>
        <v>16.8010585066083</v>
      </c>
      <c r="G213" s="93"/>
      <c r="K213" s="900" t="s">
        <v>850</v>
      </c>
      <c r="L213" s="900"/>
      <c r="M213" s="900"/>
      <c r="N213" s="899">
        <v>45</v>
      </c>
      <c r="O213" s="899">
        <v>46</v>
      </c>
      <c r="P213" s="149"/>
    </row>
    <row r="214" spans="2:16" ht="16.5" customHeight="1" x14ac:dyDescent="0.25">
      <c r="F214" s="93"/>
      <c r="G214" s="93"/>
      <c r="K214" s="900"/>
      <c r="L214" s="900"/>
      <c r="M214" s="900"/>
      <c r="N214" s="899"/>
      <c r="O214" s="899"/>
      <c r="P214" s="149"/>
    </row>
    <row r="215" spans="2:16" ht="16.5" x14ac:dyDescent="0.35">
      <c r="K215" s="151" t="s">
        <v>816</v>
      </c>
      <c r="L215" s="150"/>
      <c r="M215" s="150"/>
      <c r="N215" s="150"/>
      <c r="O215" s="150"/>
      <c r="P215" s="149"/>
    </row>
    <row r="216" spans="2:16" x14ac:dyDescent="0.25">
      <c r="K216" s="150"/>
      <c r="L216" s="150"/>
      <c r="M216" s="150"/>
      <c r="N216" s="150"/>
      <c r="O216" s="150"/>
      <c r="P216" s="149"/>
    </row>
    <row r="217" spans="2:16" hidden="1" x14ac:dyDescent="0.25">
      <c r="B217" s="878" t="s">
        <v>851</v>
      </c>
      <c r="C217" s="878"/>
      <c r="D217" s="878"/>
      <c r="E217" s="878"/>
      <c r="F217" s="878"/>
      <c r="G217" s="878"/>
    </row>
    <row r="218" spans="2:16" hidden="1" x14ac:dyDescent="0.25">
      <c r="B218" s="878"/>
      <c r="C218" s="878"/>
      <c r="D218" s="878"/>
      <c r="E218" s="878"/>
      <c r="F218" s="878"/>
      <c r="G218" s="878"/>
    </row>
    <row r="219" spans="2:16" ht="30" hidden="1" x14ac:dyDescent="0.25">
      <c r="B219" s="98" t="s">
        <v>619</v>
      </c>
      <c r="C219" s="99" t="s">
        <v>549</v>
      </c>
      <c r="D219" s="100" t="s">
        <v>818</v>
      </c>
      <c r="E219" s="99" t="s">
        <v>819</v>
      </c>
      <c r="F219" s="99" t="s">
        <v>820</v>
      </c>
      <c r="G219" s="99" t="s">
        <v>821</v>
      </c>
    </row>
    <row r="220" spans="2:16" ht="15.75" hidden="1" x14ac:dyDescent="0.3">
      <c r="B220" s="56" t="s">
        <v>456</v>
      </c>
      <c r="C220" s="94">
        <v>176811</v>
      </c>
      <c r="D220" s="94">
        <v>6554</v>
      </c>
      <c r="E220" s="95">
        <f>+C220/D220</f>
        <v>26.977570949038753</v>
      </c>
      <c r="F220" s="96">
        <v>2456</v>
      </c>
      <c r="G220" s="95">
        <f>+D220/F220</f>
        <v>2.6685667752442996</v>
      </c>
    </row>
    <row r="221" spans="2:16" ht="15.75" hidden="1" x14ac:dyDescent="0.3">
      <c r="B221" s="56" t="s">
        <v>457</v>
      </c>
      <c r="C221" s="94">
        <v>208704</v>
      </c>
      <c r="D221" s="94">
        <v>7585</v>
      </c>
      <c r="E221" s="95">
        <f>+C221/D221</f>
        <v>27.515359261700723</v>
      </c>
      <c r="F221" s="96">
        <v>2681</v>
      </c>
      <c r="G221" s="95">
        <f t="shared" ref="G221:G231" si="7">+D221/F221</f>
        <v>2.8291682208131292</v>
      </c>
    </row>
    <row r="222" spans="2:16" ht="15.75" hidden="1" x14ac:dyDescent="0.3">
      <c r="B222" s="56" t="s">
        <v>458</v>
      </c>
      <c r="C222" s="94">
        <v>179886</v>
      </c>
      <c r="D222" s="94">
        <v>6599</v>
      </c>
      <c r="E222" s="95">
        <f>+C222/D222</f>
        <v>27.259584785573573</v>
      </c>
      <c r="F222" s="96">
        <v>2569</v>
      </c>
      <c r="G222" s="95">
        <f t="shared" si="7"/>
        <v>2.5687037757882445</v>
      </c>
    </row>
    <row r="223" spans="2:16" ht="15.75" hidden="1" x14ac:dyDescent="0.3">
      <c r="B223" s="56" t="s">
        <v>459</v>
      </c>
      <c r="C223" s="94">
        <v>124542</v>
      </c>
      <c r="D223" s="94">
        <v>4637</v>
      </c>
      <c r="E223" s="95">
        <f t="shared" ref="E223:E231" si="8">+C223/D223</f>
        <v>26.858313564804831</v>
      </c>
      <c r="F223" s="96">
        <v>2013</v>
      </c>
      <c r="G223" s="95">
        <f t="shared" si="7"/>
        <v>2.3035270740188771</v>
      </c>
    </row>
    <row r="224" spans="2:16" ht="15.75" hidden="1" customHeight="1" x14ac:dyDescent="0.3">
      <c r="B224" s="56" t="s">
        <v>460</v>
      </c>
      <c r="C224" s="94">
        <v>131554</v>
      </c>
      <c r="D224" s="94">
        <v>4981</v>
      </c>
      <c r="E224" s="95">
        <f t="shared" si="8"/>
        <v>26.411162417185306</v>
      </c>
      <c r="F224" s="96">
        <v>2165</v>
      </c>
      <c r="G224" s="95">
        <f t="shared" si="7"/>
        <v>2.3006928406466511</v>
      </c>
    </row>
    <row r="225" spans="2:7" ht="15.75" hidden="1" customHeight="1" x14ac:dyDescent="0.3">
      <c r="B225" s="56" t="s">
        <v>461</v>
      </c>
      <c r="C225" s="94">
        <v>157980</v>
      </c>
      <c r="D225" s="94">
        <v>5817</v>
      </c>
      <c r="E225" s="95">
        <f t="shared" si="8"/>
        <v>27.158329035585353</v>
      </c>
      <c r="F225" s="96">
        <v>2404</v>
      </c>
      <c r="G225" s="95">
        <f t="shared" si="7"/>
        <v>2.4197171381031612</v>
      </c>
    </row>
    <row r="226" spans="2:7" ht="15.75" hidden="1" x14ac:dyDescent="0.3">
      <c r="B226" s="56" t="s">
        <v>462</v>
      </c>
      <c r="C226" s="94">
        <v>172936</v>
      </c>
      <c r="D226" s="94">
        <v>6345</v>
      </c>
      <c r="E226" s="95">
        <f t="shared" si="8"/>
        <v>27.255476753349093</v>
      </c>
      <c r="F226" s="96">
        <v>2664</v>
      </c>
      <c r="G226" s="95">
        <f t="shared" si="7"/>
        <v>2.3817567567567566</v>
      </c>
    </row>
    <row r="227" spans="2:7" ht="15.75" hidden="1" x14ac:dyDescent="0.3">
      <c r="B227" s="56" t="s">
        <v>463</v>
      </c>
      <c r="C227" s="94">
        <v>140609</v>
      </c>
      <c r="D227" s="94">
        <v>5393</v>
      </c>
      <c r="E227" s="95">
        <f t="shared" si="8"/>
        <v>26.072501390691638</v>
      </c>
      <c r="F227" s="96">
        <v>2404</v>
      </c>
      <c r="G227" s="95">
        <f t="shared" si="7"/>
        <v>2.2433444259567388</v>
      </c>
    </row>
    <row r="228" spans="2:7" ht="15.75" hidden="1" x14ac:dyDescent="0.3">
      <c r="B228" s="56" t="s">
        <v>464</v>
      </c>
      <c r="C228" s="94">
        <v>164771</v>
      </c>
      <c r="D228" s="94">
        <v>6297</v>
      </c>
      <c r="E228" s="95">
        <f t="shared" si="8"/>
        <v>26.166587263776403</v>
      </c>
      <c r="F228" s="96">
        <v>2602</v>
      </c>
      <c r="G228" s="95">
        <f t="shared" si="7"/>
        <v>2.4200614911606455</v>
      </c>
    </row>
    <row r="229" spans="2:7" ht="15.75" hidden="1" x14ac:dyDescent="0.3">
      <c r="B229" s="56" t="s">
        <v>465</v>
      </c>
      <c r="C229" s="94"/>
      <c r="D229" s="94"/>
      <c r="E229" s="95" t="e">
        <f t="shared" si="8"/>
        <v>#DIV/0!</v>
      </c>
      <c r="F229" s="96"/>
      <c r="G229" s="95" t="e">
        <f t="shared" si="7"/>
        <v>#DIV/0!</v>
      </c>
    </row>
    <row r="230" spans="2:7" ht="15.75" hidden="1" x14ac:dyDescent="0.3">
      <c r="B230" s="56" t="s">
        <v>466</v>
      </c>
      <c r="C230" s="94"/>
      <c r="D230" s="94"/>
      <c r="E230" s="95" t="e">
        <f>+C230/D230</f>
        <v>#DIV/0!</v>
      </c>
      <c r="F230" s="96"/>
      <c r="G230" s="95" t="e">
        <f>+D230/F230</f>
        <v>#DIV/0!</v>
      </c>
    </row>
    <row r="231" spans="2:7" ht="15.75" hidden="1" x14ac:dyDescent="0.3">
      <c r="B231" s="56" t="s">
        <v>466</v>
      </c>
      <c r="C231" s="94"/>
      <c r="D231" s="94"/>
      <c r="E231" s="95" t="e">
        <f t="shared" si="8"/>
        <v>#DIV/0!</v>
      </c>
      <c r="F231" s="96"/>
      <c r="G231" s="95" t="e">
        <f t="shared" si="7"/>
        <v>#DIV/0!</v>
      </c>
    </row>
    <row r="232" spans="2:7" hidden="1" x14ac:dyDescent="0.25">
      <c r="B232" s="97" t="s">
        <v>822</v>
      </c>
      <c r="C232" s="101">
        <f>AVERAGE(C220:C228)</f>
        <v>161977</v>
      </c>
      <c r="D232" s="101">
        <f>AVERAGE(D220:D228)</f>
        <v>6023.1111111111113</v>
      </c>
      <c r="E232" s="102">
        <f>AVERAGE(E220:E224)</f>
        <v>27.004398195660634</v>
      </c>
      <c r="F232" s="103">
        <f>AVERAGE(F220:F228)</f>
        <v>2439.7777777777778</v>
      </c>
      <c r="G232" s="102">
        <f>AVERAGE(G220:G224)</f>
        <v>2.5341317373022401</v>
      </c>
    </row>
  </sheetData>
  <mergeCells count="109">
    <mergeCell ref="K70:M70"/>
    <mergeCell ref="G55:H55"/>
    <mergeCell ref="B55:C55"/>
    <mergeCell ref="B91:B92"/>
    <mergeCell ref="C91:C92"/>
    <mergeCell ref="K91:K92"/>
    <mergeCell ref="G122:H122"/>
    <mergeCell ref="B217:G218"/>
    <mergeCell ref="B199:C199"/>
    <mergeCell ref="B196:C196"/>
    <mergeCell ref="G196:H196"/>
    <mergeCell ref="B197:C197"/>
    <mergeCell ref="G197:H197"/>
    <mergeCell ref="B198:C198"/>
    <mergeCell ref="G198:H198"/>
    <mergeCell ref="G199:H199"/>
    <mergeCell ref="B200:C200"/>
    <mergeCell ref="K206:M206"/>
    <mergeCell ref="K207:M207"/>
    <mergeCell ref="K204:M205"/>
    <mergeCell ref="B127:C127"/>
    <mergeCell ref="G127:H127"/>
    <mergeCell ref="B124:C124"/>
    <mergeCell ref="B122:C122"/>
    <mergeCell ref="K68:M68"/>
    <mergeCell ref="K67:M67"/>
    <mergeCell ref="B50:D50"/>
    <mergeCell ref="G50:I50"/>
    <mergeCell ref="G51:H51"/>
    <mergeCell ref="G52:H52"/>
    <mergeCell ref="G53:H53"/>
    <mergeCell ref="B53:C53"/>
    <mergeCell ref="B56:C56"/>
    <mergeCell ref="G56:H56"/>
    <mergeCell ref="B54:C54"/>
    <mergeCell ref="B51:C51"/>
    <mergeCell ref="B52:C52"/>
    <mergeCell ref="K66:M66"/>
    <mergeCell ref="L49:Q60"/>
    <mergeCell ref="A1:Q3"/>
    <mergeCell ref="B22:B23"/>
    <mergeCell ref="C22:C23"/>
    <mergeCell ref="B6:C8"/>
    <mergeCell ref="D6:P10"/>
    <mergeCell ref="L22:L23"/>
    <mergeCell ref="D22:D23"/>
    <mergeCell ref="M22:M23"/>
    <mergeCell ref="K22:K23"/>
    <mergeCell ref="B13:P18"/>
    <mergeCell ref="K208:M208"/>
    <mergeCell ref="K209:M209"/>
    <mergeCell ref="B145:G146"/>
    <mergeCell ref="G200:H200"/>
    <mergeCell ref="B201:C201"/>
    <mergeCell ref="G201:H201"/>
    <mergeCell ref="B166:B167"/>
    <mergeCell ref="C166:C167"/>
    <mergeCell ref="M166:M167"/>
    <mergeCell ref="L194:Q202"/>
    <mergeCell ref="K166:K167"/>
    <mergeCell ref="L166:L167"/>
    <mergeCell ref="D166:D167"/>
    <mergeCell ref="B204:F204"/>
    <mergeCell ref="B72:G73"/>
    <mergeCell ref="K139:M139"/>
    <mergeCell ref="K140:M140"/>
    <mergeCell ref="K132:M133"/>
    <mergeCell ref="M91:M92"/>
    <mergeCell ref="G125:H125"/>
    <mergeCell ref="B126:C126"/>
    <mergeCell ref="B195:D195"/>
    <mergeCell ref="G195:I195"/>
    <mergeCell ref="L91:L92"/>
    <mergeCell ref="L120:Q129"/>
    <mergeCell ref="G126:H126"/>
    <mergeCell ref="K141:M141"/>
    <mergeCell ref="K135:M135"/>
    <mergeCell ref="K142:M142"/>
    <mergeCell ref="K138:M138"/>
    <mergeCell ref="K136:M136"/>
    <mergeCell ref="O132:O133"/>
    <mergeCell ref="B123:C123"/>
    <mergeCell ref="G123:H123"/>
    <mergeCell ref="G124:H124"/>
    <mergeCell ref="G121:I121"/>
    <mergeCell ref="N213:N214"/>
    <mergeCell ref="O213:O214"/>
    <mergeCell ref="K210:M210"/>
    <mergeCell ref="K211:M211"/>
    <mergeCell ref="O204:O205"/>
    <mergeCell ref="G54:H54"/>
    <mergeCell ref="B61:F61"/>
    <mergeCell ref="B132:F132"/>
    <mergeCell ref="K61:M62"/>
    <mergeCell ref="N61:N62"/>
    <mergeCell ref="O61:O62"/>
    <mergeCell ref="K69:M69"/>
    <mergeCell ref="K63:M63"/>
    <mergeCell ref="K64:M64"/>
    <mergeCell ref="K65:M65"/>
    <mergeCell ref="D91:D92"/>
    <mergeCell ref="B125:C125"/>
    <mergeCell ref="B121:D121"/>
    <mergeCell ref="N132:N133"/>
    <mergeCell ref="N204:N205"/>
    <mergeCell ref="K134:M134"/>
    <mergeCell ref="K137:M137"/>
    <mergeCell ref="K212:M212"/>
    <mergeCell ref="K213:M214"/>
  </mergeCells>
  <hyperlinks>
    <hyperlink ref="B4" location="Portada!A1" display="Volver al Inicio"/>
  </hyperlinks>
  <pageMargins left="0.7" right="0.7" top="0.75" bottom="0.75" header="0.3" footer="0.3"/>
  <pageSetup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Q73"/>
  <sheetViews>
    <sheetView showGridLines="0" topLeftCell="D16" zoomScale="80" zoomScaleNormal="80" workbookViewId="0">
      <selection activeCell="D7" sqref="D7:P8"/>
    </sheetView>
  </sheetViews>
  <sheetFormatPr baseColWidth="10" defaultColWidth="11.42578125" defaultRowHeight="14.25" x14ac:dyDescent="0.2"/>
  <cols>
    <col min="1" max="1" width="1.42578125" style="216" customWidth="1"/>
    <col min="2" max="2" width="21.28515625" style="216" customWidth="1"/>
    <col min="3" max="3" width="12.85546875" style="216" customWidth="1"/>
    <col min="4" max="4" width="8.85546875" style="216" customWidth="1"/>
    <col min="5" max="5" width="17.85546875" style="216" customWidth="1"/>
    <col min="6" max="6" width="11.42578125" style="216"/>
    <col min="7" max="7" width="8.28515625" style="216" customWidth="1"/>
    <col min="8" max="8" width="13.28515625" style="216" customWidth="1"/>
    <col min="9" max="9" width="18" style="216" customWidth="1"/>
    <col min="10" max="10" width="13.7109375" style="216" customWidth="1"/>
    <col min="11" max="11" width="16.42578125" style="216" customWidth="1"/>
    <col min="12" max="16384" width="11.42578125" style="216"/>
  </cols>
  <sheetData>
    <row r="1" spans="1:17" x14ac:dyDescent="0.2">
      <c r="A1" s="664" t="s">
        <v>864</v>
      </c>
      <c r="B1" s="664"/>
      <c r="C1" s="664"/>
      <c r="D1" s="664"/>
      <c r="E1" s="664"/>
      <c r="F1" s="664"/>
      <c r="G1" s="664"/>
      <c r="H1" s="664"/>
      <c r="I1" s="664"/>
      <c r="J1" s="664"/>
      <c r="K1" s="664"/>
      <c r="L1" s="664"/>
      <c r="M1" s="664"/>
      <c r="N1" s="664"/>
      <c r="O1" s="664"/>
      <c r="P1" s="664"/>
      <c r="Q1" s="664"/>
    </row>
    <row r="2" spans="1:17" x14ac:dyDescent="0.2">
      <c r="A2" s="664"/>
      <c r="B2" s="664"/>
      <c r="C2" s="664"/>
      <c r="D2" s="664"/>
      <c r="E2" s="664"/>
      <c r="F2" s="664"/>
      <c r="G2" s="664"/>
      <c r="H2" s="664"/>
      <c r="I2" s="664"/>
      <c r="J2" s="664"/>
      <c r="K2" s="664"/>
      <c r="L2" s="664"/>
      <c r="M2" s="664"/>
      <c r="N2" s="664"/>
      <c r="O2" s="664"/>
      <c r="P2" s="664"/>
      <c r="Q2" s="664"/>
    </row>
    <row r="3" spans="1:17" x14ac:dyDescent="0.2">
      <c r="B3" s="218"/>
      <c r="M3" s="219" t="s">
        <v>865</v>
      </c>
      <c r="N3" s="219"/>
      <c r="O3" s="219" t="s">
        <v>866</v>
      </c>
      <c r="P3" s="219"/>
    </row>
    <row r="4" spans="1:17" ht="15" customHeight="1" x14ac:dyDescent="0.2">
      <c r="B4" s="218"/>
      <c r="D4" s="931"/>
      <c r="E4" s="931"/>
      <c r="F4" s="931"/>
      <c r="G4" s="931"/>
      <c r="H4" s="931"/>
      <c r="I4" s="931"/>
      <c r="J4" s="931"/>
      <c r="K4" s="931"/>
      <c r="L4" s="931"/>
      <c r="M4" s="931"/>
      <c r="N4" s="931"/>
      <c r="O4" s="931"/>
      <c r="P4" s="931"/>
    </row>
    <row r="5" spans="1:17" x14ac:dyDescent="0.2">
      <c r="B5" s="218"/>
      <c r="D5" s="931"/>
      <c r="E5" s="931"/>
      <c r="F5" s="931"/>
      <c r="G5" s="931"/>
      <c r="H5" s="931"/>
      <c r="I5" s="931"/>
      <c r="J5" s="931"/>
      <c r="K5" s="931"/>
      <c r="L5" s="931"/>
      <c r="M5" s="931"/>
      <c r="N5" s="931"/>
      <c r="O5" s="931"/>
      <c r="P5" s="931"/>
    </row>
    <row r="6" spans="1:17" x14ac:dyDescent="0.2">
      <c r="B6" s="218"/>
      <c r="M6" s="219"/>
      <c r="N6" s="219"/>
      <c r="O6" s="219"/>
      <c r="P6" s="219"/>
    </row>
    <row r="7" spans="1:17" ht="15" customHeight="1" x14ac:dyDescent="0.2">
      <c r="B7" s="929" t="s">
        <v>867</v>
      </c>
      <c r="C7" s="929"/>
      <c r="D7" s="829" t="s">
        <v>868</v>
      </c>
      <c r="E7" s="829"/>
      <c r="F7" s="829"/>
      <c r="G7" s="829"/>
      <c r="H7" s="829"/>
      <c r="I7" s="829"/>
      <c r="J7" s="829"/>
      <c r="K7" s="829"/>
      <c r="L7" s="829"/>
      <c r="M7" s="829"/>
      <c r="N7" s="829"/>
      <c r="O7" s="829"/>
      <c r="P7" s="829"/>
    </row>
    <row r="8" spans="1:17" ht="15" customHeight="1" x14ac:dyDescent="0.2">
      <c r="B8" s="929"/>
      <c r="C8" s="929"/>
      <c r="D8" s="829"/>
      <c r="E8" s="829"/>
      <c r="F8" s="829"/>
      <c r="G8" s="829"/>
      <c r="H8" s="829"/>
      <c r="I8" s="829"/>
      <c r="J8" s="829"/>
      <c r="K8" s="829"/>
      <c r="L8" s="829"/>
      <c r="M8" s="829"/>
      <c r="N8" s="829"/>
      <c r="O8" s="829"/>
      <c r="P8" s="829"/>
    </row>
    <row r="9" spans="1:17" x14ac:dyDescent="0.2">
      <c r="B9" s="218"/>
      <c r="M9" s="219"/>
      <c r="N9" s="219"/>
      <c r="O9" s="219"/>
      <c r="P9" s="219"/>
    </row>
    <row r="10" spans="1:17" ht="15" customHeight="1" x14ac:dyDescent="0.2">
      <c r="B10" s="929" t="s">
        <v>869</v>
      </c>
      <c r="C10" s="929"/>
      <c r="D10" s="829" t="s">
        <v>870</v>
      </c>
      <c r="E10" s="829"/>
      <c r="F10" s="829"/>
      <c r="G10" s="829"/>
      <c r="H10" s="829"/>
      <c r="I10" s="829"/>
      <c r="J10" s="829"/>
      <c r="K10" s="829"/>
      <c r="L10" s="829"/>
      <c r="M10" s="829"/>
      <c r="N10" s="829"/>
      <c r="O10" s="829"/>
      <c r="P10" s="829"/>
    </row>
    <row r="11" spans="1:17" ht="15" customHeight="1" x14ac:dyDescent="0.2">
      <c r="B11" s="929"/>
      <c r="C11" s="929"/>
      <c r="D11" s="829"/>
      <c r="E11" s="829"/>
      <c r="F11" s="829"/>
      <c r="G11" s="829"/>
      <c r="H11" s="829"/>
      <c r="I11" s="829"/>
      <c r="J11" s="829"/>
      <c r="K11" s="829"/>
      <c r="L11" s="829"/>
      <c r="M11" s="829"/>
      <c r="N11" s="829"/>
      <c r="O11" s="829"/>
      <c r="P11" s="829"/>
    </row>
    <row r="13" spans="1:17" ht="15" customHeight="1" x14ac:dyDescent="0.2">
      <c r="B13" s="929"/>
      <c r="C13" s="929"/>
      <c r="D13" s="930"/>
      <c r="E13" s="930"/>
      <c r="F13" s="930"/>
      <c r="G13" s="930"/>
      <c r="H13" s="930"/>
      <c r="I13" s="930"/>
      <c r="J13" s="930"/>
      <c r="K13" s="930"/>
      <c r="L13" s="930"/>
      <c r="M13" s="930"/>
      <c r="N13" s="930"/>
      <c r="O13" s="930"/>
      <c r="P13" s="930"/>
    </row>
    <row r="14" spans="1:17" ht="15" customHeight="1" x14ac:dyDescent="0.2">
      <c r="B14" s="929"/>
      <c r="C14" s="929"/>
      <c r="D14" s="930"/>
      <c r="E14" s="930"/>
      <c r="F14" s="930"/>
      <c r="G14" s="930"/>
      <c r="H14" s="930"/>
      <c r="I14" s="930"/>
      <c r="J14" s="930"/>
      <c r="K14" s="930"/>
      <c r="L14" s="930"/>
      <c r="M14" s="930"/>
      <c r="N14" s="930"/>
      <c r="O14" s="930"/>
      <c r="P14" s="930"/>
    </row>
    <row r="15" spans="1:17" ht="15" customHeight="1" x14ac:dyDescent="0.2">
      <c r="B15" s="415"/>
      <c r="C15" s="415"/>
      <c r="D15" s="223"/>
      <c r="E15" s="223"/>
      <c r="F15" s="223"/>
      <c r="G15" s="223"/>
      <c r="H15" s="223"/>
      <c r="I15" s="223"/>
      <c r="J15" s="223"/>
      <c r="K15" s="223"/>
      <c r="L15" s="223"/>
      <c r="M15" s="223"/>
      <c r="N15" s="223"/>
      <c r="O15" s="223"/>
      <c r="P15" s="223"/>
    </row>
    <row r="16" spans="1:17" ht="23.25" customHeight="1" x14ac:dyDescent="0.2">
      <c r="B16" s="416"/>
      <c r="C16" s="416"/>
      <c r="M16" s="915" t="s">
        <v>871</v>
      </c>
      <c r="N16" s="915"/>
      <c r="O16" s="915"/>
      <c r="P16" s="915"/>
      <c r="Q16" s="915"/>
    </row>
    <row r="17" spans="2:17" ht="15" customHeight="1" x14ac:dyDescent="0.2">
      <c r="C17" s="233"/>
      <c r="D17" s="233"/>
      <c r="E17" s="233"/>
      <c r="F17" s="233"/>
      <c r="G17" s="233"/>
      <c r="H17" s="233"/>
      <c r="M17" s="915"/>
      <c r="N17" s="915"/>
      <c r="O17" s="915"/>
      <c r="P17" s="915"/>
      <c r="Q17" s="915"/>
    </row>
    <row r="18" spans="2:17" ht="18" x14ac:dyDescent="0.2">
      <c r="B18" s="924" t="s">
        <v>872</v>
      </c>
      <c r="C18" s="924"/>
      <c r="D18" s="924"/>
      <c r="E18" s="838" t="s">
        <v>873</v>
      </c>
      <c r="F18" s="838"/>
      <c r="G18" s="838"/>
      <c r="H18" s="838"/>
      <c r="I18" s="836" t="s">
        <v>874</v>
      </c>
      <c r="J18" s="838" t="s">
        <v>875</v>
      </c>
      <c r="K18" s="836" t="s">
        <v>876</v>
      </c>
      <c r="M18" s="915"/>
      <c r="N18" s="915"/>
      <c r="O18" s="915"/>
      <c r="P18" s="915"/>
      <c r="Q18" s="915"/>
    </row>
    <row r="19" spans="2:17" ht="18.75" customHeight="1" thickBot="1" x14ac:dyDescent="0.25">
      <c r="B19" s="423"/>
      <c r="C19" s="423"/>
      <c r="D19" s="423"/>
      <c r="E19" s="839"/>
      <c r="F19" s="839"/>
      <c r="G19" s="839"/>
      <c r="H19" s="839"/>
      <c r="I19" s="840"/>
      <c r="J19" s="839"/>
      <c r="K19" s="840" t="s">
        <v>787</v>
      </c>
      <c r="L19" s="417"/>
      <c r="M19" s="915"/>
      <c r="N19" s="915"/>
      <c r="O19" s="915"/>
      <c r="P19" s="915"/>
      <c r="Q19" s="915"/>
    </row>
    <row r="20" spans="2:17" ht="20.25" x14ac:dyDescent="0.2">
      <c r="B20" s="233"/>
      <c r="C20" s="233"/>
      <c r="D20" s="233"/>
      <c r="E20" s="916" t="s">
        <v>877</v>
      </c>
      <c r="F20" s="916"/>
      <c r="G20" s="916"/>
      <c r="H20" s="916"/>
      <c r="I20" s="424" t="s">
        <v>878</v>
      </c>
      <c r="J20" s="425" t="s">
        <v>879</v>
      </c>
      <c r="K20" s="426" t="s">
        <v>880</v>
      </c>
      <c r="L20" s="419"/>
      <c r="M20" s="915"/>
      <c r="N20" s="915"/>
      <c r="O20" s="915"/>
      <c r="P20" s="915"/>
      <c r="Q20" s="915"/>
    </row>
    <row r="21" spans="2:17" ht="20.25" x14ac:dyDescent="0.2">
      <c r="B21" s="233"/>
      <c r="C21" s="233"/>
      <c r="D21" s="233"/>
      <c r="E21" s="914" t="s">
        <v>881</v>
      </c>
      <c r="F21" s="914"/>
      <c r="G21" s="914"/>
      <c r="H21" s="914"/>
      <c r="I21" s="427" t="s">
        <v>882</v>
      </c>
      <c r="J21" s="428" t="s">
        <v>879</v>
      </c>
      <c r="K21" s="429" t="s">
        <v>883</v>
      </c>
      <c r="L21" s="419"/>
      <c r="M21" s="915"/>
      <c r="N21" s="915"/>
      <c r="O21" s="915"/>
      <c r="P21" s="915"/>
      <c r="Q21" s="915"/>
    </row>
    <row r="22" spans="2:17" ht="20.25" customHeight="1" x14ac:dyDescent="0.2">
      <c r="C22" s="233"/>
      <c r="D22" s="233"/>
      <c r="E22" s="914" t="s">
        <v>884</v>
      </c>
      <c r="F22" s="914"/>
      <c r="G22" s="914"/>
      <c r="H22" s="914"/>
      <c r="I22" s="427" t="s">
        <v>885</v>
      </c>
      <c r="J22" s="428" t="s">
        <v>879</v>
      </c>
      <c r="K22" s="429" t="s">
        <v>886</v>
      </c>
      <c r="L22" s="419"/>
      <c r="M22" s="915"/>
      <c r="N22" s="915"/>
      <c r="O22" s="915"/>
      <c r="P22" s="915"/>
      <c r="Q22" s="915"/>
    </row>
    <row r="23" spans="2:17" ht="20.25" customHeight="1" x14ac:dyDescent="0.2">
      <c r="B23" s="233"/>
      <c r="C23" s="233"/>
      <c r="D23" s="233"/>
      <c r="E23" s="914" t="s">
        <v>887</v>
      </c>
      <c r="F23" s="914"/>
      <c r="G23" s="914"/>
      <c r="H23" s="914"/>
      <c r="I23" s="427" t="s">
        <v>888</v>
      </c>
      <c r="J23" s="428" t="s">
        <v>879</v>
      </c>
      <c r="K23" s="429" t="s">
        <v>889</v>
      </c>
      <c r="L23" s="419"/>
      <c r="M23" s="915"/>
      <c r="N23" s="915"/>
      <c r="O23" s="915"/>
      <c r="P23" s="915"/>
      <c r="Q23" s="915"/>
    </row>
    <row r="24" spans="2:17" ht="21" customHeight="1" x14ac:dyDescent="0.2">
      <c r="B24" s="241"/>
      <c r="C24" s="233"/>
      <c r="D24" s="233"/>
      <c r="E24" s="914" t="s">
        <v>890</v>
      </c>
      <c r="F24" s="914"/>
      <c r="G24" s="914"/>
      <c r="H24" s="914"/>
      <c r="I24" s="427" t="s">
        <v>891</v>
      </c>
      <c r="J24" s="428" t="s">
        <v>879</v>
      </c>
      <c r="K24" s="429" t="s">
        <v>892</v>
      </c>
      <c r="L24" s="419"/>
      <c r="M24" s="915"/>
      <c r="N24" s="915"/>
      <c r="O24" s="915"/>
      <c r="P24" s="915"/>
      <c r="Q24" s="915"/>
    </row>
    <row r="25" spans="2:17" ht="20.25" customHeight="1" x14ac:dyDescent="0.2">
      <c r="B25" s="233"/>
      <c r="C25" s="233"/>
      <c r="D25" s="233"/>
      <c r="E25" s="914" t="s">
        <v>893</v>
      </c>
      <c r="F25" s="914"/>
      <c r="G25" s="914"/>
      <c r="H25" s="914"/>
      <c r="I25" s="427" t="s">
        <v>894</v>
      </c>
      <c r="J25" s="428" t="s">
        <v>879</v>
      </c>
      <c r="K25" s="429" t="s">
        <v>895</v>
      </c>
      <c r="L25" s="419"/>
      <c r="M25" s="915"/>
      <c r="N25" s="915"/>
      <c r="O25" s="915"/>
      <c r="P25" s="915"/>
      <c r="Q25" s="915"/>
    </row>
    <row r="26" spans="2:17" ht="20.25" customHeight="1" x14ac:dyDescent="0.2">
      <c r="B26" s="233"/>
      <c r="C26" s="233"/>
      <c r="D26" s="233"/>
      <c r="E26" s="914" t="s">
        <v>896</v>
      </c>
      <c r="F26" s="914"/>
      <c r="G26" s="914"/>
      <c r="H26" s="914"/>
      <c r="I26" s="427" t="s">
        <v>897</v>
      </c>
      <c r="J26" s="428" t="s">
        <v>898</v>
      </c>
      <c r="K26" s="429" t="s">
        <v>899</v>
      </c>
      <c r="L26" s="419"/>
      <c r="M26" s="915"/>
      <c r="N26" s="915"/>
      <c r="O26" s="915"/>
      <c r="P26" s="915"/>
      <c r="Q26" s="915"/>
    </row>
    <row r="27" spans="2:17" ht="21" customHeight="1" x14ac:dyDescent="0.2">
      <c r="B27" s="233"/>
      <c r="C27" s="233"/>
      <c r="D27" s="233"/>
      <c r="E27" s="914" t="s">
        <v>900</v>
      </c>
      <c r="F27" s="914"/>
      <c r="G27" s="914"/>
      <c r="H27" s="914"/>
      <c r="I27" s="427" t="s">
        <v>901</v>
      </c>
      <c r="J27" s="428" t="s">
        <v>898</v>
      </c>
      <c r="K27" s="429" t="s">
        <v>902</v>
      </c>
      <c r="L27" s="419"/>
      <c r="M27" s="915"/>
      <c r="N27" s="915"/>
      <c r="O27" s="915"/>
      <c r="P27" s="915"/>
      <c r="Q27" s="915"/>
    </row>
    <row r="28" spans="2:17" ht="21" customHeight="1" x14ac:dyDescent="0.2">
      <c r="B28" s="233"/>
      <c r="C28" s="233"/>
      <c r="D28" s="233"/>
      <c r="E28" s="914" t="s">
        <v>903</v>
      </c>
      <c r="F28" s="914"/>
      <c r="G28" s="914"/>
      <c r="H28" s="914"/>
      <c r="I28" s="427" t="s">
        <v>904</v>
      </c>
      <c r="J28" s="428" t="s">
        <v>898</v>
      </c>
      <c r="K28" s="429" t="s">
        <v>905</v>
      </c>
      <c r="L28" s="419"/>
      <c r="M28" s="915"/>
      <c r="N28" s="915"/>
      <c r="O28" s="915"/>
      <c r="P28" s="915"/>
      <c r="Q28" s="915"/>
    </row>
    <row r="29" spans="2:17" ht="15" customHeight="1" x14ac:dyDescent="0.2">
      <c r="B29" s="233"/>
      <c r="C29" s="233"/>
      <c r="D29" s="233"/>
      <c r="E29" s="233"/>
      <c r="F29" s="233"/>
      <c r="G29" s="233"/>
      <c r="H29" s="233"/>
      <c r="L29" s="422"/>
      <c r="M29" s="915"/>
      <c r="N29" s="915"/>
      <c r="O29" s="915"/>
      <c r="P29" s="915"/>
      <c r="Q29" s="915"/>
    </row>
    <row r="30" spans="2:17" ht="15" customHeight="1" x14ac:dyDescent="0.2">
      <c r="B30" s="233"/>
      <c r="C30" s="233"/>
      <c r="D30" s="233"/>
      <c r="E30" s="233"/>
      <c r="F30" s="233"/>
      <c r="G30" s="233"/>
      <c r="H30" s="233"/>
      <c r="L30" s="422"/>
      <c r="M30" s="915"/>
      <c r="N30" s="915"/>
      <c r="O30" s="915"/>
      <c r="P30" s="915"/>
      <c r="Q30" s="915"/>
    </row>
    <row r="31" spans="2:17" ht="22.5" customHeight="1" x14ac:dyDescent="0.2">
      <c r="B31" s="233"/>
      <c r="C31" s="233"/>
      <c r="D31" s="233"/>
      <c r="E31" s="233"/>
      <c r="F31" s="233"/>
      <c r="G31" s="233"/>
      <c r="H31" s="233"/>
      <c r="L31" s="422"/>
      <c r="M31" s="915"/>
      <c r="N31" s="915"/>
      <c r="O31" s="915"/>
      <c r="P31" s="915"/>
      <c r="Q31" s="915"/>
    </row>
    <row r="32" spans="2:17" ht="15" customHeight="1" x14ac:dyDescent="0.2">
      <c r="B32" s="233"/>
      <c r="C32" s="233"/>
      <c r="D32" s="233"/>
      <c r="E32" s="233"/>
      <c r="F32" s="233"/>
      <c r="G32" s="233"/>
      <c r="H32" s="233"/>
      <c r="L32" s="422"/>
      <c r="M32" s="915"/>
      <c r="N32" s="915"/>
      <c r="O32" s="915"/>
      <c r="P32" s="915"/>
      <c r="Q32" s="915"/>
    </row>
    <row r="33" spans="2:16" ht="20.25" x14ac:dyDescent="0.3">
      <c r="B33" s="233"/>
      <c r="C33" s="233"/>
      <c r="D33" s="233"/>
      <c r="E33" s="233"/>
      <c r="F33" s="233"/>
      <c r="G33" s="233"/>
      <c r="H33" s="233"/>
      <c r="K33" s="420"/>
      <c r="L33" s="418"/>
    </row>
    <row r="34" spans="2:16" ht="20.25" x14ac:dyDescent="0.3">
      <c r="B34" s="924" t="s">
        <v>906</v>
      </c>
      <c r="C34" s="924"/>
      <c r="D34" s="924"/>
      <c r="E34" s="233"/>
      <c r="F34" s="233"/>
      <c r="G34" s="233"/>
      <c r="H34" s="233"/>
      <c r="K34" s="420"/>
      <c r="L34" s="418"/>
    </row>
    <row r="35" spans="2:16" x14ac:dyDescent="0.2">
      <c r="B35" s="233"/>
      <c r="C35" s="233"/>
      <c r="D35" s="233"/>
      <c r="E35" s="233"/>
      <c r="F35" s="233"/>
      <c r="G35" s="233"/>
      <c r="H35" s="233"/>
    </row>
    <row r="36" spans="2:16" ht="18.75" customHeight="1" x14ac:dyDescent="0.2">
      <c r="E36" s="838" t="s">
        <v>873</v>
      </c>
      <c r="F36" s="838"/>
      <c r="G36" s="838"/>
      <c r="H36" s="838"/>
      <c r="I36" s="836" t="s">
        <v>874</v>
      </c>
      <c r="J36" s="838" t="s">
        <v>875</v>
      </c>
      <c r="K36" s="836" t="s">
        <v>876</v>
      </c>
      <c r="M36" s="233"/>
      <c r="N36" s="233"/>
      <c r="O36" s="233"/>
      <c r="P36" s="233"/>
    </row>
    <row r="37" spans="2:16" ht="18.75" thickBot="1" x14ac:dyDescent="0.25">
      <c r="E37" s="839"/>
      <c r="F37" s="839"/>
      <c r="G37" s="839"/>
      <c r="H37" s="839"/>
      <c r="I37" s="840"/>
      <c r="J37" s="839"/>
      <c r="K37" s="840" t="s">
        <v>787</v>
      </c>
      <c r="L37" s="417"/>
    </row>
    <row r="38" spans="2:16" ht="20.25" x14ac:dyDescent="0.2">
      <c r="E38" s="923" t="s">
        <v>907</v>
      </c>
      <c r="F38" s="923"/>
      <c r="G38" s="923"/>
      <c r="H38" s="923"/>
      <c r="I38" s="430" t="s">
        <v>908</v>
      </c>
      <c r="J38" s="425" t="s">
        <v>898</v>
      </c>
      <c r="K38" s="430" t="s">
        <v>905</v>
      </c>
      <c r="L38" s="419"/>
    </row>
    <row r="39" spans="2:16" ht="20.25" x14ac:dyDescent="0.2">
      <c r="E39" s="926" t="s">
        <v>909</v>
      </c>
      <c r="F39" s="926"/>
      <c r="G39" s="926"/>
      <c r="H39" s="926"/>
      <c r="I39" s="431" t="s">
        <v>910</v>
      </c>
      <c r="J39" s="428" t="s">
        <v>898</v>
      </c>
      <c r="K39" s="431" t="s">
        <v>911</v>
      </c>
      <c r="L39" s="419"/>
    </row>
    <row r="40" spans="2:16" ht="20.25" x14ac:dyDescent="0.2">
      <c r="E40" s="926" t="s">
        <v>912</v>
      </c>
      <c r="F40" s="926"/>
      <c r="G40" s="926"/>
      <c r="H40" s="926"/>
      <c r="I40" s="431" t="s">
        <v>913</v>
      </c>
      <c r="J40" s="428" t="s">
        <v>898</v>
      </c>
      <c r="K40" s="431" t="s">
        <v>914</v>
      </c>
      <c r="L40" s="419"/>
    </row>
    <row r="41" spans="2:16" ht="20.25" x14ac:dyDescent="0.2">
      <c r="E41" s="926" t="s">
        <v>915</v>
      </c>
      <c r="F41" s="926"/>
      <c r="G41" s="926"/>
      <c r="H41" s="926"/>
      <c r="I41" s="432" t="s">
        <v>916</v>
      </c>
      <c r="J41" s="428" t="s">
        <v>879</v>
      </c>
      <c r="K41" s="432" t="s">
        <v>895</v>
      </c>
      <c r="L41" s="418"/>
    </row>
    <row r="42" spans="2:16" ht="20.25" x14ac:dyDescent="0.2">
      <c r="E42" s="926" t="s">
        <v>917</v>
      </c>
      <c r="F42" s="926"/>
      <c r="G42" s="926"/>
      <c r="H42" s="926"/>
      <c r="I42" s="429" t="s">
        <v>918</v>
      </c>
      <c r="J42" s="428" t="s">
        <v>879</v>
      </c>
      <c r="K42" s="432" t="s">
        <v>895</v>
      </c>
      <c r="L42" s="418"/>
    </row>
    <row r="43" spans="2:16" ht="20.25" x14ac:dyDescent="0.2">
      <c r="E43" s="926" t="s">
        <v>919</v>
      </c>
      <c r="F43" s="926"/>
      <c r="G43" s="926"/>
      <c r="H43" s="926"/>
      <c r="I43" s="429" t="s">
        <v>920</v>
      </c>
      <c r="J43" s="428" t="s">
        <v>879</v>
      </c>
      <c r="K43" s="432" t="s">
        <v>921</v>
      </c>
      <c r="L43" s="418"/>
    </row>
    <row r="44" spans="2:16" ht="20.25" x14ac:dyDescent="0.3">
      <c r="E44" s="707"/>
      <c r="F44" s="707"/>
      <c r="G44" s="707"/>
      <c r="H44" s="707"/>
      <c r="I44" s="420"/>
      <c r="J44" s="421"/>
      <c r="K44" s="418"/>
      <c r="L44" s="418"/>
    </row>
    <row r="45" spans="2:16" ht="20.25" x14ac:dyDescent="0.3">
      <c r="E45" s="707"/>
      <c r="F45" s="707"/>
      <c r="G45" s="707"/>
      <c r="H45" s="707"/>
      <c r="I45" s="420"/>
      <c r="J45" s="421"/>
    </row>
    <row r="51" spans="2:16" ht="18.75" customHeight="1" x14ac:dyDescent="0.2">
      <c r="B51" s="927" t="s">
        <v>922</v>
      </c>
      <c r="C51" s="927"/>
      <c r="D51" s="927"/>
      <c r="E51" s="927"/>
      <c r="F51" s="927"/>
      <c r="G51" s="927"/>
      <c r="H51" s="927"/>
      <c r="I51" s="927"/>
    </row>
    <row r="54" spans="2:16" ht="15" customHeight="1" x14ac:dyDescent="0.2">
      <c r="B54" s="928" t="s">
        <v>923</v>
      </c>
      <c r="C54" s="928"/>
      <c r="D54" s="854" t="s">
        <v>924</v>
      </c>
      <c r="E54" s="854"/>
      <c r="F54" s="854"/>
      <c r="G54" s="854"/>
      <c r="H54" s="854"/>
      <c r="I54" s="854"/>
      <c r="J54" s="854"/>
      <c r="K54" s="854"/>
      <c r="L54" s="854"/>
      <c r="M54" s="854"/>
      <c r="N54" s="854"/>
      <c r="O54" s="854"/>
      <c r="P54" s="854"/>
    </row>
    <row r="55" spans="2:16" ht="15" customHeight="1" x14ac:dyDescent="0.2">
      <c r="B55" s="928"/>
      <c r="C55" s="928"/>
      <c r="D55" s="854"/>
      <c r="E55" s="854"/>
      <c r="F55" s="854"/>
      <c r="G55" s="854"/>
      <c r="H55" s="854"/>
      <c r="I55" s="854"/>
      <c r="J55" s="854"/>
      <c r="K55" s="854"/>
      <c r="L55" s="854"/>
      <c r="M55" s="854"/>
      <c r="N55" s="854"/>
      <c r="O55" s="854"/>
      <c r="P55" s="854"/>
    </row>
    <row r="56" spans="2:16" x14ac:dyDescent="0.2">
      <c r="D56" s="854"/>
      <c r="E56" s="854"/>
      <c r="F56" s="854"/>
      <c r="G56" s="854"/>
      <c r="H56" s="854"/>
      <c r="I56" s="854"/>
      <c r="J56" s="854"/>
      <c r="K56" s="854"/>
      <c r="L56" s="854"/>
      <c r="M56" s="854"/>
      <c r="N56" s="854"/>
      <c r="O56" s="854"/>
      <c r="P56" s="854"/>
    </row>
    <row r="57" spans="2:16" ht="15.75" customHeight="1" x14ac:dyDescent="0.2"/>
    <row r="58" spans="2:16" ht="29.25" customHeight="1" x14ac:dyDescent="0.2">
      <c r="B58" s="925" t="s">
        <v>925</v>
      </c>
      <c r="C58" s="925"/>
      <c r="D58" s="925"/>
      <c r="E58" s="925"/>
      <c r="F58" s="925"/>
      <c r="H58" s="925" t="s">
        <v>926</v>
      </c>
      <c r="I58" s="925"/>
      <c r="J58" s="925"/>
      <c r="K58" s="925"/>
      <c r="L58" s="925"/>
      <c r="M58" s="925"/>
    </row>
    <row r="59" spans="2:16" x14ac:dyDescent="0.2">
      <c r="B59" s="917" t="s">
        <v>927</v>
      </c>
      <c r="C59" s="917"/>
      <c r="D59" s="917"/>
      <c r="E59" s="917"/>
      <c r="F59" s="917"/>
      <c r="H59" s="920" t="s">
        <v>928</v>
      </c>
      <c r="I59" s="920"/>
      <c r="J59" s="920"/>
      <c r="K59" s="920"/>
      <c r="L59" s="920"/>
      <c r="M59" s="920"/>
    </row>
    <row r="60" spans="2:16" x14ac:dyDescent="0.2">
      <c r="B60" s="918"/>
      <c r="C60" s="918"/>
      <c r="D60" s="918"/>
      <c r="E60" s="918"/>
      <c r="F60" s="918"/>
      <c r="H60" s="921"/>
      <c r="I60" s="921"/>
      <c r="J60" s="921"/>
      <c r="K60" s="921"/>
      <c r="L60" s="921"/>
      <c r="M60" s="921"/>
    </row>
    <row r="61" spans="2:16" x14ac:dyDescent="0.2">
      <c r="B61" s="918"/>
      <c r="C61" s="918"/>
      <c r="D61" s="918"/>
      <c r="E61" s="918"/>
      <c r="F61" s="918"/>
      <c r="G61" s="233"/>
      <c r="H61" s="921"/>
      <c r="I61" s="921"/>
      <c r="J61" s="921"/>
      <c r="K61" s="921"/>
      <c r="L61" s="921"/>
      <c r="M61" s="921"/>
    </row>
    <row r="62" spans="2:16" x14ac:dyDescent="0.2">
      <c r="B62" s="919"/>
      <c r="C62" s="919"/>
      <c r="D62" s="919"/>
      <c r="E62" s="919"/>
      <c r="F62" s="919"/>
      <c r="H62" s="922"/>
      <c r="I62" s="922"/>
      <c r="J62" s="922"/>
      <c r="K62" s="922"/>
      <c r="L62" s="922"/>
      <c r="M62" s="922"/>
    </row>
    <row r="63" spans="2:16" ht="15" customHeight="1" x14ac:dyDescent="0.2">
      <c r="B63" s="917" t="s">
        <v>929</v>
      </c>
      <c r="C63" s="917"/>
      <c r="D63" s="917"/>
      <c r="E63" s="917"/>
      <c r="F63" s="917"/>
      <c r="H63" s="920" t="s">
        <v>930</v>
      </c>
      <c r="I63" s="920"/>
      <c r="J63" s="920"/>
      <c r="K63" s="920"/>
      <c r="L63" s="920"/>
      <c r="M63" s="920"/>
    </row>
    <row r="64" spans="2:16" x14ac:dyDescent="0.2">
      <c r="B64" s="918"/>
      <c r="C64" s="918"/>
      <c r="D64" s="918"/>
      <c r="E64" s="918"/>
      <c r="F64" s="918"/>
      <c r="H64" s="921"/>
      <c r="I64" s="921"/>
      <c r="J64" s="921"/>
      <c r="K64" s="921"/>
      <c r="L64" s="921"/>
      <c r="M64" s="921"/>
    </row>
    <row r="65" spans="1:17" x14ac:dyDescent="0.2">
      <c r="B65" s="918"/>
      <c r="C65" s="918"/>
      <c r="D65" s="918"/>
      <c r="E65" s="918"/>
      <c r="F65" s="918"/>
      <c r="G65" s="233"/>
      <c r="H65" s="921"/>
      <c r="I65" s="921"/>
      <c r="J65" s="921"/>
      <c r="K65" s="921"/>
      <c r="L65" s="921"/>
      <c r="M65" s="921"/>
    </row>
    <row r="66" spans="1:17" x14ac:dyDescent="0.2">
      <c r="B66" s="919"/>
      <c r="C66" s="919"/>
      <c r="D66" s="919"/>
      <c r="E66" s="919"/>
      <c r="F66" s="919"/>
      <c r="H66" s="922"/>
      <c r="I66" s="922"/>
      <c r="J66" s="922"/>
      <c r="K66" s="922"/>
      <c r="L66" s="922"/>
      <c r="M66" s="922"/>
    </row>
    <row r="67" spans="1:17" x14ac:dyDescent="0.2">
      <c r="B67" s="917" t="s">
        <v>931</v>
      </c>
      <c r="C67" s="917"/>
      <c r="D67" s="917"/>
      <c r="E67" s="917"/>
      <c r="F67" s="917"/>
      <c r="H67" s="920" t="s">
        <v>932</v>
      </c>
      <c r="I67" s="920"/>
      <c r="J67" s="920"/>
      <c r="K67" s="920"/>
      <c r="L67" s="920"/>
      <c r="M67" s="920"/>
    </row>
    <row r="68" spans="1:17" x14ac:dyDescent="0.2">
      <c r="B68" s="918"/>
      <c r="C68" s="918"/>
      <c r="D68" s="918"/>
      <c r="E68" s="918"/>
      <c r="F68" s="918"/>
      <c r="H68" s="921"/>
      <c r="I68" s="921"/>
      <c r="J68" s="921"/>
      <c r="K68" s="921"/>
      <c r="L68" s="921"/>
      <c r="M68" s="921"/>
    </row>
    <row r="69" spans="1:17" x14ac:dyDescent="0.2">
      <c r="B69" s="918"/>
      <c r="C69" s="918"/>
      <c r="D69" s="918"/>
      <c r="E69" s="918"/>
      <c r="F69" s="918"/>
      <c r="G69" s="233"/>
      <c r="H69" s="921"/>
      <c r="I69" s="921"/>
      <c r="J69" s="921"/>
      <c r="K69" s="921"/>
      <c r="L69" s="921"/>
      <c r="M69" s="921"/>
    </row>
    <row r="70" spans="1:17" x14ac:dyDescent="0.2">
      <c r="B70" s="919"/>
      <c r="C70" s="919"/>
      <c r="D70" s="919"/>
      <c r="E70" s="919"/>
      <c r="F70" s="919"/>
      <c r="H70" s="922"/>
      <c r="I70" s="922"/>
      <c r="J70" s="922"/>
      <c r="K70" s="922"/>
      <c r="L70" s="922"/>
      <c r="M70" s="922"/>
    </row>
    <row r="72" spans="1:17" x14ac:dyDescent="0.2">
      <c r="A72" s="664"/>
      <c r="B72" s="664"/>
      <c r="C72" s="664"/>
      <c r="D72" s="664"/>
      <c r="E72" s="664"/>
      <c r="F72" s="664"/>
      <c r="G72" s="664"/>
      <c r="H72" s="664"/>
      <c r="I72" s="664"/>
      <c r="J72" s="664"/>
      <c r="K72" s="664"/>
      <c r="L72" s="664"/>
      <c r="M72" s="664"/>
      <c r="N72" s="664"/>
      <c r="O72" s="664"/>
      <c r="P72" s="664"/>
      <c r="Q72" s="664"/>
    </row>
    <row r="73" spans="1:17" x14ac:dyDescent="0.2">
      <c r="A73" s="664"/>
      <c r="B73" s="664"/>
      <c r="C73" s="664"/>
      <c r="D73" s="664"/>
      <c r="E73" s="664"/>
      <c r="F73" s="664"/>
      <c r="G73" s="664"/>
      <c r="H73" s="664"/>
      <c r="I73" s="664"/>
      <c r="J73" s="664"/>
      <c r="K73" s="664"/>
      <c r="L73" s="664"/>
      <c r="M73" s="664"/>
      <c r="N73" s="664"/>
      <c r="O73" s="664"/>
      <c r="P73" s="664"/>
      <c r="Q73" s="664"/>
    </row>
  </sheetData>
  <sheetProtection algorithmName="SHA-512" hashValue="VtnuVlNSxkOeTu12ouSuYrN7OSvwcQmYHFo0lP2osmnvrJJtuUwwIVmHd5txl7E6G1AZhlaHEJ+Uqf6qi0LT9w==" saltValue="9D19d0RTSmj9onwfizv5pA==" spinCount="100000" sheet="1" objects="1" scenarios="1"/>
  <mergeCells count="48">
    <mergeCell ref="A1:Q2"/>
    <mergeCell ref="B7:C8"/>
    <mergeCell ref="D7:P8"/>
    <mergeCell ref="B10:C11"/>
    <mergeCell ref="D10:P11"/>
    <mergeCell ref="D4:P5"/>
    <mergeCell ref="E42:H42"/>
    <mergeCell ref="I36:I37"/>
    <mergeCell ref="B13:C14"/>
    <mergeCell ref="D13:P14"/>
    <mergeCell ref="I18:I19"/>
    <mergeCell ref="B18:D18"/>
    <mergeCell ref="J18:J19"/>
    <mergeCell ref="E18:H19"/>
    <mergeCell ref="E36:H37"/>
    <mergeCell ref="J36:J37"/>
    <mergeCell ref="H67:M70"/>
    <mergeCell ref="B63:F66"/>
    <mergeCell ref="H63:M66"/>
    <mergeCell ref="E38:H38"/>
    <mergeCell ref="B34:D34"/>
    <mergeCell ref="B58:F58"/>
    <mergeCell ref="H58:M58"/>
    <mergeCell ref="E43:H43"/>
    <mergeCell ref="E44:H44"/>
    <mergeCell ref="E45:H45"/>
    <mergeCell ref="D54:P56"/>
    <mergeCell ref="B51:I51"/>
    <mergeCell ref="E39:H39"/>
    <mergeCell ref="E40:H40"/>
    <mergeCell ref="B54:C55"/>
    <mergeCell ref="E41:H41"/>
    <mergeCell ref="A72:Q73"/>
    <mergeCell ref="E27:H27"/>
    <mergeCell ref="E28:H28"/>
    <mergeCell ref="K36:K37"/>
    <mergeCell ref="E24:H24"/>
    <mergeCell ref="M16:Q32"/>
    <mergeCell ref="E26:H26"/>
    <mergeCell ref="K18:K19"/>
    <mergeCell ref="E25:H25"/>
    <mergeCell ref="E21:H21"/>
    <mergeCell ref="E22:H22"/>
    <mergeCell ref="E23:H23"/>
    <mergeCell ref="E20:H20"/>
    <mergeCell ref="B59:F62"/>
    <mergeCell ref="H59:M62"/>
    <mergeCell ref="B67:F70"/>
  </mergeCells>
  <pageMargins left="0.7" right="0.7" top="0.75" bottom="0.75" header="0.3" footer="0.3"/>
  <pageSetup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R37"/>
  <sheetViews>
    <sheetView showGridLines="0" showRowColHeaders="0" zoomScale="90" zoomScaleNormal="90" workbookViewId="0">
      <selection activeCell="R5" sqref="R5"/>
    </sheetView>
  </sheetViews>
  <sheetFormatPr baseColWidth="10" defaultColWidth="11.42578125" defaultRowHeight="15" x14ac:dyDescent="0.25"/>
  <cols>
    <col min="1" max="1" width="1" style="1" customWidth="1"/>
    <col min="2" max="16384" width="11.42578125" style="1"/>
  </cols>
  <sheetData>
    <row r="1" spans="1:18" ht="15" customHeight="1" x14ac:dyDescent="0.25">
      <c r="A1" s="936" t="s">
        <v>933</v>
      </c>
      <c r="B1" s="936"/>
      <c r="C1" s="936"/>
      <c r="D1" s="936"/>
      <c r="E1" s="936"/>
      <c r="F1" s="936"/>
      <c r="G1" s="936"/>
      <c r="H1" s="936"/>
      <c r="I1" s="936"/>
      <c r="J1" s="936"/>
      <c r="K1" s="936"/>
      <c r="L1" s="936"/>
      <c r="M1" s="936"/>
      <c r="N1" s="936"/>
      <c r="O1" s="936"/>
      <c r="P1" s="936"/>
      <c r="Q1" s="936"/>
    </row>
    <row r="2" spans="1:18" ht="15" customHeight="1" x14ac:dyDescent="0.25">
      <c r="A2" s="936"/>
      <c r="B2" s="936"/>
      <c r="C2" s="936"/>
      <c r="D2" s="936"/>
      <c r="E2" s="936"/>
      <c r="F2" s="936"/>
      <c r="G2" s="936"/>
      <c r="H2" s="936"/>
      <c r="I2" s="936"/>
      <c r="J2" s="936"/>
      <c r="K2" s="936"/>
      <c r="L2" s="936"/>
      <c r="M2" s="936"/>
      <c r="N2" s="936"/>
      <c r="O2" s="936"/>
      <c r="P2" s="936"/>
      <c r="Q2" s="936"/>
    </row>
    <row r="3" spans="1:18" x14ac:dyDescent="0.25">
      <c r="B3" s="26"/>
      <c r="N3" s="579" t="s">
        <v>934</v>
      </c>
      <c r="O3" s="579"/>
      <c r="P3" s="578" t="s">
        <v>935</v>
      </c>
      <c r="Q3" s="17"/>
    </row>
    <row r="5" spans="1:18" ht="32.25" customHeight="1" x14ac:dyDescent="0.25">
      <c r="B5" s="944" t="s">
        <v>936</v>
      </c>
      <c r="C5" s="944"/>
      <c r="D5" s="945" t="s">
        <v>937</v>
      </c>
      <c r="E5" s="946"/>
      <c r="F5" s="946"/>
      <c r="G5" s="946"/>
      <c r="H5" s="946"/>
      <c r="I5" s="946"/>
      <c r="J5" s="946"/>
      <c r="K5" s="946"/>
      <c r="L5" s="946"/>
      <c r="M5" s="946"/>
      <c r="N5" s="946"/>
      <c r="O5" s="946"/>
      <c r="P5" s="947"/>
      <c r="R5" s="633"/>
    </row>
    <row r="6" spans="1:18" ht="32.25" customHeight="1" x14ac:dyDescent="0.25">
      <c r="B6" s="944"/>
      <c r="C6" s="944"/>
      <c r="D6" s="948"/>
      <c r="E6" s="949"/>
      <c r="F6" s="949"/>
      <c r="G6" s="949"/>
      <c r="H6" s="949"/>
      <c r="I6" s="949"/>
      <c r="J6" s="949"/>
      <c r="K6" s="949"/>
      <c r="L6" s="949"/>
      <c r="M6" s="949"/>
      <c r="N6" s="949"/>
      <c r="O6" s="949"/>
      <c r="P6" s="950"/>
    </row>
    <row r="9" spans="1:18" ht="22.5" customHeight="1" x14ac:dyDescent="0.25">
      <c r="B9" s="940"/>
      <c r="C9" s="941"/>
      <c r="D9" s="951">
        <v>2014</v>
      </c>
      <c r="E9" s="952">
        <v>2016</v>
      </c>
      <c r="F9" s="952">
        <v>2018</v>
      </c>
      <c r="G9" s="954">
        <v>2023</v>
      </c>
      <c r="H9" s="954" t="s">
        <v>938</v>
      </c>
    </row>
    <row r="10" spans="1:18" ht="22.5" customHeight="1" x14ac:dyDescent="0.25">
      <c r="B10" s="942"/>
      <c r="C10" s="943"/>
      <c r="D10" s="951"/>
      <c r="E10" s="953"/>
      <c r="F10" s="953"/>
      <c r="G10" s="955"/>
      <c r="H10" s="955"/>
    </row>
    <row r="11" spans="1:18" ht="30" customHeight="1" x14ac:dyDescent="0.25">
      <c r="B11" s="956" t="s">
        <v>939</v>
      </c>
      <c r="C11" s="957"/>
      <c r="D11" s="16">
        <v>97</v>
      </c>
      <c r="E11" s="16">
        <v>94</v>
      </c>
      <c r="F11" s="16">
        <v>58</v>
      </c>
      <c r="G11" s="16">
        <v>66</v>
      </c>
      <c r="H11" s="576">
        <f t="shared" ref="H11:H17" si="0">F11-G11</f>
        <v>-8</v>
      </c>
    </row>
    <row r="12" spans="1:18" ht="30" customHeight="1" x14ac:dyDescent="0.25">
      <c r="B12" s="934" t="s">
        <v>940</v>
      </c>
      <c r="C12" s="935"/>
      <c r="D12" s="175">
        <v>79</v>
      </c>
      <c r="E12" s="175">
        <v>129</v>
      </c>
      <c r="F12" s="175">
        <v>75</v>
      </c>
      <c r="G12" s="175">
        <v>84</v>
      </c>
      <c r="H12" s="577">
        <f t="shared" si="0"/>
        <v>-9</v>
      </c>
    </row>
    <row r="13" spans="1:18" ht="30" customHeight="1" x14ac:dyDescent="0.25">
      <c r="B13" s="934" t="s">
        <v>877</v>
      </c>
      <c r="C13" s="935"/>
      <c r="D13" s="175">
        <v>98</v>
      </c>
      <c r="E13" s="175">
        <v>95</v>
      </c>
      <c r="F13" s="175">
        <v>73</v>
      </c>
      <c r="G13" s="175">
        <v>59</v>
      </c>
      <c r="H13" s="577">
        <f t="shared" si="0"/>
        <v>14</v>
      </c>
    </row>
    <row r="14" spans="1:18" ht="30" customHeight="1" x14ac:dyDescent="0.25">
      <c r="B14" s="934" t="s">
        <v>941</v>
      </c>
      <c r="C14" s="935"/>
      <c r="D14" s="175">
        <v>95</v>
      </c>
      <c r="E14" s="175">
        <v>103</v>
      </c>
      <c r="F14" s="175">
        <v>46</v>
      </c>
      <c r="G14" s="175">
        <v>57</v>
      </c>
      <c r="H14" s="577">
        <f t="shared" si="0"/>
        <v>-11</v>
      </c>
    </row>
    <row r="15" spans="1:18" ht="30" customHeight="1" x14ac:dyDescent="0.25">
      <c r="B15" s="932" t="s">
        <v>942</v>
      </c>
      <c r="C15" s="933"/>
      <c r="D15" s="175">
        <v>91</v>
      </c>
      <c r="E15" s="175">
        <v>81</v>
      </c>
      <c r="F15" s="175">
        <v>56</v>
      </c>
      <c r="G15" s="175">
        <v>57</v>
      </c>
      <c r="H15" s="577">
        <f t="shared" si="0"/>
        <v>-1</v>
      </c>
    </row>
    <row r="16" spans="1:18" ht="30" customHeight="1" x14ac:dyDescent="0.25">
      <c r="B16" s="934" t="s">
        <v>943</v>
      </c>
      <c r="C16" s="935"/>
      <c r="D16" s="175">
        <v>108</v>
      </c>
      <c r="E16" s="175">
        <v>96</v>
      </c>
      <c r="F16" s="175">
        <v>53</v>
      </c>
      <c r="G16" s="175">
        <v>62</v>
      </c>
      <c r="H16" s="577">
        <f t="shared" si="0"/>
        <v>-9</v>
      </c>
    </row>
    <row r="17" spans="2:16" ht="30" customHeight="1" x14ac:dyDescent="0.25">
      <c r="B17" s="934" t="s">
        <v>944</v>
      </c>
      <c r="C17" s="935"/>
      <c r="D17" s="175">
        <v>111</v>
      </c>
      <c r="E17" s="175">
        <v>78</v>
      </c>
      <c r="F17" s="175">
        <v>81</v>
      </c>
      <c r="G17" s="175">
        <v>65</v>
      </c>
      <c r="H17" s="577">
        <f t="shared" si="0"/>
        <v>16</v>
      </c>
    </row>
    <row r="18" spans="2:16" ht="16.5" x14ac:dyDescent="0.35">
      <c r="B18" s="24" t="s">
        <v>945</v>
      </c>
    </row>
    <row r="21" spans="2:16" ht="16.5" customHeight="1" x14ac:dyDescent="0.25">
      <c r="B21" s="939" t="s">
        <v>946</v>
      </c>
      <c r="C21" s="939"/>
      <c r="D21" s="939"/>
      <c r="E21" s="939"/>
      <c r="F21" s="939"/>
      <c r="O21" s="937" t="s">
        <v>947</v>
      </c>
      <c r="P21" s="938"/>
    </row>
    <row r="22" spans="2:16" ht="18" x14ac:dyDescent="0.25">
      <c r="B22" s="939"/>
      <c r="C22" s="939"/>
      <c r="D22" s="939"/>
      <c r="E22" s="939"/>
      <c r="F22" s="939"/>
      <c r="O22" s="25">
        <v>2007</v>
      </c>
      <c r="P22" s="175">
        <v>82</v>
      </c>
    </row>
    <row r="23" spans="2:16" ht="18" x14ac:dyDescent="0.25">
      <c r="B23" s="939"/>
      <c r="C23" s="939"/>
      <c r="D23" s="939"/>
      <c r="E23" s="939"/>
      <c r="F23" s="939"/>
      <c r="O23" s="25">
        <v>2010</v>
      </c>
      <c r="P23" s="175">
        <v>72</v>
      </c>
    </row>
    <row r="24" spans="2:16" ht="18" x14ac:dyDescent="0.25">
      <c r="B24" s="939"/>
      <c r="C24" s="939"/>
      <c r="D24" s="939"/>
      <c r="E24" s="939"/>
      <c r="F24" s="939"/>
      <c r="O24" s="25">
        <v>2012</v>
      </c>
      <c r="P24" s="175">
        <v>64</v>
      </c>
    </row>
    <row r="25" spans="2:16" ht="18" x14ac:dyDescent="0.25">
      <c r="B25" s="939"/>
      <c r="C25" s="939"/>
      <c r="D25" s="939"/>
      <c r="E25" s="939"/>
      <c r="F25" s="939"/>
      <c r="O25" s="25">
        <v>2014</v>
      </c>
      <c r="P25" s="175">
        <v>97</v>
      </c>
    </row>
    <row r="26" spans="2:16" ht="18" x14ac:dyDescent="0.25">
      <c r="B26" s="939"/>
      <c r="C26" s="939"/>
      <c r="D26" s="939"/>
      <c r="E26" s="939"/>
      <c r="F26" s="939"/>
      <c r="O26" s="25">
        <v>2016</v>
      </c>
      <c r="P26" s="175">
        <v>94</v>
      </c>
    </row>
    <row r="27" spans="2:16" ht="18" x14ac:dyDescent="0.25">
      <c r="B27" s="939"/>
      <c r="C27" s="939"/>
      <c r="D27" s="939"/>
      <c r="E27" s="939"/>
      <c r="F27" s="939"/>
      <c r="O27" s="25">
        <v>2018</v>
      </c>
      <c r="P27" s="175">
        <v>58</v>
      </c>
    </row>
    <row r="28" spans="2:16" ht="18" x14ac:dyDescent="0.25">
      <c r="B28" s="939"/>
      <c r="C28" s="939"/>
      <c r="D28" s="939"/>
      <c r="E28" s="939"/>
      <c r="F28" s="939"/>
      <c r="O28" s="25">
        <v>2023</v>
      </c>
      <c r="P28" s="175">
        <v>66</v>
      </c>
    </row>
    <row r="29" spans="2:16" x14ac:dyDescent="0.25">
      <c r="B29" s="939"/>
      <c r="C29" s="939"/>
      <c r="D29" s="939"/>
      <c r="E29" s="939"/>
      <c r="F29" s="939"/>
    </row>
    <row r="36" spans="1:17" x14ac:dyDescent="0.25">
      <c r="A36" s="936"/>
      <c r="B36" s="936"/>
      <c r="C36" s="936"/>
      <c r="D36" s="936"/>
      <c r="E36" s="936"/>
      <c r="F36" s="936"/>
      <c r="G36" s="936"/>
      <c r="H36" s="936"/>
      <c r="I36" s="936"/>
      <c r="J36" s="936"/>
      <c r="K36" s="936"/>
      <c r="L36" s="936"/>
      <c r="M36" s="936"/>
      <c r="N36" s="936"/>
      <c r="O36" s="936"/>
      <c r="P36" s="936"/>
      <c r="Q36" s="936"/>
    </row>
    <row r="37" spans="1:17" x14ac:dyDescent="0.25">
      <c r="A37" s="936"/>
      <c r="B37" s="936"/>
      <c r="C37" s="936"/>
      <c r="D37" s="936"/>
      <c r="E37" s="936"/>
      <c r="F37" s="936"/>
      <c r="G37" s="936"/>
      <c r="H37" s="936"/>
      <c r="I37" s="936"/>
      <c r="J37" s="936"/>
      <c r="K37" s="936"/>
      <c r="L37" s="936"/>
      <c r="M37" s="936"/>
      <c r="N37" s="936"/>
      <c r="O37" s="936"/>
      <c r="P37" s="936"/>
      <c r="Q37" s="936"/>
    </row>
  </sheetData>
  <sheetProtection algorithmName="SHA-512" hashValue="rmj3852+LxI15PA4uztNWs/6ba5//NNedrsccWneK3CO0+bACsyyniVsosY4EPpbZuPGCNNOclQWF6E0d1x1Xg==" saltValue="jJ68ZqXTJ5+govHDfi5Z0w==" spinCount="100000" sheet="1" objects="1" scenarios="1"/>
  <mergeCells count="19">
    <mergeCell ref="B13:C13"/>
    <mergeCell ref="B14:C14"/>
    <mergeCell ref="B9:C10"/>
    <mergeCell ref="A1:Q2"/>
    <mergeCell ref="B5:C6"/>
    <mergeCell ref="D5:P6"/>
    <mergeCell ref="B12:C12"/>
    <mergeCell ref="D9:D10"/>
    <mergeCell ref="E9:E10"/>
    <mergeCell ref="G9:G10"/>
    <mergeCell ref="B11:C11"/>
    <mergeCell ref="F9:F10"/>
    <mergeCell ref="H9:H10"/>
    <mergeCell ref="B15:C15"/>
    <mergeCell ref="B16:C16"/>
    <mergeCell ref="B17:C17"/>
    <mergeCell ref="A36:Q37"/>
    <mergeCell ref="O21:P21"/>
    <mergeCell ref="B21:F29"/>
  </mergeCells>
  <conditionalFormatting sqref="G11:G17">
    <cfRule type="cellIs" dxfId="1" priority="2" operator="lessThan">
      <formula>0</formula>
    </cfRule>
  </conditionalFormatting>
  <conditionalFormatting sqref="H11:H17">
    <cfRule type="cellIs" dxfId="0" priority="1" operator="lessThan">
      <formula>0</formula>
    </cfRule>
  </conditionalFormatting>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showGridLines="0" zoomScale="82" zoomScaleNormal="82" workbookViewId="0">
      <selection activeCell="E4" sqref="E4"/>
    </sheetView>
  </sheetViews>
  <sheetFormatPr baseColWidth="10" defaultColWidth="11.42578125" defaultRowHeight="14.25" x14ac:dyDescent="0.2"/>
  <cols>
    <col min="1" max="1" width="3.28515625" style="216" customWidth="1"/>
    <col min="2" max="2" width="17.42578125" style="216" customWidth="1"/>
    <col min="3" max="3" width="14" style="216" customWidth="1"/>
    <col min="4" max="4" width="12.7109375" style="216" customWidth="1"/>
    <col min="5" max="5" width="14.7109375" style="216" customWidth="1"/>
    <col min="6" max="6" width="13.28515625" style="216" customWidth="1"/>
    <col min="7" max="7" width="11.7109375" style="216" customWidth="1"/>
    <col min="8" max="8" width="10.7109375" style="216" customWidth="1"/>
    <col min="9" max="9" width="25" style="216" customWidth="1"/>
    <col min="10" max="10" width="11.42578125" style="216"/>
    <col min="11" max="11" width="12.7109375" style="216" customWidth="1"/>
    <col min="12" max="12" width="13.5703125" style="216" customWidth="1"/>
    <col min="13" max="16384" width="11.42578125" style="216"/>
  </cols>
  <sheetData>
    <row r="1" spans="1:18" ht="15" customHeight="1" x14ac:dyDescent="0.2">
      <c r="A1" s="664" t="s">
        <v>948</v>
      </c>
      <c r="B1" s="664"/>
      <c r="C1" s="664"/>
      <c r="D1" s="664"/>
      <c r="E1" s="664"/>
      <c r="F1" s="664"/>
      <c r="G1" s="664"/>
      <c r="H1" s="664"/>
      <c r="I1" s="664"/>
      <c r="J1" s="664"/>
      <c r="K1" s="664"/>
      <c r="L1" s="664"/>
      <c r="M1" s="664"/>
      <c r="N1" s="664"/>
      <c r="O1" s="664"/>
      <c r="P1" s="664"/>
      <c r="Q1" s="664"/>
      <c r="R1" s="664"/>
    </row>
    <row r="2" spans="1:18" ht="15" customHeight="1" x14ac:dyDescent="0.2">
      <c r="A2" s="664"/>
      <c r="B2" s="664"/>
      <c r="C2" s="664"/>
      <c r="D2" s="664"/>
      <c r="E2" s="664"/>
      <c r="F2" s="664"/>
      <c r="G2" s="664"/>
      <c r="H2" s="664"/>
      <c r="I2" s="664"/>
      <c r="J2" s="664"/>
      <c r="K2" s="664"/>
      <c r="L2" s="664"/>
      <c r="M2" s="664"/>
      <c r="N2" s="664"/>
      <c r="O2" s="664"/>
      <c r="P2" s="664"/>
      <c r="Q2" s="664"/>
      <c r="R2" s="664"/>
    </row>
    <row r="3" spans="1:18" x14ac:dyDescent="0.2">
      <c r="B3" s="218"/>
      <c r="M3" s="219" t="s">
        <v>949</v>
      </c>
      <c r="N3" s="219"/>
      <c r="P3" s="321" t="s">
        <v>950</v>
      </c>
    </row>
    <row r="4" spans="1:18" x14ac:dyDescent="0.2">
      <c r="B4" s="218"/>
      <c r="M4" s="219"/>
      <c r="N4" s="219"/>
      <c r="O4" s="219"/>
      <c r="P4" s="219"/>
    </row>
    <row r="5" spans="1:18" x14ac:dyDescent="0.2">
      <c r="B5" s="218"/>
      <c r="M5" s="219"/>
      <c r="N5" s="219"/>
      <c r="O5" s="219"/>
      <c r="P5" s="219"/>
    </row>
    <row r="6" spans="1:18" ht="15" customHeight="1" x14ac:dyDescent="0.2">
      <c r="B6" s="961" t="s">
        <v>951</v>
      </c>
      <c r="C6" s="961"/>
      <c r="D6" s="962" t="s">
        <v>952</v>
      </c>
      <c r="E6" s="963"/>
      <c r="F6" s="963"/>
      <c r="G6" s="963"/>
      <c r="H6" s="963"/>
      <c r="I6" s="963"/>
      <c r="J6" s="963"/>
      <c r="K6" s="963"/>
      <c r="L6" s="963"/>
      <c r="M6" s="963"/>
      <c r="N6" s="963"/>
      <c r="O6" s="963"/>
      <c r="P6" s="964"/>
    </row>
    <row r="7" spans="1:18" ht="15" customHeight="1" x14ac:dyDescent="0.2">
      <c r="B7" s="961"/>
      <c r="C7" s="961"/>
      <c r="D7" s="965"/>
      <c r="E7" s="966"/>
      <c r="F7" s="966"/>
      <c r="G7" s="966"/>
      <c r="H7" s="966"/>
      <c r="I7" s="966"/>
      <c r="J7" s="966"/>
      <c r="K7" s="966"/>
      <c r="L7" s="966"/>
      <c r="M7" s="966"/>
      <c r="N7" s="966"/>
      <c r="O7" s="966"/>
      <c r="P7" s="967"/>
    </row>
    <row r="8" spans="1:18" x14ac:dyDescent="0.2">
      <c r="B8" s="961"/>
      <c r="C8" s="961"/>
      <c r="D8" s="968"/>
      <c r="E8" s="969"/>
      <c r="F8" s="969"/>
      <c r="G8" s="969"/>
      <c r="H8" s="969"/>
      <c r="I8" s="969"/>
      <c r="J8" s="969"/>
      <c r="K8" s="969"/>
      <c r="L8" s="969"/>
      <c r="M8" s="969"/>
      <c r="N8" s="969"/>
      <c r="O8" s="969"/>
      <c r="P8" s="970"/>
    </row>
    <row r="9" spans="1:18" x14ac:dyDescent="0.2">
      <c r="B9" s="218"/>
      <c r="D9" s="973" t="s">
        <v>953</v>
      </c>
      <c r="E9" s="973"/>
      <c r="F9" s="973"/>
      <c r="G9" s="973"/>
      <c r="H9" s="973"/>
      <c r="I9" s="973"/>
      <c r="J9" s="973"/>
      <c r="K9" s="973"/>
      <c r="L9" s="973"/>
      <c r="M9" s="973"/>
      <c r="N9" s="973"/>
      <c r="O9" s="973"/>
      <c r="P9" s="973"/>
    </row>
    <row r="10" spans="1:18" x14ac:dyDescent="0.2">
      <c r="B10" s="218"/>
      <c r="D10" s="931"/>
      <c r="E10" s="931"/>
      <c r="F10" s="931"/>
      <c r="G10" s="931"/>
      <c r="H10" s="931"/>
      <c r="I10" s="931"/>
      <c r="J10" s="931"/>
      <c r="K10" s="931"/>
      <c r="L10" s="931"/>
      <c r="M10" s="931"/>
      <c r="N10" s="931"/>
      <c r="O10" s="931"/>
      <c r="P10" s="931"/>
    </row>
    <row r="11" spans="1:18" ht="15" customHeight="1" x14ac:dyDescent="0.2">
      <c r="B11" s="218"/>
      <c r="H11" s="233"/>
      <c r="I11" s="233"/>
      <c r="J11" s="233"/>
      <c r="K11" s="233"/>
      <c r="L11" s="233"/>
      <c r="M11" s="233"/>
      <c r="N11" s="233"/>
      <c r="O11" s="233"/>
      <c r="P11" s="233"/>
    </row>
    <row r="12" spans="1:18" x14ac:dyDescent="0.2">
      <c r="H12" s="233"/>
      <c r="I12" s="233"/>
      <c r="J12" s="233"/>
      <c r="K12" s="233"/>
      <c r="L12" s="233"/>
      <c r="M12" s="233"/>
      <c r="N12" s="233"/>
      <c r="O12" s="233"/>
      <c r="P12" s="233"/>
    </row>
    <row r="13" spans="1:18" x14ac:dyDescent="0.2">
      <c r="B13" s="218"/>
      <c r="M13" s="219"/>
      <c r="N13" s="219"/>
      <c r="O13" s="219"/>
      <c r="P13" s="219"/>
    </row>
    <row r="14" spans="1:18" ht="48" customHeight="1" x14ac:dyDescent="0.2">
      <c r="I14" s="974" t="s">
        <v>954</v>
      </c>
      <c r="J14" s="974"/>
      <c r="K14" s="974"/>
      <c r="L14" s="974"/>
      <c r="M14" s="219"/>
      <c r="N14" s="219"/>
      <c r="O14" s="219"/>
      <c r="P14" s="219"/>
    </row>
    <row r="15" spans="1:18" ht="18.75" customHeight="1" x14ac:dyDescent="0.2">
      <c r="J15" s="433">
        <v>2018</v>
      </c>
      <c r="K15" s="433">
        <v>2020</v>
      </c>
      <c r="L15" s="434" t="s">
        <v>77</v>
      </c>
      <c r="M15" s="219"/>
      <c r="N15" s="219"/>
      <c r="O15" s="219"/>
      <c r="P15" s="219"/>
    </row>
    <row r="16" spans="1:18" ht="26.25" customHeight="1" x14ac:dyDescent="0.2">
      <c r="I16" s="435" t="s">
        <v>955</v>
      </c>
      <c r="J16" s="436">
        <v>0.46500000000000002</v>
      </c>
      <c r="K16" s="436">
        <v>0.13900000000000001</v>
      </c>
      <c r="L16" s="437" t="s">
        <v>956</v>
      </c>
      <c r="M16" s="219"/>
      <c r="N16" s="219"/>
      <c r="O16" s="219"/>
      <c r="P16" s="219"/>
    </row>
    <row r="17" spans="2:16" ht="26.25" customHeight="1" thickBot="1" x14ac:dyDescent="0.25">
      <c r="B17" s="977" t="s">
        <v>957</v>
      </c>
      <c r="C17" s="977"/>
      <c r="D17" s="438">
        <v>2018</v>
      </c>
      <c r="E17" s="438">
        <v>2020</v>
      </c>
      <c r="F17" s="439" t="s">
        <v>77</v>
      </c>
      <c r="I17" s="435" t="s">
        <v>958</v>
      </c>
      <c r="J17" s="436">
        <v>0.35199999999999998</v>
      </c>
      <c r="K17" s="436">
        <v>0.307</v>
      </c>
      <c r="L17" s="440">
        <f>K17-J17</f>
        <v>-4.4999999999999984E-2</v>
      </c>
      <c r="N17" s="441"/>
      <c r="O17" s="441"/>
      <c r="P17" s="442"/>
    </row>
    <row r="18" spans="2:16" ht="41.25" customHeight="1" x14ac:dyDescent="0.2">
      <c r="B18" s="977"/>
      <c r="C18" s="977"/>
      <c r="D18" s="436">
        <v>0.13500000000000001</v>
      </c>
      <c r="E18" s="436">
        <v>0.126</v>
      </c>
      <c r="F18" s="440">
        <f>E18-D18</f>
        <v>-9.000000000000008E-3</v>
      </c>
      <c r="I18" s="435" t="s">
        <v>959</v>
      </c>
      <c r="J18" s="436">
        <v>0.111</v>
      </c>
      <c r="K18" s="436">
        <v>0.17799999999999999</v>
      </c>
      <c r="L18" s="443">
        <f>K18-J18</f>
        <v>6.699999999999999E-2</v>
      </c>
      <c r="P18" s="219"/>
    </row>
    <row r="19" spans="2:16" ht="26.25" customHeight="1" x14ac:dyDescent="0.2">
      <c r="B19" s="434"/>
      <c r="C19" s="434"/>
      <c r="D19" s="436"/>
      <c r="E19" s="436"/>
      <c r="F19" s="440"/>
      <c r="I19" s="435" t="s">
        <v>960</v>
      </c>
      <c r="J19" s="436"/>
      <c r="K19" s="436">
        <v>0.29299999999999998</v>
      </c>
      <c r="L19" s="437" t="s">
        <v>956</v>
      </c>
      <c r="P19" s="219"/>
    </row>
    <row r="20" spans="2:16" ht="26.25" customHeight="1" x14ac:dyDescent="0.2">
      <c r="I20" s="435" t="s">
        <v>961</v>
      </c>
      <c r="J20" s="436">
        <v>7.1999999999999995E-2</v>
      </c>
      <c r="K20" s="436">
        <v>8.3000000000000004E-2</v>
      </c>
      <c r="L20" s="443">
        <f>K20-J20</f>
        <v>1.100000000000001E-2</v>
      </c>
      <c r="N20" s="441"/>
      <c r="O20" s="441"/>
      <c r="P20" s="219"/>
    </row>
    <row r="21" spans="2:16" ht="18" customHeight="1" x14ac:dyDescent="0.2">
      <c r="I21" s="383"/>
      <c r="P21" s="219"/>
    </row>
    <row r="22" spans="2:16" ht="18" customHeight="1" x14ac:dyDescent="0.2">
      <c r="I22" s="356" t="s">
        <v>962</v>
      </c>
      <c r="J22" s="444"/>
      <c r="N22" s="441"/>
      <c r="O22" s="441"/>
      <c r="P22" s="441"/>
    </row>
    <row r="23" spans="2:16" ht="18" customHeight="1" x14ac:dyDescent="0.2">
      <c r="P23" s="219"/>
    </row>
    <row r="24" spans="2:16" ht="18" customHeight="1" x14ac:dyDescent="0.2">
      <c r="N24" s="441"/>
      <c r="O24" s="441"/>
      <c r="P24" s="219"/>
    </row>
    <row r="25" spans="2:16" ht="18" customHeight="1" x14ac:dyDescent="0.2">
      <c r="B25" s="313" t="s">
        <v>963</v>
      </c>
      <c r="M25" s="219"/>
      <c r="N25" s="219"/>
      <c r="O25" s="219"/>
      <c r="P25" s="219"/>
    </row>
    <row r="26" spans="2:16" x14ac:dyDescent="0.2">
      <c r="M26" s="219"/>
      <c r="N26" s="219"/>
      <c r="O26" s="219"/>
      <c r="P26" s="219"/>
    </row>
    <row r="27" spans="2:16" x14ac:dyDescent="0.2">
      <c r="M27" s="219"/>
      <c r="N27" s="219"/>
      <c r="O27" s="219"/>
      <c r="P27" s="219"/>
    </row>
    <row r="28" spans="2:16" ht="15" customHeight="1" x14ac:dyDescent="0.2">
      <c r="M28" s="219"/>
      <c r="N28" s="219"/>
      <c r="O28" s="219"/>
      <c r="P28" s="219"/>
    </row>
    <row r="29" spans="2:16" ht="15" customHeight="1" x14ac:dyDescent="0.2">
      <c r="M29" s="219"/>
      <c r="N29" s="219"/>
      <c r="O29" s="219"/>
      <c r="P29" s="219"/>
    </row>
    <row r="30" spans="2:16" ht="15" customHeight="1" x14ac:dyDescent="0.2">
      <c r="B30" s="792" t="s">
        <v>964</v>
      </c>
      <c r="C30" s="971" t="s">
        <v>209</v>
      </c>
      <c r="D30" s="792" t="s">
        <v>196</v>
      </c>
      <c r="E30" s="803" t="s">
        <v>965</v>
      </c>
      <c r="F30" s="792" t="s">
        <v>966</v>
      </c>
      <c r="G30" s="971" t="s">
        <v>967</v>
      </c>
      <c r="H30" s="971" t="s">
        <v>968</v>
      </c>
      <c r="M30" s="219"/>
      <c r="N30" s="219"/>
      <c r="O30" s="219"/>
      <c r="P30" s="219"/>
    </row>
    <row r="31" spans="2:16" ht="15" customHeight="1" thickBot="1" x14ac:dyDescent="0.25">
      <c r="B31" s="793"/>
      <c r="C31" s="972"/>
      <c r="D31" s="793"/>
      <c r="E31" s="833"/>
      <c r="F31" s="793"/>
      <c r="G31" s="972"/>
      <c r="H31" s="972"/>
      <c r="M31" s="219"/>
      <c r="N31" s="219"/>
      <c r="O31" s="219"/>
      <c r="P31" s="219"/>
    </row>
    <row r="32" spans="2:16" ht="15" x14ac:dyDescent="0.2">
      <c r="B32" s="445">
        <v>2018</v>
      </c>
      <c r="C32" s="631">
        <v>0.152</v>
      </c>
      <c r="D32" s="631">
        <v>0.152</v>
      </c>
      <c r="E32" s="631">
        <v>0.128</v>
      </c>
      <c r="F32" s="631">
        <v>0.115</v>
      </c>
      <c r="G32" s="631">
        <v>0.10299999999999999</v>
      </c>
      <c r="H32" s="631">
        <v>0.13500000000000001</v>
      </c>
      <c r="M32" s="219"/>
      <c r="N32" s="219"/>
      <c r="O32" s="219"/>
      <c r="P32" s="219"/>
    </row>
    <row r="33" spans="2:16" ht="15" x14ac:dyDescent="0.2">
      <c r="B33" s="446">
        <v>2020</v>
      </c>
      <c r="C33" s="615">
        <v>8.4000000000000005E-2</v>
      </c>
      <c r="D33" s="615">
        <v>9.0999999999999998E-2</v>
      </c>
      <c r="E33" s="615">
        <v>0.223</v>
      </c>
      <c r="F33" s="615">
        <v>0.127</v>
      </c>
      <c r="G33" s="615">
        <v>0.251</v>
      </c>
      <c r="H33" s="615">
        <v>0.126</v>
      </c>
      <c r="M33" s="219"/>
      <c r="N33" s="219"/>
      <c r="O33" s="219"/>
      <c r="P33" s="219"/>
    </row>
    <row r="34" spans="2:16" x14ac:dyDescent="0.2">
      <c r="B34" s="313" t="s">
        <v>969</v>
      </c>
      <c r="M34" s="219"/>
      <c r="N34" s="219"/>
      <c r="O34" s="219"/>
      <c r="P34" s="219"/>
    </row>
    <row r="35" spans="2:16" x14ac:dyDescent="0.2">
      <c r="B35" s="313"/>
      <c r="M35" s="219"/>
      <c r="N35" s="219"/>
      <c r="O35" s="219"/>
      <c r="P35" s="219"/>
    </row>
    <row r="36" spans="2:16" ht="22.5" customHeight="1" x14ac:dyDescent="0.2">
      <c r="B36" s="960" t="s">
        <v>970</v>
      </c>
      <c r="C36" s="960"/>
      <c r="D36" s="960"/>
      <c r="E36" s="960"/>
      <c r="F36" s="960"/>
      <c r="G36" s="960"/>
      <c r="H36" s="960"/>
      <c r="M36" s="219"/>
      <c r="N36" s="219"/>
      <c r="O36" s="219"/>
      <c r="P36" s="219"/>
    </row>
    <row r="37" spans="2:16" ht="22.5" customHeight="1" x14ac:dyDescent="0.2">
      <c r="B37" s="960"/>
      <c r="C37" s="960"/>
      <c r="D37" s="960"/>
      <c r="E37" s="960"/>
      <c r="F37" s="960"/>
      <c r="G37" s="960"/>
      <c r="H37" s="960"/>
      <c r="M37" s="219"/>
      <c r="N37" s="219"/>
      <c r="O37" s="219"/>
      <c r="P37" s="219"/>
    </row>
    <row r="38" spans="2:16" ht="22.5" customHeight="1" x14ac:dyDescent="0.2">
      <c r="B38" s="960"/>
      <c r="C38" s="960"/>
      <c r="D38" s="960"/>
      <c r="E38" s="960"/>
      <c r="F38" s="960"/>
      <c r="G38" s="960"/>
      <c r="H38" s="960"/>
      <c r="M38" s="219"/>
      <c r="N38" s="219"/>
      <c r="O38" s="219"/>
      <c r="P38" s="219"/>
    </row>
    <row r="39" spans="2:16" ht="22.5" customHeight="1" x14ac:dyDescent="0.2">
      <c r="B39" s="960"/>
      <c r="C39" s="960"/>
      <c r="D39" s="960"/>
      <c r="E39" s="960"/>
      <c r="F39" s="960"/>
      <c r="G39" s="960"/>
      <c r="H39" s="960"/>
      <c r="M39" s="219"/>
      <c r="N39" s="219"/>
      <c r="O39" s="219"/>
      <c r="P39" s="219"/>
    </row>
    <row r="40" spans="2:16" ht="22.5" customHeight="1" x14ac:dyDescent="0.2">
      <c r="B40" s="960"/>
      <c r="C40" s="960"/>
      <c r="D40" s="960"/>
      <c r="E40" s="960"/>
      <c r="F40" s="960"/>
      <c r="G40" s="960"/>
      <c r="H40" s="960"/>
    </row>
    <row r="41" spans="2:16" ht="22.5" customHeight="1" x14ac:dyDescent="0.2">
      <c r="B41" s="960"/>
      <c r="C41" s="960"/>
      <c r="D41" s="960"/>
      <c r="E41" s="960"/>
      <c r="F41" s="960"/>
      <c r="G41" s="960"/>
      <c r="H41" s="960"/>
    </row>
    <row r="42" spans="2:16" ht="22.5" customHeight="1" x14ac:dyDescent="0.2">
      <c r="B42" s="960"/>
      <c r="C42" s="960"/>
      <c r="D42" s="960"/>
      <c r="E42" s="960"/>
      <c r="F42" s="960"/>
      <c r="G42" s="960"/>
      <c r="H42" s="960"/>
    </row>
    <row r="43" spans="2:16" ht="22.5" customHeight="1" x14ac:dyDescent="0.2">
      <c r="B43" s="960"/>
      <c r="C43" s="960"/>
      <c r="D43" s="960"/>
      <c r="E43" s="960"/>
      <c r="F43" s="960"/>
      <c r="G43" s="960"/>
      <c r="H43" s="960"/>
    </row>
    <row r="44" spans="2:16" ht="22.5" customHeight="1" x14ac:dyDescent="0.2">
      <c r="B44" s="960"/>
      <c r="C44" s="960"/>
      <c r="D44" s="960"/>
      <c r="E44" s="960"/>
      <c r="F44" s="960"/>
      <c r="G44" s="960"/>
      <c r="H44" s="960"/>
    </row>
    <row r="45" spans="2:16" ht="22.5" customHeight="1" x14ac:dyDescent="0.2">
      <c r="B45" s="960"/>
      <c r="C45" s="960"/>
      <c r="D45" s="960"/>
      <c r="E45" s="960"/>
      <c r="F45" s="960"/>
      <c r="G45" s="960"/>
      <c r="H45" s="960"/>
    </row>
    <row r="46" spans="2:16" ht="15" customHeight="1" x14ac:dyDescent="0.2"/>
    <row r="47" spans="2:16" ht="15" customHeight="1" x14ac:dyDescent="0.2"/>
    <row r="48" spans="2:16" ht="27.75" customHeight="1" x14ac:dyDescent="0.2">
      <c r="B48" s="792" t="s">
        <v>971</v>
      </c>
      <c r="C48" s="792" t="s">
        <v>972</v>
      </c>
      <c r="D48" s="792" t="s">
        <v>973</v>
      </c>
      <c r="E48" s="792" t="s">
        <v>974</v>
      </c>
      <c r="F48" s="792" t="s">
        <v>975</v>
      </c>
      <c r="G48" s="792" t="s">
        <v>968</v>
      </c>
    </row>
    <row r="49" spans="2:7" ht="27.75" customHeight="1" thickBot="1" x14ac:dyDescent="0.25">
      <c r="B49" s="793"/>
      <c r="C49" s="793"/>
      <c r="D49" s="793"/>
      <c r="E49" s="793"/>
      <c r="F49" s="793"/>
      <c r="G49" s="793"/>
    </row>
    <row r="50" spans="2:7" ht="15" x14ac:dyDescent="0.2">
      <c r="B50" s="445">
        <v>2018</v>
      </c>
      <c r="C50" s="631">
        <v>0.24099999999999999</v>
      </c>
      <c r="D50" s="631">
        <v>0.17599999999999999</v>
      </c>
      <c r="E50" s="631">
        <v>0.122</v>
      </c>
      <c r="F50" s="631">
        <v>0.108</v>
      </c>
      <c r="G50" s="631">
        <v>0.13500000000000001</v>
      </c>
    </row>
    <row r="51" spans="2:7" ht="15" x14ac:dyDescent="0.2">
      <c r="B51" s="414">
        <v>2020</v>
      </c>
      <c r="C51" s="632">
        <v>0.25800000000000001</v>
      </c>
      <c r="D51" s="632">
        <v>0.24199999999999999</v>
      </c>
      <c r="E51" s="632">
        <v>0.11799999999999999</v>
      </c>
      <c r="F51" s="632">
        <v>9.7000000000000003E-2</v>
      </c>
      <c r="G51" s="632">
        <v>0.126</v>
      </c>
    </row>
    <row r="52" spans="2:7" x14ac:dyDescent="0.2">
      <c r="B52" s="313" t="s">
        <v>969</v>
      </c>
    </row>
    <row r="57" spans="2:7" ht="14.25" customHeight="1" x14ac:dyDescent="0.2">
      <c r="B57" s="792" t="s">
        <v>976</v>
      </c>
      <c r="C57" s="792" t="s">
        <v>972</v>
      </c>
      <c r="D57" s="792" t="s">
        <v>973</v>
      </c>
      <c r="E57" s="792" t="s">
        <v>974</v>
      </c>
      <c r="F57" s="792" t="s">
        <v>975</v>
      </c>
      <c r="G57" s="792" t="s">
        <v>968</v>
      </c>
    </row>
    <row r="58" spans="2:7" ht="14.25" customHeight="1" thickBot="1" x14ac:dyDescent="0.25">
      <c r="B58" s="793"/>
      <c r="C58" s="793"/>
      <c r="D58" s="793"/>
      <c r="E58" s="793"/>
      <c r="F58" s="793"/>
      <c r="G58" s="793"/>
    </row>
    <row r="59" spans="2:7" ht="15" x14ac:dyDescent="0.2">
      <c r="B59" s="445">
        <v>2018</v>
      </c>
      <c r="C59" s="631">
        <v>0.21299999999999999</v>
      </c>
      <c r="D59" s="631">
        <v>0.311</v>
      </c>
      <c r="E59" s="631">
        <v>0.46</v>
      </c>
      <c r="F59" s="631">
        <v>0.53300000000000003</v>
      </c>
      <c r="G59" s="631">
        <v>0.224</v>
      </c>
    </row>
    <row r="60" spans="2:7" ht="15" x14ac:dyDescent="0.2">
      <c r="B60" s="414">
        <v>2020</v>
      </c>
      <c r="C60" s="632">
        <v>0.54900000000000004</v>
      </c>
      <c r="D60" s="632">
        <v>0.65800000000000003</v>
      </c>
      <c r="E60" s="632">
        <v>0.70699999999999996</v>
      </c>
      <c r="F60" s="632">
        <v>0.55300000000000005</v>
      </c>
      <c r="G60" s="632">
        <v>0.56000000000000005</v>
      </c>
    </row>
    <row r="61" spans="2:7" x14ac:dyDescent="0.2">
      <c r="B61" s="313" t="s">
        <v>969</v>
      </c>
    </row>
    <row r="66" spans="2:18" ht="15" customHeight="1" x14ac:dyDescent="0.2">
      <c r="B66" s="792" t="s">
        <v>977</v>
      </c>
      <c r="C66" s="792" t="s">
        <v>967</v>
      </c>
      <c r="D66" s="792" t="s">
        <v>196</v>
      </c>
      <c r="E66" s="792" t="s">
        <v>209</v>
      </c>
      <c r="F66" s="792" t="s">
        <v>965</v>
      </c>
      <c r="G66" s="792" t="s">
        <v>966</v>
      </c>
      <c r="H66" s="792" t="s">
        <v>978</v>
      </c>
      <c r="I66" s="792" t="s">
        <v>968</v>
      </c>
    </row>
    <row r="67" spans="2:18" ht="15" customHeight="1" thickBot="1" x14ac:dyDescent="0.25">
      <c r="B67" s="793"/>
      <c r="C67" s="793"/>
      <c r="D67" s="793"/>
      <c r="E67" s="793"/>
      <c r="F67" s="793"/>
      <c r="G67" s="793"/>
      <c r="H67" s="793"/>
      <c r="I67" s="793"/>
      <c r="L67" s="276"/>
      <c r="M67" s="276"/>
      <c r="N67" s="276"/>
    </row>
    <row r="68" spans="2:18" ht="15" x14ac:dyDescent="0.2">
      <c r="B68" s="445">
        <v>2018</v>
      </c>
      <c r="C68" s="631">
        <v>0.155</v>
      </c>
      <c r="D68" s="631">
        <v>0.189</v>
      </c>
      <c r="E68" s="631">
        <v>0.25800000000000001</v>
      </c>
      <c r="F68" s="631">
        <v>0.26800000000000002</v>
      </c>
      <c r="G68" s="631">
        <v>0.27400000000000002</v>
      </c>
      <c r="H68" s="631">
        <v>0.48</v>
      </c>
      <c r="I68" s="631">
        <v>0.224</v>
      </c>
      <c r="K68" s="276"/>
      <c r="L68" s="276"/>
      <c r="M68" s="276"/>
      <c r="N68" s="276"/>
    </row>
    <row r="69" spans="2:18" ht="16.5" customHeight="1" x14ac:dyDescent="0.2">
      <c r="B69" s="414">
        <v>2020</v>
      </c>
      <c r="C69" s="632">
        <v>0.373</v>
      </c>
      <c r="D69" s="632">
        <v>0.55000000000000004</v>
      </c>
      <c r="E69" s="632">
        <v>0.51</v>
      </c>
      <c r="F69" s="632">
        <v>0.59599999999999997</v>
      </c>
      <c r="G69" s="632">
        <v>0.58599999999999997</v>
      </c>
      <c r="H69" s="632">
        <v>0.6</v>
      </c>
      <c r="I69" s="632">
        <v>0.56000000000000005</v>
      </c>
      <c r="J69" s="276"/>
      <c r="K69" s="276"/>
      <c r="L69" s="276"/>
      <c r="M69" s="276"/>
      <c r="N69" s="276"/>
      <c r="O69" s="276"/>
      <c r="P69" s="276"/>
    </row>
    <row r="70" spans="2:18" x14ac:dyDescent="0.2">
      <c r="B70" s="313" t="s">
        <v>969</v>
      </c>
      <c r="I70" s="276"/>
      <c r="J70" s="276"/>
      <c r="K70" s="276"/>
      <c r="L70" s="276"/>
      <c r="M70" s="276"/>
      <c r="N70" s="276"/>
      <c r="O70" s="276"/>
      <c r="P70" s="276"/>
    </row>
    <row r="71" spans="2:18" x14ac:dyDescent="0.2">
      <c r="B71" s="313"/>
      <c r="I71" s="276"/>
      <c r="J71" s="276"/>
      <c r="K71" s="276"/>
      <c r="L71" s="276"/>
      <c r="M71" s="276"/>
      <c r="N71" s="276"/>
      <c r="O71" s="276"/>
      <c r="P71" s="276"/>
    </row>
    <row r="72" spans="2:18" x14ac:dyDescent="0.2">
      <c r="B72" s="313"/>
      <c r="I72" s="276"/>
      <c r="J72" s="276"/>
      <c r="K72" s="276"/>
      <c r="L72" s="276"/>
      <c r="M72" s="276"/>
      <c r="N72" s="276"/>
      <c r="O72" s="276"/>
      <c r="P72" s="276"/>
    </row>
    <row r="73" spans="2:18" x14ac:dyDescent="0.2">
      <c r="B73" s="313"/>
      <c r="I73" s="276"/>
      <c r="J73" s="276"/>
      <c r="K73" s="276"/>
      <c r="L73" s="276"/>
      <c r="M73" s="276"/>
      <c r="N73" s="276"/>
      <c r="O73" s="276"/>
      <c r="P73" s="276"/>
    </row>
    <row r="74" spans="2:18" x14ac:dyDescent="0.2">
      <c r="I74" s="276"/>
      <c r="J74" s="276"/>
      <c r="K74" s="276"/>
      <c r="L74" s="276"/>
      <c r="M74" s="276"/>
      <c r="N74" s="276"/>
      <c r="O74" s="276"/>
      <c r="P74" s="276"/>
    </row>
    <row r="75" spans="2:18" ht="16.5" customHeight="1" x14ac:dyDescent="0.2">
      <c r="I75" s="975" t="s">
        <v>979</v>
      </c>
      <c r="J75" s="976"/>
      <c r="K75" s="976"/>
      <c r="L75" s="976"/>
      <c r="M75" s="976"/>
      <c r="N75" s="976"/>
      <c r="O75" s="976"/>
      <c r="P75" s="976"/>
      <c r="Q75" s="976"/>
      <c r="R75" s="976"/>
    </row>
    <row r="76" spans="2:18" x14ac:dyDescent="0.2">
      <c r="I76" s="976"/>
      <c r="J76" s="976"/>
      <c r="K76" s="976"/>
      <c r="L76" s="976"/>
      <c r="M76" s="976"/>
      <c r="N76" s="976"/>
      <c r="O76" s="976"/>
      <c r="P76" s="976"/>
      <c r="Q76" s="976"/>
      <c r="R76" s="976"/>
    </row>
    <row r="77" spans="2:18" ht="15" customHeight="1" x14ac:dyDescent="0.2">
      <c r="B77" s="792" t="s">
        <v>980</v>
      </c>
      <c r="C77" s="792" t="s">
        <v>981</v>
      </c>
      <c r="D77" s="792" t="s">
        <v>982</v>
      </c>
      <c r="E77" s="792" t="s">
        <v>983</v>
      </c>
      <c r="F77" s="792" t="s">
        <v>984</v>
      </c>
      <c r="G77" s="792" t="s">
        <v>985</v>
      </c>
      <c r="I77" s="976"/>
      <c r="J77" s="976"/>
      <c r="K77" s="976"/>
      <c r="L77" s="976"/>
      <c r="M77" s="976"/>
      <c r="N77" s="976"/>
      <c r="O77" s="976"/>
      <c r="P77" s="976"/>
      <c r="Q77" s="976"/>
      <c r="R77" s="976"/>
    </row>
    <row r="78" spans="2:18" ht="14.25" customHeight="1" thickBot="1" x14ac:dyDescent="0.25">
      <c r="B78" s="793"/>
      <c r="C78" s="793"/>
      <c r="D78" s="793"/>
      <c r="E78" s="793"/>
      <c r="F78" s="793"/>
      <c r="G78" s="793"/>
      <c r="I78" s="976"/>
      <c r="J78" s="976"/>
      <c r="K78" s="976"/>
      <c r="L78" s="976"/>
      <c r="M78" s="976"/>
      <c r="N78" s="976"/>
      <c r="O78" s="976"/>
      <c r="P78" s="976"/>
      <c r="Q78" s="976"/>
      <c r="R78" s="976"/>
    </row>
    <row r="79" spans="2:18" ht="14.25" customHeight="1" x14ac:dyDescent="0.2">
      <c r="B79" s="445">
        <v>2018</v>
      </c>
      <c r="C79" s="631">
        <v>0.93600000000000005</v>
      </c>
      <c r="D79" s="631">
        <v>0.94699999999999995</v>
      </c>
      <c r="E79" s="631">
        <v>0.94099999999999995</v>
      </c>
      <c r="F79" s="631">
        <v>0.90400000000000003</v>
      </c>
      <c r="G79" s="631">
        <v>0.754</v>
      </c>
      <c r="I79" s="976"/>
      <c r="J79" s="976"/>
      <c r="K79" s="976"/>
      <c r="L79" s="976"/>
      <c r="M79" s="976"/>
      <c r="N79" s="976"/>
      <c r="O79" s="976"/>
      <c r="P79" s="976"/>
      <c r="Q79" s="976"/>
      <c r="R79" s="976"/>
    </row>
    <row r="80" spans="2:18" ht="15" x14ac:dyDescent="0.2">
      <c r="B80" s="414">
        <v>2020</v>
      </c>
      <c r="C80" s="632">
        <v>0.92500000000000004</v>
      </c>
      <c r="D80" s="632">
        <v>0.93700000000000006</v>
      </c>
      <c r="E80" s="632">
        <v>0.90200000000000002</v>
      </c>
      <c r="F80" s="632">
        <v>0.95399999999999996</v>
      </c>
      <c r="G80" s="632">
        <v>0.746</v>
      </c>
      <c r="I80" s="976"/>
      <c r="J80" s="976"/>
      <c r="K80" s="976"/>
      <c r="L80" s="976"/>
      <c r="M80" s="976"/>
      <c r="N80" s="976"/>
      <c r="O80" s="976"/>
      <c r="P80" s="976"/>
      <c r="Q80" s="976"/>
      <c r="R80" s="976"/>
    </row>
    <row r="82" spans="2:15" x14ac:dyDescent="0.2">
      <c r="I82" s="276"/>
      <c r="J82" s="276"/>
      <c r="K82" s="276"/>
      <c r="L82" s="276"/>
      <c r="M82" s="276"/>
      <c r="N82" s="276"/>
      <c r="O82" s="276"/>
    </row>
    <row r="83" spans="2:15" x14ac:dyDescent="0.2">
      <c r="I83" s="276"/>
      <c r="J83" s="276"/>
      <c r="K83" s="276"/>
      <c r="L83" s="276"/>
      <c r="M83" s="276"/>
      <c r="N83" s="276"/>
      <c r="O83" s="276"/>
    </row>
    <row r="84" spans="2:15" ht="18.75" customHeight="1" x14ac:dyDescent="0.2">
      <c r="B84" s="792" t="s">
        <v>986</v>
      </c>
      <c r="C84" s="792"/>
      <c r="D84" s="792">
        <v>2018</v>
      </c>
      <c r="E84" s="792">
        <v>2020</v>
      </c>
      <c r="I84" s="276"/>
      <c r="J84" s="276"/>
      <c r="K84" s="276"/>
      <c r="L84" s="276"/>
      <c r="M84" s="276"/>
      <c r="N84" s="276"/>
      <c r="O84" s="276"/>
    </row>
    <row r="85" spans="2:15" ht="18.75" customHeight="1" x14ac:dyDescent="0.2">
      <c r="B85" s="792"/>
      <c r="C85" s="792"/>
      <c r="D85" s="792"/>
      <c r="E85" s="792"/>
      <c r="I85" s="276"/>
      <c r="J85" s="276"/>
      <c r="K85" s="276"/>
      <c r="L85" s="276"/>
      <c r="M85" s="276"/>
      <c r="N85" s="276"/>
      <c r="O85" s="276"/>
    </row>
    <row r="86" spans="2:15" ht="18.75" customHeight="1" thickBot="1" x14ac:dyDescent="0.25">
      <c r="B86" s="793"/>
      <c r="C86" s="793"/>
      <c r="D86" s="793"/>
      <c r="E86" s="793"/>
      <c r="I86" s="276"/>
      <c r="J86" s="276"/>
      <c r="K86" s="276"/>
      <c r="L86" s="276"/>
      <c r="M86" s="276"/>
      <c r="N86" s="276"/>
      <c r="O86" s="276"/>
    </row>
    <row r="87" spans="2:15" ht="15" customHeight="1" x14ac:dyDescent="0.2">
      <c r="B87" s="959" t="s">
        <v>987</v>
      </c>
      <c r="C87" s="959"/>
      <c r="D87" s="631">
        <v>0.121</v>
      </c>
      <c r="E87" s="631" t="s">
        <v>643</v>
      </c>
      <c r="I87" s="276"/>
      <c r="J87" s="276"/>
      <c r="K87" s="276"/>
      <c r="L87" s="276"/>
      <c r="M87" s="276"/>
      <c r="N87" s="276"/>
      <c r="O87" s="276"/>
    </row>
    <row r="88" spans="2:15" ht="15" customHeight="1" x14ac:dyDescent="0.2">
      <c r="B88" s="959" t="s">
        <v>988</v>
      </c>
      <c r="C88" s="959"/>
      <c r="D88" s="632">
        <v>0.11700000000000001</v>
      </c>
      <c r="E88" s="632">
        <v>0.65800000000000003</v>
      </c>
      <c r="I88" s="276"/>
      <c r="J88" s="276"/>
      <c r="K88" s="276"/>
      <c r="L88" s="276"/>
      <c r="M88" s="276"/>
      <c r="N88" s="276"/>
      <c r="O88" s="276"/>
    </row>
    <row r="89" spans="2:15" ht="30" customHeight="1" x14ac:dyDescent="0.2">
      <c r="B89" s="959" t="s">
        <v>989</v>
      </c>
      <c r="C89" s="959"/>
      <c r="D89" s="632">
        <v>8.4000000000000005E-2</v>
      </c>
      <c r="E89" s="632">
        <v>0.42099999999999999</v>
      </c>
      <c r="I89" s="276"/>
      <c r="J89" s="276"/>
      <c r="K89" s="276"/>
      <c r="L89" s="276"/>
      <c r="M89" s="276"/>
      <c r="N89" s="276"/>
      <c r="O89" s="276"/>
    </row>
    <row r="90" spans="2:15" ht="15" customHeight="1" x14ac:dyDescent="0.2">
      <c r="B90" s="959" t="s">
        <v>990</v>
      </c>
      <c r="C90" s="959"/>
      <c r="D90" s="632">
        <v>5.8000000000000003E-2</v>
      </c>
      <c r="E90" s="632">
        <v>0.191</v>
      </c>
      <c r="I90" s="276"/>
      <c r="J90" s="276"/>
      <c r="K90" s="276"/>
      <c r="L90" s="276"/>
      <c r="M90" s="276"/>
      <c r="N90" s="276"/>
      <c r="O90" s="276"/>
    </row>
    <row r="91" spans="2:15" ht="15" customHeight="1" x14ac:dyDescent="0.2">
      <c r="B91" s="959" t="s">
        <v>991</v>
      </c>
      <c r="C91" s="959"/>
      <c r="D91" s="632">
        <v>5.6000000000000001E-2</v>
      </c>
      <c r="E91" s="632">
        <v>0.25800000000000001</v>
      </c>
      <c r="I91" s="276"/>
      <c r="J91" s="276"/>
      <c r="K91" s="276"/>
      <c r="L91" s="276"/>
      <c r="M91" s="276"/>
      <c r="N91" s="276"/>
      <c r="O91" s="276"/>
    </row>
    <row r="92" spans="2:15" ht="39" customHeight="1" x14ac:dyDescent="0.2">
      <c r="B92" s="959" t="s">
        <v>992</v>
      </c>
      <c r="C92" s="959"/>
      <c r="D92" s="632">
        <v>2.9000000000000001E-2</v>
      </c>
      <c r="E92" s="632" t="s">
        <v>643</v>
      </c>
      <c r="I92" s="276"/>
      <c r="J92" s="276"/>
      <c r="K92" s="276"/>
      <c r="L92" s="276"/>
      <c r="M92" s="276"/>
      <c r="N92" s="276"/>
      <c r="O92" s="276"/>
    </row>
    <row r="93" spans="2:15" ht="15" x14ac:dyDescent="0.2">
      <c r="B93" s="959" t="s">
        <v>993</v>
      </c>
      <c r="C93" s="959"/>
      <c r="D93" s="632">
        <v>1.9E-2</v>
      </c>
      <c r="E93" s="632">
        <v>0.151</v>
      </c>
      <c r="I93" s="276"/>
      <c r="J93" s="276"/>
      <c r="K93" s="276"/>
      <c r="L93" s="276"/>
      <c r="M93" s="276"/>
      <c r="N93" s="276"/>
      <c r="O93" s="276"/>
    </row>
    <row r="94" spans="2:15" ht="15" customHeight="1" x14ac:dyDescent="0.2">
      <c r="B94" s="959" t="s">
        <v>994</v>
      </c>
      <c r="C94" s="959"/>
      <c r="D94" s="632" t="s">
        <v>643</v>
      </c>
      <c r="E94" s="632">
        <v>0.189</v>
      </c>
      <c r="I94" s="276"/>
      <c r="J94" s="276"/>
      <c r="K94" s="276"/>
      <c r="L94" s="276"/>
      <c r="M94" s="276"/>
      <c r="N94" s="276"/>
      <c r="O94" s="276"/>
    </row>
    <row r="95" spans="2:15" ht="15" customHeight="1" x14ac:dyDescent="0.2">
      <c r="B95" s="959" t="s">
        <v>995</v>
      </c>
      <c r="C95" s="959"/>
      <c r="D95" s="632" t="s">
        <v>643</v>
      </c>
      <c r="E95" s="632">
        <v>5.3999999999999999E-2</v>
      </c>
      <c r="I95" s="276"/>
      <c r="J95" s="276"/>
      <c r="K95" s="276"/>
      <c r="L95" s="276"/>
      <c r="M95" s="276"/>
      <c r="N95" s="276"/>
      <c r="O95" s="276"/>
    </row>
    <row r="96" spans="2:15" ht="15" x14ac:dyDescent="0.2">
      <c r="B96" s="959" t="s">
        <v>308</v>
      </c>
      <c r="C96" s="959"/>
      <c r="D96" s="632" t="s">
        <v>643</v>
      </c>
      <c r="E96" s="632">
        <v>3.9E-2</v>
      </c>
      <c r="I96" s="276"/>
      <c r="J96" s="276"/>
      <c r="K96" s="276"/>
      <c r="L96" s="276"/>
      <c r="M96" s="276"/>
      <c r="N96" s="276"/>
      <c r="O96" s="276"/>
    </row>
    <row r="97" spans="2:15" x14ac:dyDescent="0.2">
      <c r="I97" s="276"/>
      <c r="J97" s="276"/>
      <c r="K97" s="276"/>
      <c r="L97" s="276"/>
      <c r="M97" s="276"/>
      <c r="N97" s="276"/>
      <c r="O97" s="276"/>
    </row>
    <row r="98" spans="2:15" x14ac:dyDescent="0.2">
      <c r="I98" s="276"/>
      <c r="J98" s="276"/>
      <c r="K98" s="276"/>
      <c r="L98" s="276"/>
      <c r="M98" s="276"/>
      <c r="N98" s="276"/>
      <c r="O98" s="276"/>
    </row>
    <row r="99" spans="2:15" x14ac:dyDescent="0.2">
      <c r="I99" s="276"/>
      <c r="J99" s="276"/>
      <c r="K99" s="276"/>
      <c r="L99" s="276"/>
      <c r="M99" s="276"/>
      <c r="N99" s="276"/>
      <c r="O99" s="276"/>
    </row>
    <row r="100" spans="2:15" x14ac:dyDescent="0.2">
      <c r="I100" s="276"/>
      <c r="J100" s="276"/>
      <c r="K100" s="276"/>
      <c r="L100" s="276"/>
      <c r="M100" s="276"/>
      <c r="N100" s="276"/>
      <c r="O100" s="276"/>
    </row>
    <row r="101" spans="2:15" x14ac:dyDescent="0.2">
      <c r="I101" s="276"/>
      <c r="J101" s="276"/>
      <c r="K101" s="276"/>
      <c r="L101" s="276"/>
      <c r="M101" s="276"/>
      <c r="N101" s="276"/>
      <c r="O101" s="276"/>
    </row>
    <row r="103" spans="2:15" x14ac:dyDescent="0.2">
      <c r="F103" s="241"/>
    </row>
    <row r="104" spans="2:15" ht="15" customHeight="1" x14ac:dyDescent="0.2">
      <c r="B104" s="792" t="s">
        <v>996</v>
      </c>
      <c r="C104" s="792"/>
      <c r="D104" s="792"/>
      <c r="E104" s="792" t="s">
        <v>997</v>
      </c>
      <c r="F104" s="792"/>
    </row>
    <row r="105" spans="2:15" ht="15" customHeight="1" thickBot="1" x14ac:dyDescent="0.25">
      <c r="B105" s="793"/>
      <c r="C105" s="793"/>
      <c r="D105" s="793"/>
      <c r="E105" s="447">
        <v>2018</v>
      </c>
      <c r="F105" s="447">
        <v>2020</v>
      </c>
    </row>
    <row r="106" spans="2:15" ht="24" customHeight="1" x14ac:dyDescent="0.2">
      <c r="B106" s="958" t="s">
        <v>998</v>
      </c>
      <c r="C106" s="958"/>
      <c r="D106" s="958"/>
      <c r="E106" s="632">
        <v>0.14499999999999999</v>
      </c>
      <c r="F106" s="632">
        <v>0.50800000000000001</v>
      </c>
    </row>
    <row r="107" spans="2:15" ht="24" customHeight="1" x14ac:dyDescent="0.2">
      <c r="B107" s="958" t="s">
        <v>999</v>
      </c>
      <c r="C107" s="958"/>
      <c r="D107" s="958"/>
      <c r="E107" s="632">
        <v>0.13400000000000001</v>
      </c>
      <c r="F107" s="632">
        <v>0.32</v>
      </c>
    </row>
    <row r="108" spans="2:15" ht="24" customHeight="1" x14ac:dyDescent="0.2">
      <c r="B108" s="958" t="s">
        <v>1000</v>
      </c>
      <c r="C108" s="958"/>
      <c r="D108" s="958"/>
      <c r="E108" s="632">
        <v>0.122</v>
      </c>
      <c r="F108" s="632" t="s">
        <v>643</v>
      </c>
    </row>
    <row r="109" spans="2:15" ht="24" customHeight="1" x14ac:dyDescent="0.2">
      <c r="B109" s="958" t="s">
        <v>1001</v>
      </c>
      <c r="C109" s="958"/>
      <c r="D109" s="958"/>
      <c r="E109" s="632">
        <v>7.9000000000000001E-2</v>
      </c>
      <c r="F109" s="632">
        <v>0.6</v>
      </c>
    </row>
    <row r="110" spans="2:15" ht="24" customHeight="1" x14ac:dyDescent="0.2">
      <c r="B110" s="958" t="s">
        <v>1002</v>
      </c>
      <c r="C110" s="958"/>
      <c r="D110" s="958"/>
      <c r="E110" s="632">
        <v>7.1999999999999995E-2</v>
      </c>
      <c r="F110" s="632">
        <v>0.20699999999999999</v>
      </c>
    </row>
    <row r="111" spans="2:15" ht="37.5" customHeight="1" x14ac:dyDescent="0.2">
      <c r="B111" s="958" t="s">
        <v>1003</v>
      </c>
      <c r="C111" s="958"/>
      <c r="D111" s="958"/>
      <c r="E111" s="632">
        <v>2.8000000000000001E-2</v>
      </c>
      <c r="F111" s="632">
        <v>0.42499999999999999</v>
      </c>
    </row>
    <row r="112" spans="2:15" ht="31.5" customHeight="1" x14ac:dyDescent="0.2">
      <c r="B112" s="958" t="s">
        <v>1004</v>
      </c>
      <c r="C112" s="958"/>
      <c r="D112" s="958"/>
      <c r="E112" s="632">
        <v>2.4E-2</v>
      </c>
      <c r="F112" s="632">
        <v>0.35599999999999998</v>
      </c>
    </row>
    <row r="113" spans="2:6" ht="24" customHeight="1" x14ac:dyDescent="0.2">
      <c r="B113" s="958" t="s">
        <v>1005</v>
      </c>
      <c r="C113" s="958"/>
      <c r="D113" s="958"/>
      <c r="E113" s="632">
        <v>2.1000000000000001E-2</v>
      </c>
      <c r="F113" s="632">
        <v>0.42</v>
      </c>
    </row>
    <row r="114" spans="2:6" ht="30" customHeight="1" x14ac:dyDescent="0.2">
      <c r="B114" s="958" t="s">
        <v>1006</v>
      </c>
      <c r="C114" s="958"/>
      <c r="D114" s="958"/>
      <c r="E114" s="632">
        <v>1.4E-2</v>
      </c>
      <c r="F114" s="632">
        <v>0.38400000000000001</v>
      </c>
    </row>
    <row r="115" spans="2:6" ht="31.5" customHeight="1" x14ac:dyDescent="0.2">
      <c r="B115" s="958" t="s">
        <v>1007</v>
      </c>
      <c r="C115" s="958"/>
      <c r="D115" s="958"/>
      <c r="E115" s="632">
        <v>1.0999999999999999E-2</v>
      </c>
      <c r="F115" s="632" t="s">
        <v>643</v>
      </c>
    </row>
    <row r="116" spans="2:6" ht="24" customHeight="1" x14ac:dyDescent="0.2">
      <c r="B116" s="958" t="s">
        <v>1008</v>
      </c>
      <c r="C116" s="958"/>
      <c r="D116" s="958"/>
      <c r="E116" s="632">
        <v>0.64400000000000002</v>
      </c>
      <c r="F116" s="632" t="s">
        <v>643</v>
      </c>
    </row>
    <row r="117" spans="2:6" ht="24" customHeight="1" x14ac:dyDescent="0.2">
      <c r="B117" s="958" t="s">
        <v>1009</v>
      </c>
      <c r="C117" s="958"/>
      <c r="D117" s="958"/>
      <c r="E117" s="632" t="s">
        <v>643</v>
      </c>
      <c r="F117" s="632">
        <v>0.66</v>
      </c>
    </row>
    <row r="118" spans="2:6" ht="37.5" customHeight="1" x14ac:dyDescent="0.2">
      <c r="B118" s="958" t="s">
        <v>1010</v>
      </c>
      <c r="C118" s="958"/>
      <c r="D118" s="958"/>
      <c r="E118" s="632" t="s">
        <v>643</v>
      </c>
      <c r="F118" s="632">
        <v>0.249</v>
      </c>
    </row>
    <row r="119" spans="2:6" ht="24" customHeight="1" x14ac:dyDescent="0.2">
      <c r="B119" s="958" t="s">
        <v>1011</v>
      </c>
      <c r="C119" s="958"/>
      <c r="D119" s="958"/>
      <c r="E119" s="632" t="s">
        <v>643</v>
      </c>
      <c r="F119" s="632">
        <v>0.58699999999999997</v>
      </c>
    </row>
    <row r="120" spans="2:6" ht="24" customHeight="1" x14ac:dyDescent="0.2">
      <c r="B120" s="958" t="s">
        <v>1012</v>
      </c>
      <c r="C120" s="958"/>
      <c r="D120" s="958"/>
      <c r="E120" s="632" t="s">
        <v>643</v>
      </c>
      <c r="F120" s="632">
        <v>0.184</v>
      </c>
    </row>
    <row r="121" spans="2:6" ht="24" customHeight="1" x14ac:dyDescent="0.2">
      <c r="B121" s="958" t="s">
        <v>1013</v>
      </c>
      <c r="C121" s="958"/>
      <c r="D121" s="958"/>
      <c r="E121" s="632" t="s">
        <v>643</v>
      </c>
      <c r="F121" s="632">
        <v>9.1999999999999998E-2</v>
      </c>
    </row>
    <row r="122" spans="2:6" ht="24" customHeight="1" x14ac:dyDescent="0.2">
      <c r="B122" s="958" t="s">
        <v>1014</v>
      </c>
      <c r="C122" s="958"/>
      <c r="D122" s="958"/>
      <c r="E122" s="632" t="s">
        <v>643</v>
      </c>
      <c r="F122" s="632">
        <v>8.7999999999999995E-2</v>
      </c>
    </row>
    <row r="123" spans="2:6" ht="24" customHeight="1" x14ac:dyDescent="0.2">
      <c r="B123" s="958" t="s">
        <v>1015</v>
      </c>
      <c r="C123" s="958"/>
      <c r="D123" s="958"/>
      <c r="E123" s="632" t="s">
        <v>643</v>
      </c>
      <c r="F123" s="632">
        <v>6.4000000000000001E-2</v>
      </c>
    </row>
    <row r="124" spans="2:6" ht="24" customHeight="1" x14ac:dyDescent="0.2">
      <c r="B124" s="958" t="s">
        <v>1016</v>
      </c>
      <c r="C124" s="958"/>
      <c r="D124" s="958"/>
      <c r="E124" s="632" t="s">
        <v>643</v>
      </c>
      <c r="F124" s="632">
        <v>5.8999999999999997E-2</v>
      </c>
    </row>
    <row r="125" spans="2:6" ht="24" customHeight="1" x14ac:dyDescent="0.2">
      <c r="B125" s="958" t="s">
        <v>1017</v>
      </c>
      <c r="C125" s="958"/>
      <c r="D125" s="958"/>
      <c r="E125" s="632" t="s">
        <v>643</v>
      </c>
      <c r="F125" s="632">
        <v>3.2000000000000001E-2</v>
      </c>
    </row>
    <row r="126" spans="2:6" x14ac:dyDescent="0.2">
      <c r="B126" s="313" t="s">
        <v>969</v>
      </c>
    </row>
    <row r="133" spans="2:6" ht="33" customHeight="1" thickBot="1" x14ac:dyDescent="0.25">
      <c r="B133" s="793" t="s">
        <v>1018</v>
      </c>
      <c r="C133" s="793"/>
      <c r="D133" s="793"/>
      <c r="E133" s="279">
        <v>2018</v>
      </c>
      <c r="F133" s="279">
        <v>2020</v>
      </c>
    </row>
    <row r="134" spans="2:6" ht="18" customHeight="1" x14ac:dyDescent="0.2">
      <c r="B134" s="958" t="s">
        <v>1019</v>
      </c>
      <c r="C134" s="958"/>
      <c r="D134" s="958"/>
      <c r="E134" s="632">
        <v>0.44800000000000001</v>
      </c>
      <c r="F134" s="632">
        <v>0.434</v>
      </c>
    </row>
    <row r="135" spans="2:6" ht="18" customHeight="1" x14ac:dyDescent="0.2">
      <c r="B135" s="958" t="s">
        <v>1020</v>
      </c>
      <c r="C135" s="958"/>
      <c r="D135" s="958"/>
      <c r="E135" s="632">
        <v>0.254</v>
      </c>
      <c r="F135" s="632">
        <v>0.19400000000000001</v>
      </c>
    </row>
    <row r="136" spans="2:6" ht="15" x14ac:dyDescent="0.2">
      <c r="B136" s="958" t="s">
        <v>1021</v>
      </c>
      <c r="C136" s="958"/>
      <c r="D136" s="958"/>
      <c r="E136" s="632">
        <v>0.121</v>
      </c>
      <c r="F136" s="632">
        <v>0.35</v>
      </c>
    </row>
    <row r="137" spans="2:6" ht="18" customHeight="1" x14ac:dyDescent="0.2">
      <c r="B137" s="958" t="s">
        <v>998</v>
      </c>
      <c r="C137" s="958"/>
      <c r="D137" s="958"/>
      <c r="E137" s="632">
        <v>0.111</v>
      </c>
      <c r="F137" s="632">
        <v>0.58799999999999997</v>
      </c>
    </row>
    <row r="138" spans="2:6" ht="18" customHeight="1" x14ac:dyDescent="0.2">
      <c r="B138" s="958" t="s">
        <v>1022</v>
      </c>
      <c r="C138" s="958"/>
      <c r="D138" s="958"/>
      <c r="E138" s="632">
        <v>0.111</v>
      </c>
      <c r="F138" s="632">
        <v>0.58799999999999997</v>
      </c>
    </row>
    <row r="139" spans="2:6" ht="18" customHeight="1" x14ac:dyDescent="0.2">
      <c r="B139" s="958" t="s">
        <v>1023</v>
      </c>
      <c r="C139" s="958"/>
      <c r="D139" s="958"/>
      <c r="E139" s="632">
        <v>8.6999999999999994E-2</v>
      </c>
      <c r="F139" s="632">
        <v>0.49199999999999999</v>
      </c>
    </row>
    <row r="140" spans="2:6" ht="18" customHeight="1" x14ac:dyDescent="0.2">
      <c r="B140" s="958" t="s">
        <v>1000</v>
      </c>
      <c r="C140" s="958"/>
      <c r="D140" s="958"/>
      <c r="E140" s="632">
        <v>7.9000000000000001E-2</v>
      </c>
      <c r="F140" s="632" t="s">
        <v>643</v>
      </c>
    </row>
    <row r="141" spans="2:6" ht="15" x14ac:dyDescent="0.2">
      <c r="B141" s="958" t="s">
        <v>941</v>
      </c>
      <c r="C141" s="958"/>
      <c r="D141" s="958"/>
      <c r="E141" s="632">
        <v>4.9000000000000002E-2</v>
      </c>
      <c r="F141" s="632">
        <v>0.94799999999999995</v>
      </c>
    </row>
    <row r="142" spans="2:6" ht="18" customHeight="1" x14ac:dyDescent="0.2">
      <c r="B142" s="958" t="s">
        <v>1024</v>
      </c>
      <c r="C142" s="958"/>
      <c r="D142" s="958"/>
      <c r="E142" s="632">
        <v>4.7E-2</v>
      </c>
      <c r="F142" s="632">
        <v>0.86399999999999999</v>
      </c>
    </row>
    <row r="143" spans="2:6" ht="18" customHeight="1" x14ac:dyDescent="0.2">
      <c r="B143" s="958" t="s">
        <v>1025</v>
      </c>
      <c r="C143" s="958"/>
      <c r="D143" s="958"/>
      <c r="E143" s="632">
        <v>2.9000000000000001E-2</v>
      </c>
      <c r="F143" s="632">
        <v>0.70399999999999996</v>
      </c>
    </row>
    <row r="144" spans="2:6" ht="18" customHeight="1" x14ac:dyDescent="0.2">
      <c r="B144" s="958" t="s">
        <v>1026</v>
      </c>
      <c r="C144" s="958"/>
      <c r="D144" s="958"/>
      <c r="E144" s="632" t="s">
        <v>643</v>
      </c>
      <c r="F144" s="632">
        <v>0.89</v>
      </c>
    </row>
    <row r="145" spans="1:18" ht="18" customHeight="1" x14ac:dyDescent="0.2">
      <c r="B145" s="958" t="s">
        <v>1027</v>
      </c>
      <c r="C145" s="958"/>
      <c r="D145" s="958"/>
      <c r="E145" s="632" t="s">
        <v>643</v>
      </c>
      <c r="F145" s="632">
        <v>0.88500000000000001</v>
      </c>
    </row>
    <row r="146" spans="1:18" ht="18" customHeight="1" x14ac:dyDescent="0.2">
      <c r="B146" s="958" t="s">
        <v>1028</v>
      </c>
      <c r="C146" s="958"/>
      <c r="D146" s="958"/>
      <c r="E146" s="632" t="s">
        <v>643</v>
      </c>
      <c r="F146" s="632">
        <v>0.79900000000000004</v>
      </c>
    </row>
    <row r="147" spans="1:18" ht="33" customHeight="1" x14ac:dyDescent="0.2">
      <c r="B147" s="958" t="s">
        <v>1029</v>
      </c>
      <c r="C147" s="958"/>
      <c r="D147" s="958"/>
      <c r="E147" s="632" t="s">
        <v>643</v>
      </c>
      <c r="F147" s="632">
        <v>0.70099999999999996</v>
      </c>
    </row>
    <row r="148" spans="1:18" ht="15" x14ac:dyDescent="0.2">
      <c r="B148" s="958" t="s">
        <v>1030</v>
      </c>
      <c r="C148" s="958"/>
      <c r="D148" s="958"/>
      <c r="E148" s="632" t="s">
        <v>643</v>
      </c>
      <c r="F148" s="632">
        <v>1.7000000000000001E-2</v>
      </c>
    </row>
    <row r="149" spans="1:18" x14ac:dyDescent="0.2">
      <c r="B149" s="313" t="s">
        <v>969</v>
      </c>
    </row>
    <row r="155" spans="1:18" x14ac:dyDescent="0.2">
      <c r="A155" s="664"/>
      <c r="B155" s="664"/>
      <c r="C155" s="664"/>
      <c r="D155" s="664"/>
      <c r="E155" s="664"/>
      <c r="F155" s="664"/>
      <c r="G155" s="664"/>
      <c r="H155" s="664"/>
      <c r="I155" s="664"/>
      <c r="J155" s="664"/>
      <c r="K155" s="664"/>
      <c r="L155" s="664"/>
      <c r="M155" s="664"/>
      <c r="N155" s="664"/>
      <c r="O155" s="664"/>
      <c r="P155" s="664"/>
      <c r="Q155" s="664"/>
      <c r="R155" s="664"/>
    </row>
    <row r="156" spans="1:18" x14ac:dyDescent="0.2">
      <c r="A156" s="664"/>
      <c r="B156" s="664"/>
      <c r="C156" s="664"/>
      <c r="D156" s="664"/>
      <c r="E156" s="664"/>
      <c r="F156" s="664"/>
      <c r="G156" s="664"/>
      <c r="H156" s="664"/>
      <c r="I156" s="664"/>
      <c r="J156" s="664"/>
      <c r="K156" s="664"/>
      <c r="L156" s="664"/>
      <c r="M156" s="664"/>
      <c r="N156" s="664"/>
      <c r="O156" s="664"/>
      <c r="P156" s="664"/>
      <c r="Q156" s="664"/>
      <c r="R156" s="664"/>
    </row>
  </sheetData>
  <mergeCells count="93">
    <mergeCell ref="B17:C18"/>
    <mergeCell ref="C66:C67"/>
    <mergeCell ref="E66:E67"/>
    <mergeCell ref="I66:I67"/>
    <mergeCell ref="H66:H67"/>
    <mergeCell ref="G57:G58"/>
    <mergeCell ref="B66:B67"/>
    <mergeCell ref="D66:D67"/>
    <mergeCell ref="F66:F67"/>
    <mergeCell ref="G30:G31"/>
    <mergeCell ref="H30:H31"/>
    <mergeCell ref="G48:G49"/>
    <mergeCell ref="C48:C49"/>
    <mergeCell ref="D48:D49"/>
    <mergeCell ref="E48:E49"/>
    <mergeCell ref="F48:F49"/>
    <mergeCell ref="B106:D106"/>
    <mergeCell ref="B6:C8"/>
    <mergeCell ref="D6:P8"/>
    <mergeCell ref="C30:C31"/>
    <mergeCell ref="D30:D31"/>
    <mergeCell ref="E30:E31"/>
    <mergeCell ref="F30:F31"/>
    <mergeCell ref="B30:B31"/>
    <mergeCell ref="B48:B49"/>
    <mergeCell ref="D9:P10"/>
    <mergeCell ref="I14:L14"/>
    <mergeCell ref="B57:B58"/>
    <mergeCell ref="C57:C58"/>
    <mergeCell ref="I75:R80"/>
    <mergeCell ref="G66:G67"/>
    <mergeCell ref="F57:F58"/>
    <mergeCell ref="B94:C94"/>
    <mergeCell ref="B95:C95"/>
    <mergeCell ref="D57:D58"/>
    <mergeCell ref="E57:E58"/>
    <mergeCell ref="B77:B78"/>
    <mergeCell ref="C77:C78"/>
    <mergeCell ref="D77:D78"/>
    <mergeCell ref="E77:E78"/>
    <mergeCell ref="B147:D147"/>
    <mergeCell ref="B148:D148"/>
    <mergeCell ref="D84:D86"/>
    <mergeCell ref="B113:D113"/>
    <mergeCell ref="B134:D134"/>
    <mergeCell ref="B135:D135"/>
    <mergeCell ref="B133:D133"/>
    <mergeCell ref="B115:D115"/>
    <mergeCell ref="B116:D116"/>
    <mergeCell ref="B114:D114"/>
    <mergeCell ref="B90:C90"/>
    <mergeCell ref="B91:C91"/>
    <mergeCell ref="B92:C92"/>
    <mergeCell ref="B93:C93"/>
    <mergeCell ref="B138:D138"/>
    <mergeCell ref="B112:D112"/>
    <mergeCell ref="A1:R2"/>
    <mergeCell ref="B146:D146"/>
    <mergeCell ref="E104:F104"/>
    <mergeCell ref="B84:C86"/>
    <mergeCell ref="B109:D109"/>
    <mergeCell ref="B110:D110"/>
    <mergeCell ref="B111:D111"/>
    <mergeCell ref="B107:D107"/>
    <mergeCell ref="B108:D108"/>
    <mergeCell ref="B104:D105"/>
    <mergeCell ref="B87:C87"/>
    <mergeCell ref="B88:C88"/>
    <mergeCell ref="B89:C89"/>
    <mergeCell ref="B36:H45"/>
    <mergeCell ref="E84:E86"/>
    <mergeCell ref="B96:C96"/>
    <mergeCell ref="B137:D137"/>
    <mergeCell ref="B140:D140"/>
    <mergeCell ref="B141:D141"/>
    <mergeCell ref="B139:D139"/>
    <mergeCell ref="B145:D145"/>
    <mergeCell ref="F77:F78"/>
    <mergeCell ref="G77:G78"/>
    <mergeCell ref="A155:R156"/>
    <mergeCell ref="B117:D117"/>
    <mergeCell ref="B118:D118"/>
    <mergeCell ref="B119:D119"/>
    <mergeCell ref="B120:D120"/>
    <mergeCell ref="B121:D121"/>
    <mergeCell ref="B122:D122"/>
    <mergeCell ref="B123:D123"/>
    <mergeCell ref="B124:D124"/>
    <mergeCell ref="B125:D125"/>
    <mergeCell ref="B144:D144"/>
    <mergeCell ref="B142:D142"/>
    <mergeCell ref="B143:D143"/>
    <mergeCell ref="B136:D13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0"/>
  <sheetViews>
    <sheetView showGridLines="0" topLeftCell="A17" zoomScale="80" zoomScaleNormal="80" workbookViewId="0">
      <selection activeCell="H64" sqref="H64"/>
    </sheetView>
  </sheetViews>
  <sheetFormatPr baseColWidth="10" defaultColWidth="11.42578125" defaultRowHeight="14.25" x14ac:dyDescent="0.2"/>
  <cols>
    <col min="1" max="1" width="1.28515625" style="216" customWidth="1"/>
    <col min="2" max="2" width="28.7109375" style="216" customWidth="1"/>
    <col min="3" max="3" width="12.7109375" style="216" customWidth="1"/>
    <col min="4" max="4" width="16" style="216" customWidth="1"/>
    <col min="5" max="5" width="35.7109375" style="216" customWidth="1"/>
    <col min="6" max="6" width="13.28515625" style="216" customWidth="1"/>
    <col min="7" max="7" width="18" style="216" customWidth="1"/>
    <col min="8" max="8" width="14.5703125" style="216" customWidth="1"/>
    <col min="9" max="9" width="13.7109375" style="216" customWidth="1"/>
    <col min="10" max="10" width="2.7109375" style="216" customWidth="1"/>
    <col min="11" max="11" width="12.140625" style="216" customWidth="1"/>
    <col min="12" max="12" width="13.140625" style="216" customWidth="1"/>
    <col min="13" max="13" width="11.42578125" style="216"/>
    <col min="14" max="14" width="11.28515625" style="216" customWidth="1"/>
    <col min="15" max="15" width="10.85546875" style="216" customWidth="1"/>
    <col min="16" max="16" width="13.5703125" style="216" customWidth="1"/>
    <col min="17" max="17" width="11.42578125" style="216"/>
    <col min="18" max="18" width="14.7109375" style="216" customWidth="1"/>
    <col min="19" max="16384" width="11.42578125" style="216"/>
  </cols>
  <sheetData>
    <row r="1" spans="1:17" ht="15" hidden="1" customHeight="1" x14ac:dyDescent="0.2">
      <c r="A1" s="215" t="s">
        <v>1</v>
      </c>
      <c r="B1" s="215"/>
      <c r="C1" s="215"/>
      <c r="D1" s="215"/>
      <c r="E1" s="215"/>
      <c r="F1" s="215"/>
      <c r="G1" s="215"/>
      <c r="H1" s="215"/>
      <c r="I1" s="215"/>
      <c r="J1" s="215"/>
      <c r="K1" s="215"/>
      <c r="L1" s="215"/>
      <c r="M1" s="215"/>
      <c r="N1" s="215"/>
      <c r="O1" s="215"/>
      <c r="P1" s="215"/>
      <c r="Q1" s="215"/>
    </row>
    <row r="2" spans="1:17" ht="15" customHeight="1" x14ac:dyDescent="0.2">
      <c r="A2" s="664" t="s">
        <v>72</v>
      </c>
      <c r="B2" s="664"/>
      <c r="C2" s="664"/>
      <c r="D2" s="664"/>
      <c r="E2" s="664"/>
      <c r="F2" s="664"/>
      <c r="G2" s="664"/>
      <c r="H2" s="664"/>
      <c r="I2" s="664"/>
      <c r="J2" s="664"/>
      <c r="K2" s="664"/>
      <c r="L2" s="664"/>
      <c r="M2" s="664"/>
      <c r="N2" s="664"/>
      <c r="O2" s="664"/>
      <c r="P2" s="664"/>
      <c r="Q2" s="217"/>
    </row>
    <row r="3" spans="1:17" ht="15" customHeight="1" x14ac:dyDescent="0.2">
      <c r="A3" s="664"/>
      <c r="B3" s="664"/>
      <c r="C3" s="664"/>
      <c r="D3" s="664"/>
      <c r="E3" s="664"/>
      <c r="F3" s="664"/>
      <c r="G3" s="664"/>
      <c r="H3" s="664"/>
      <c r="I3" s="664"/>
      <c r="J3" s="664"/>
      <c r="K3" s="664"/>
      <c r="L3" s="664"/>
      <c r="M3" s="664"/>
      <c r="N3" s="664"/>
      <c r="O3" s="664"/>
      <c r="P3" s="664"/>
      <c r="Q3" s="217"/>
    </row>
    <row r="4" spans="1:17" x14ac:dyDescent="0.2">
      <c r="B4" s="218"/>
      <c r="J4" s="393" t="s">
        <v>3</v>
      </c>
      <c r="M4" s="393" t="s">
        <v>73</v>
      </c>
    </row>
    <row r="5" spans="1:17" x14ac:dyDescent="0.2">
      <c r="N5" s="219"/>
    </row>
    <row r="6" spans="1:17" x14ac:dyDescent="0.2">
      <c r="L6" s="219"/>
      <c r="N6" s="219"/>
    </row>
    <row r="7" spans="1:17" ht="15" customHeight="1" x14ac:dyDescent="0.2">
      <c r="L7" s="219"/>
      <c r="M7" s="221"/>
      <c r="N7" s="221"/>
      <c r="O7" s="221"/>
    </row>
    <row r="8" spans="1:17" ht="18.75" customHeight="1" x14ac:dyDescent="0.2">
      <c r="B8" s="686" t="s">
        <v>74</v>
      </c>
      <c r="C8" s="686"/>
      <c r="D8" s="686"/>
      <c r="E8" s="686"/>
      <c r="F8" s="686"/>
      <c r="G8" s="686"/>
      <c r="H8" s="686"/>
      <c r="I8" s="686"/>
      <c r="J8" s="221"/>
      <c r="K8" s="687" t="s">
        <v>75</v>
      </c>
      <c r="L8" s="687"/>
      <c r="M8" s="687"/>
      <c r="N8" s="687"/>
      <c r="O8" s="687"/>
    </row>
    <row r="9" spans="1:17" ht="18.75" customHeight="1" x14ac:dyDescent="0.2">
      <c r="B9" s="686"/>
      <c r="C9" s="686"/>
      <c r="D9" s="686"/>
      <c r="E9" s="686"/>
      <c r="F9" s="686"/>
      <c r="G9" s="686"/>
      <c r="H9" s="686"/>
      <c r="I9" s="686"/>
      <c r="J9" s="221"/>
      <c r="K9" s="687"/>
      <c r="L9" s="687"/>
      <c r="M9" s="687"/>
      <c r="N9" s="687"/>
      <c r="O9" s="687"/>
    </row>
    <row r="10" spans="1:17" ht="15" customHeight="1" x14ac:dyDescent="0.2">
      <c r="B10" s="221"/>
      <c r="C10" s="221"/>
      <c r="D10" s="221"/>
      <c r="E10" s="221"/>
      <c r="F10" s="221"/>
      <c r="G10" s="221"/>
      <c r="H10" s="221"/>
      <c r="I10" s="221"/>
      <c r="J10" s="221"/>
      <c r="K10" s="687"/>
      <c r="L10" s="687"/>
      <c r="M10" s="687"/>
      <c r="N10" s="687"/>
      <c r="O10" s="687"/>
    </row>
    <row r="11" spans="1:17" ht="15" customHeight="1" x14ac:dyDescent="0.2">
      <c r="B11" s="221"/>
      <c r="K11" s="687"/>
      <c r="L11" s="687"/>
      <c r="M11" s="687"/>
      <c r="N11" s="687"/>
      <c r="O11" s="687"/>
    </row>
    <row r="12" spans="1:17" ht="15" customHeight="1" x14ac:dyDescent="0.2">
      <c r="B12" s="221"/>
      <c r="K12" s="687"/>
      <c r="L12" s="687"/>
      <c r="M12" s="687"/>
      <c r="N12" s="687"/>
      <c r="O12" s="687"/>
    </row>
    <row r="13" spans="1:17" ht="15" customHeight="1" x14ac:dyDescent="0.2">
      <c r="B13" s="221"/>
      <c r="K13" s="687"/>
      <c r="L13" s="687"/>
      <c r="M13" s="687"/>
      <c r="N13" s="687"/>
      <c r="O13" s="687"/>
    </row>
    <row r="14" spans="1:17" ht="15" customHeight="1" x14ac:dyDescent="0.2">
      <c r="B14" s="221"/>
      <c r="K14" s="687"/>
      <c r="L14" s="687"/>
      <c r="M14" s="687"/>
      <c r="N14" s="687"/>
      <c r="O14" s="687"/>
    </row>
    <row r="15" spans="1:17" ht="15" customHeight="1" x14ac:dyDescent="0.2">
      <c r="B15" s="221"/>
      <c r="K15" s="687"/>
      <c r="L15" s="687"/>
      <c r="M15" s="687"/>
      <c r="N15" s="687"/>
      <c r="O15" s="687"/>
    </row>
    <row r="16" spans="1:17" ht="15" customHeight="1" x14ac:dyDescent="0.2">
      <c r="B16" s="221"/>
      <c r="K16" s="687"/>
      <c r="L16" s="687"/>
      <c r="M16" s="687"/>
      <c r="N16" s="687"/>
      <c r="O16" s="687"/>
    </row>
    <row r="17" spans="2:17" ht="15" customHeight="1" x14ac:dyDescent="0.2">
      <c r="B17" s="221"/>
      <c r="K17" s="687"/>
      <c r="L17" s="687"/>
      <c r="M17" s="687"/>
      <c r="N17" s="687"/>
      <c r="O17" s="687"/>
    </row>
    <row r="18" spans="2:17" ht="15" customHeight="1" x14ac:dyDescent="0.2">
      <c r="B18" s="221"/>
      <c r="K18" s="687"/>
      <c r="L18" s="687"/>
      <c r="M18" s="687"/>
      <c r="N18" s="687"/>
      <c r="O18" s="687"/>
    </row>
    <row r="19" spans="2:17" ht="15" customHeight="1" x14ac:dyDescent="0.2">
      <c r="B19" s="221"/>
      <c r="K19" s="687"/>
      <c r="L19" s="687"/>
      <c r="M19" s="687"/>
      <c r="N19" s="687"/>
      <c r="O19" s="687"/>
    </row>
    <row r="20" spans="2:17" ht="15" customHeight="1" x14ac:dyDescent="0.2">
      <c r="B20" s="221"/>
      <c r="K20" s="687"/>
      <c r="L20" s="687"/>
      <c r="M20" s="687"/>
      <c r="N20" s="687"/>
      <c r="O20" s="687"/>
    </row>
    <row r="21" spans="2:17" ht="15" customHeight="1" x14ac:dyDescent="0.2">
      <c r="B21" s="221"/>
      <c r="K21" s="687"/>
      <c r="L21" s="687"/>
      <c r="M21" s="687"/>
      <c r="N21" s="687"/>
      <c r="O21" s="687"/>
    </row>
    <row r="22" spans="2:17" ht="15" customHeight="1" x14ac:dyDescent="0.2">
      <c r="K22" s="687"/>
      <c r="L22" s="687"/>
      <c r="M22" s="687"/>
      <c r="N22" s="687"/>
      <c r="O22" s="687"/>
    </row>
    <row r="23" spans="2:17" ht="15" customHeight="1" x14ac:dyDescent="0.2">
      <c r="K23" s="687"/>
      <c r="L23" s="687"/>
      <c r="M23" s="687"/>
      <c r="N23" s="687"/>
      <c r="O23" s="687"/>
    </row>
    <row r="24" spans="2:17" ht="15" customHeight="1" x14ac:dyDescent="0.2">
      <c r="B24" s="222"/>
      <c r="K24" s="687"/>
      <c r="L24" s="687"/>
      <c r="M24" s="687"/>
      <c r="N24" s="687"/>
      <c r="O24" s="687"/>
    </row>
    <row r="25" spans="2:17" ht="15" customHeight="1" x14ac:dyDescent="0.2">
      <c r="B25" s="222"/>
      <c r="K25" s="687"/>
      <c r="L25" s="687"/>
      <c r="M25" s="687"/>
      <c r="N25" s="687"/>
      <c r="O25" s="687"/>
    </row>
    <row r="26" spans="2:17" ht="15" customHeight="1" x14ac:dyDescent="0.2">
      <c r="K26" s="687"/>
      <c r="L26" s="687"/>
      <c r="M26" s="687"/>
      <c r="N26" s="687"/>
      <c r="O26" s="687"/>
      <c r="P26" s="223"/>
      <c r="Q26" s="224"/>
    </row>
    <row r="27" spans="2:17" ht="15" customHeight="1" x14ac:dyDescent="0.2">
      <c r="K27" s="687"/>
      <c r="L27" s="687"/>
      <c r="M27" s="687"/>
      <c r="N27" s="687"/>
      <c r="O27" s="687"/>
      <c r="P27" s="223"/>
      <c r="Q27" s="224"/>
    </row>
    <row r="28" spans="2:17" ht="15" customHeight="1" x14ac:dyDescent="0.2">
      <c r="K28" s="687"/>
      <c r="L28" s="687"/>
      <c r="M28" s="687"/>
      <c r="N28" s="687"/>
      <c r="O28" s="687"/>
      <c r="P28" s="223"/>
      <c r="Q28" s="224"/>
    </row>
    <row r="29" spans="2:17" ht="15" customHeight="1" x14ac:dyDescent="0.2">
      <c r="K29" s="687"/>
      <c r="L29" s="687"/>
      <c r="M29" s="687"/>
      <c r="N29" s="687"/>
      <c r="O29" s="687"/>
      <c r="P29" s="223"/>
      <c r="Q29" s="224"/>
    </row>
    <row r="30" spans="2:17" ht="15" customHeight="1" x14ac:dyDescent="0.2">
      <c r="K30" s="687"/>
      <c r="L30" s="687"/>
      <c r="M30" s="687"/>
      <c r="N30" s="687"/>
      <c r="O30" s="687"/>
      <c r="P30" s="223"/>
      <c r="Q30" s="224"/>
    </row>
    <row r="31" spans="2:17" ht="15" customHeight="1" x14ac:dyDescent="0.2">
      <c r="K31" s="687"/>
      <c r="L31" s="687"/>
      <c r="M31" s="687"/>
      <c r="N31" s="687"/>
      <c r="O31" s="687"/>
      <c r="P31" s="223"/>
      <c r="Q31" s="224"/>
    </row>
    <row r="32" spans="2:17" ht="15" customHeight="1" x14ac:dyDescent="0.2">
      <c r="J32" s="223"/>
      <c r="K32" s="687"/>
      <c r="L32" s="687"/>
      <c r="M32" s="687"/>
      <c r="N32" s="687"/>
      <c r="O32" s="687"/>
      <c r="P32" s="223"/>
      <c r="Q32" s="224"/>
    </row>
    <row r="33" spans="2:17" ht="16.5" customHeight="1" x14ac:dyDescent="0.2">
      <c r="B33" s="683" t="s">
        <v>76</v>
      </c>
      <c r="C33" s="685" t="s">
        <v>77</v>
      </c>
      <c r="D33" s="685" t="s">
        <v>78</v>
      </c>
      <c r="J33" s="223"/>
      <c r="K33" s="687"/>
      <c r="L33" s="687"/>
      <c r="M33" s="687"/>
      <c r="N33" s="687"/>
      <c r="O33" s="687"/>
      <c r="P33" s="223"/>
      <c r="Q33" s="224"/>
    </row>
    <row r="34" spans="2:17" ht="16.5" customHeight="1" x14ac:dyDescent="0.2">
      <c r="B34" s="684"/>
      <c r="C34" s="684"/>
      <c r="D34" s="684"/>
      <c r="K34" s="687"/>
      <c r="L34" s="687"/>
      <c r="M34" s="687"/>
      <c r="N34" s="687"/>
      <c r="O34" s="687"/>
      <c r="P34" s="223"/>
      <c r="Q34" s="224"/>
    </row>
    <row r="35" spans="2:17" ht="25.5" customHeight="1" x14ac:dyDescent="0.2">
      <c r="B35" s="225" t="s">
        <v>79</v>
      </c>
      <c r="C35" s="226">
        <v>-1.7999999999999999E-2</v>
      </c>
      <c r="D35" s="227"/>
      <c r="J35" s="223"/>
      <c r="K35" s="687"/>
      <c r="L35" s="687"/>
      <c r="M35" s="687"/>
      <c r="N35" s="687"/>
      <c r="O35" s="687"/>
      <c r="P35" s="223"/>
      <c r="Q35" s="224"/>
    </row>
    <row r="36" spans="2:17" ht="30.75" customHeight="1" x14ac:dyDescent="0.2">
      <c r="B36" s="597" t="s">
        <v>80</v>
      </c>
      <c r="C36" s="228">
        <v>-4.5999999999999999E-2</v>
      </c>
      <c r="D36" s="228">
        <v>-0.03</v>
      </c>
      <c r="J36" s="223"/>
      <c r="K36" s="687"/>
      <c r="L36" s="687"/>
      <c r="M36" s="687"/>
      <c r="N36" s="687"/>
      <c r="O36" s="687"/>
      <c r="P36" s="223"/>
      <c r="Q36" s="224"/>
    </row>
    <row r="37" spans="2:17" ht="30.75" customHeight="1" x14ac:dyDescent="0.2">
      <c r="B37" s="597" t="s">
        <v>81</v>
      </c>
      <c r="C37" s="228">
        <v>2.8000000000000001E-2</v>
      </c>
      <c r="D37" s="228">
        <v>3.0000000000000001E-3</v>
      </c>
      <c r="K37" s="687"/>
      <c r="L37" s="687"/>
      <c r="M37" s="687"/>
      <c r="N37" s="687"/>
      <c r="O37" s="687"/>
      <c r="P37" s="223"/>
      <c r="Q37" s="224"/>
    </row>
    <row r="38" spans="2:17" ht="30.75" customHeight="1" x14ac:dyDescent="0.2">
      <c r="B38" s="597" t="s">
        <v>82</v>
      </c>
      <c r="C38" s="228">
        <v>4.2999999999999997E-2</v>
      </c>
      <c r="D38" s="228">
        <v>8.0000000000000002E-3</v>
      </c>
      <c r="K38" s="687"/>
      <c r="L38" s="687"/>
      <c r="M38" s="687"/>
      <c r="N38" s="687"/>
      <c r="O38" s="687"/>
      <c r="P38" s="223"/>
      <c r="Q38" s="224"/>
    </row>
    <row r="39" spans="2:17" ht="35.25" customHeight="1" x14ac:dyDescent="0.2">
      <c r="B39" s="597" t="s">
        <v>83</v>
      </c>
      <c r="C39" s="228">
        <v>1.6E-2</v>
      </c>
      <c r="D39" s="228">
        <v>1E-3</v>
      </c>
      <c r="K39" s="687"/>
      <c r="L39" s="687"/>
      <c r="M39" s="687"/>
      <c r="N39" s="687"/>
      <c r="O39" s="687"/>
      <c r="P39" s="223"/>
      <c r="Q39" s="224"/>
    </row>
    <row r="40" spans="2:17" x14ac:dyDescent="0.2">
      <c r="B40" s="229" t="s">
        <v>13</v>
      </c>
      <c r="K40" s="223"/>
      <c r="L40" s="223"/>
      <c r="M40" s="223"/>
      <c r="N40" s="223"/>
      <c r="O40" s="223"/>
      <c r="P40" s="223"/>
      <c r="Q40" s="224"/>
    </row>
    <row r="41" spans="2:17" x14ac:dyDescent="0.2">
      <c r="K41" s="223"/>
      <c r="L41" s="223"/>
      <c r="M41" s="223"/>
      <c r="N41" s="223"/>
      <c r="O41" s="223"/>
      <c r="P41" s="223"/>
      <c r="Q41" s="224"/>
    </row>
    <row r="46" spans="2:17" ht="19.5" customHeight="1" x14ac:dyDescent="0.2">
      <c r="B46" s="668" t="s">
        <v>84</v>
      </c>
      <c r="C46" s="668"/>
      <c r="D46" s="668"/>
      <c r="E46" s="668"/>
      <c r="F46" s="688" t="s">
        <v>15</v>
      </c>
      <c r="G46" s="688" t="s">
        <v>16</v>
      </c>
    </row>
    <row r="47" spans="2:17" ht="15" customHeight="1" x14ac:dyDescent="0.2">
      <c r="B47" s="668"/>
      <c r="C47" s="668"/>
      <c r="D47" s="668"/>
      <c r="E47" s="668"/>
      <c r="F47" s="688"/>
      <c r="G47" s="688"/>
    </row>
    <row r="48" spans="2:17" ht="15.75" customHeight="1" thickBot="1" x14ac:dyDescent="0.25">
      <c r="B48" s="669"/>
      <c r="C48" s="669"/>
      <c r="D48" s="669"/>
      <c r="E48" s="669"/>
      <c r="F48" s="689"/>
      <c r="G48" s="689"/>
    </row>
    <row r="49" spans="2:7" ht="16.5" customHeight="1" x14ac:dyDescent="0.25">
      <c r="B49" s="682" t="s">
        <v>85</v>
      </c>
      <c r="C49" s="682"/>
      <c r="D49" s="682"/>
      <c r="E49" s="682"/>
      <c r="F49" s="580">
        <v>-1.8117324684798</v>
      </c>
      <c r="G49" s="580">
        <v>-1.8117324684798</v>
      </c>
    </row>
    <row r="50" spans="2:7" ht="16.5" customHeight="1" x14ac:dyDescent="0.25">
      <c r="B50" s="681" t="s">
        <v>86</v>
      </c>
      <c r="C50" s="681"/>
      <c r="D50" s="681"/>
      <c r="E50" s="681"/>
      <c r="F50" s="232">
        <v>4.3318473320266504</v>
      </c>
      <c r="G50" s="232">
        <v>0.75359471546776102</v>
      </c>
    </row>
    <row r="51" spans="2:7" ht="16.5" customHeight="1" x14ac:dyDescent="0.2">
      <c r="B51" s="662" t="s">
        <v>87</v>
      </c>
      <c r="C51" s="662" t="s">
        <v>87</v>
      </c>
      <c r="D51" s="662" t="s">
        <v>87</v>
      </c>
      <c r="E51" s="662" t="s">
        <v>87</v>
      </c>
      <c r="F51" s="232">
        <v>8.4081522484053206</v>
      </c>
      <c r="G51" s="232">
        <v>0.38750553797333698</v>
      </c>
    </row>
    <row r="52" spans="2:7" ht="16.5" customHeight="1" x14ac:dyDescent="0.2">
      <c r="B52" s="662" t="s">
        <v>88</v>
      </c>
      <c r="C52" s="662" t="s">
        <v>88</v>
      </c>
      <c r="D52" s="662" t="s">
        <v>88</v>
      </c>
      <c r="E52" s="662" t="s">
        <v>88</v>
      </c>
      <c r="F52" s="232">
        <v>2.86277241683743</v>
      </c>
      <c r="G52" s="232">
        <v>0.36608917749442799</v>
      </c>
    </row>
    <row r="53" spans="2:7" ht="16.5" customHeight="1" x14ac:dyDescent="0.25">
      <c r="B53" s="681" t="s">
        <v>89</v>
      </c>
      <c r="C53" s="681" t="s">
        <v>89</v>
      </c>
      <c r="D53" s="681" t="s">
        <v>89</v>
      </c>
      <c r="E53" s="681" t="s">
        <v>89</v>
      </c>
      <c r="F53" s="231">
        <v>-4.5878527123955202</v>
      </c>
      <c r="G53" s="231">
        <v>-3.0155385906975898</v>
      </c>
    </row>
    <row r="54" spans="2:7" ht="16.5" customHeight="1" x14ac:dyDescent="0.2">
      <c r="B54" s="680" t="s">
        <v>90</v>
      </c>
      <c r="C54" s="680"/>
      <c r="D54" s="680"/>
      <c r="E54" s="680"/>
      <c r="F54" s="232">
        <v>-4.4895710403918896</v>
      </c>
      <c r="G54" s="232">
        <v>-0.718165346110614</v>
      </c>
    </row>
    <row r="55" spans="2:7" ht="16.5" customHeight="1" x14ac:dyDescent="0.2">
      <c r="B55" s="679" t="s">
        <v>20</v>
      </c>
      <c r="C55" s="679"/>
      <c r="D55" s="679"/>
      <c r="E55" s="679"/>
      <c r="F55" s="232">
        <v>3.0899609509270398</v>
      </c>
      <c r="G55" s="232">
        <v>0.243657894483476</v>
      </c>
    </row>
    <row r="56" spans="2:7" ht="16.5" customHeight="1" x14ac:dyDescent="0.2">
      <c r="B56" s="679" t="s">
        <v>91</v>
      </c>
      <c r="C56" s="679"/>
      <c r="D56" s="679"/>
      <c r="E56" s="679"/>
      <c r="F56" s="232">
        <v>-19.988256091605201</v>
      </c>
      <c r="G56" s="232">
        <v>-0.27517251475008198</v>
      </c>
    </row>
    <row r="57" spans="2:7" x14ac:dyDescent="0.2">
      <c r="B57" s="679" t="s">
        <v>92</v>
      </c>
      <c r="C57" s="679"/>
      <c r="D57" s="679"/>
      <c r="E57" s="679"/>
      <c r="F57" s="232">
        <v>-11.724435432432999</v>
      </c>
      <c r="G57" s="232">
        <v>-0.31476003379700401</v>
      </c>
    </row>
    <row r="58" spans="2:7" ht="45.75" customHeight="1" x14ac:dyDescent="0.2">
      <c r="B58" s="680" t="s">
        <v>93</v>
      </c>
      <c r="C58" s="680"/>
      <c r="D58" s="680"/>
      <c r="E58" s="680"/>
      <c r="F58" s="232">
        <v>-8.3478807044599996</v>
      </c>
      <c r="G58" s="232">
        <v>-4.0953430706964E-2</v>
      </c>
    </row>
    <row r="59" spans="2:7" ht="33" customHeight="1" x14ac:dyDescent="0.2">
      <c r="B59" s="680" t="s">
        <v>94</v>
      </c>
      <c r="C59" s="680"/>
      <c r="D59" s="680"/>
      <c r="E59" s="680"/>
      <c r="F59" s="232">
        <v>-11.1703529154089</v>
      </c>
      <c r="G59" s="232">
        <v>-4.0312633361440503E-2</v>
      </c>
    </row>
    <row r="60" spans="2:7" ht="16.5" customHeight="1" x14ac:dyDescent="0.2">
      <c r="B60" s="679" t="s">
        <v>95</v>
      </c>
      <c r="C60" s="679"/>
      <c r="D60" s="679"/>
      <c r="E60" s="679"/>
      <c r="F60" s="232">
        <v>-10.546173831014</v>
      </c>
      <c r="G60" s="232">
        <v>-0.31093605167875299</v>
      </c>
    </row>
    <row r="61" spans="2:7" ht="16.5" customHeight="1" x14ac:dyDescent="0.2">
      <c r="B61" s="680" t="s">
        <v>96</v>
      </c>
      <c r="C61" s="680"/>
      <c r="D61" s="680"/>
      <c r="E61" s="680"/>
      <c r="F61" s="232">
        <v>-1.64617947972087</v>
      </c>
      <c r="G61" s="232">
        <v>-1.7889990890615999E-2</v>
      </c>
    </row>
    <row r="62" spans="2:7" ht="33" customHeight="1" x14ac:dyDescent="0.2">
      <c r="B62" s="680" t="s">
        <v>97</v>
      </c>
      <c r="C62" s="680"/>
      <c r="D62" s="680"/>
      <c r="E62" s="680"/>
      <c r="F62" s="232">
        <v>9.3254478027351304</v>
      </c>
      <c r="G62" s="232">
        <v>0.37677519043168101</v>
      </c>
    </row>
    <row r="63" spans="2:7" ht="16.5" customHeight="1" x14ac:dyDescent="0.2">
      <c r="B63" s="680" t="s">
        <v>98</v>
      </c>
      <c r="C63" s="680"/>
      <c r="D63" s="680"/>
      <c r="E63" s="680"/>
      <c r="F63" s="232">
        <v>-4.4565241467962302</v>
      </c>
      <c r="G63" s="232">
        <v>-0.37121657098413402</v>
      </c>
    </row>
    <row r="64" spans="2:7" ht="33" customHeight="1" x14ac:dyDescent="0.2">
      <c r="B64" s="680" t="s">
        <v>99</v>
      </c>
      <c r="C64" s="680"/>
      <c r="D64" s="680"/>
      <c r="E64" s="680"/>
      <c r="F64" s="232">
        <v>-4.79208434606943</v>
      </c>
      <c r="G64" s="587">
        <v>-0.151947055173422</v>
      </c>
    </row>
    <row r="65" spans="1:16" x14ac:dyDescent="0.2">
      <c r="B65" s="679" t="s">
        <v>100</v>
      </c>
      <c r="C65" s="679"/>
      <c r="D65" s="679"/>
      <c r="E65" s="679"/>
      <c r="F65" s="232">
        <v>-8.8731711196470702</v>
      </c>
      <c r="G65" s="232">
        <v>-0.28178029453706599</v>
      </c>
    </row>
    <row r="66" spans="1:16" x14ac:dyDescent="0.2">
      <c r="B66" s="679" t="s">
        <v>101</v>
      </c>
      <c r="C66" s="679"/>
      <c r="D66" s="679"/>
      <c r="E66" s="679"/>
      <c r="F66" s="232">
        <v>-5.0924190250641903</v>
      </c>
      <c r="G66" s="232">
        <v>-0.241118966640921</v>
      </c>
    </row>
    <row r="67" spans="1:16" x14ac:dyDescent="0.2">
      <c r="B67" s="679" t="s">
        <v>102</v>
      </c>
      <c r="C67" s="679"/>
      <c r="D67" s="679"/>
      <c r="E67" s="679"/>
      <c r="F67" s="232">
        <v>-8.3779273749944103</v>
      </c>
      <c r="G67" s="232">
        <v>-0.16564808086391999</v>
      </c>
    </row>
    <row r="68" spans="1:16" x14ac:dyDescent="0.2">
      <c r="B68" s="679" t="s">
        <v>103</v>
      </c>
      <c r="C68" s="679"/>
      <c r="D68" s="679"/>
      <c r="E68" s="679"/>
      <c r="F68" s="232">
        <v>-7.8786449028574301</v>
      </c>
      <c r="G68" s="232">
        <v>-0.125607932972611</v>
      </c>
    </row>
    <row r="69" spans="1:16" x14ac:dyDescent="0.2">
      <c r="B69" s="679" t="s">
        <v>104</v>
      </c>
      <c r="C69" s="679"/>
      <c r="D69" s="679"/>
      <c r="E69" s="679"/>
      <c r="F69" s="586">
        <v>-3.4495151551286498</v>
      </c>
      <c r="G69" s="586">
        <v>-5.8411611889105E-2</v>
      </c>
    </row>
    <row r="70" spans="1:16" x14ac:dyDescent="0.2">
      <c r="B70" s="679" t="s">
        <v>105</v>
      </c>
      <c r="C70" s="679"/>
      <c r="D70" s="679"/>
      <c r="E70" s="679"/>
      <c r="F70" s="232">
        <v>3.64933328357399</v>
      </c>
      <c r="G70" s="232">
        <v>2.4908127126281598E-2</v>
      </c>
    </row>
    <row r="71" spans="1:16" x14ac:dyDescent="0.2">
      <c r="B71" s="679" t="s">
        <v>106</v>
      </c>
      <c r="C71" s="679"/>
      <c r="D71" s="679"/>
      <c r="E71" s="679"/>
      <c r="F71" s="232">
        <v>-30.1170708648513</v>
      </c>
      <c r="G71" s="232">
        <v>-0.358966611782289</v>
      </c>
    </row>
    <row r="72" spans="1:16" x14ac:dyDescent="0.2">
      <c r="B72" s="679" t="s">
        <v>107</v>
      </c>
      <c r="C72" s="679"/>
      <c r="D72" s="679"/>
      <c r="E72" s="679"/>
      <c r="F72" s="232">
        <v>-21.621781838301899</v>
      </c>
      <c r="G72" s="232">
        <v>-0.14219733915851199</v>
      </c>
    </row>
    <row r="73" spans="1:16" x14ac:dyDescent="0.2">
      <c r="B73" s="679" t="s">
        <v>108</v>
      </c>
      <c r="C73" s="679"/>
      <c r="D73" s="679"/>
      <c r="E73" s="679"/>
      <c r="F73" s="232">
        <v>-8.5099529291075395</v>
      </c>
      <c r="G73" s="232">
        <v>-6.2069612568759702E-2</v>
      </c>
    </row>
    <row r="74" spans="1:16" x14ac:dyDescent="0.2">
      <c r="B74" s="679" t="s">
        <v>23</v>
      </c>
      <c r="C74" s="679"/>
      <c r="D74" s="679"/>
      <c r="E74" s="679"/>
      <c r="F74" s="232">
        <v>1.8186097515266499</v>
      </c>
      <c r="G74" s="232">
        <v>1.6274275127180899E-2</v>
      </c>
    </row>
    <row r="75" spans="1:16" ht="15" x14ac:dyDescent="0.25">
      <c r="B75" s="681" t="s">
        <v>109</v>
      </c>
      <c r="C75" s="681" t="s">
        <v>89</v>
      </c>
      <c r="D75" s="681" t="s">
        <v>89</v>
      </c>
      <c r="E75" s="681" t="s">
        <v>89</v>
      </c>
      <c r="F75" s="231">
        <v>2.793629686919</v>
      </c>
      <c r="G75" s="231">
        <v>0.33443419221327197</v>
      </c>
    </row>
    <row r="76" spans="1:16" ht="15" x14ac:dyDescent="0.25">
      <c r="B76" s="681" t="s">
        <v>110</v>
      </c>
      <c r="C76" s="681" t="s">
        <v>89</v>
      </c>
      <c r="D76" s="681" t="s">
        <v>89</v>
      </c>
      <c r="E76" s="681" t="s">
        <v>89</v>
      </c>
      <c r="F76" s="231">
        <v>1.6410947346286899</v>
      </c>
      <c r="G76" s="231">
        <v>8.0468044155408994E-2</v>
      </c>
    </row>
    <row r="77" spans="1:16" x14ac:dyDescent="0.2">
      <c r="B77" s="229" t="s">
        <v>33</v>
      </c>
    </row>
    <row r="79" spans="1:16" x14ac:dyDescent="0.2">
      <c r="A79" s="664"/>
      <c r="B79" s="664"/>
      <c r="C79" s="664"/>
      <c r="D79" s="664"/>
      <c r="E79" s="664"/>
      <c r="F79" s="664"/>
      <c r="G79" s="664"/>
      <c r="H79" s="664"/>
      <c r="I79" s="664"/>
      <c r="J79" s="664"/>
      <c r="K79" s="664"/>
      <c r="L79" s="664"/>
      <c r="M79" s="664"/>
      <c r="N79" s="664"/>
      <c r="O79" s="664"/>
      <c r="P79" s="664"/>
    </row>
    <row r="80" spans="1:16" x14ac:dyDescent="0.2">
      <c r="A80" s="664"/>
      <c r="B80" s="664"/>
      <c r="C80" s="664"/>
      <c r="D80" s="664"/>
      <c r="E80" s="664"/>
      <c r="F80" s="664"/>
      <c r="G80" s="664"/>
      <c r="H80" s="664"/>
      <c r="I80" s="664"/>
      <c r="J80" s="664"/>
      <c r="K80" s="664"/>
      <c r="L80" s="664"/>
      <c r="M80" s="664"/>
      <c r="N80" s="664"/>
      <c r="O80" s="664"/>
      <c r="P80" s="664"/>
    </row>
    <row r="200" spans="2:2" x14ac:dyDescent="0.2">
      <c r="B200" s="216" t="s">
        <v>111</v>
      </c>
    </row>
  </sheetData>
  <sheetProtection algorithmName="SHA-512" hashValue="fjVPMFalDVcdNihtnyEUjU9CBId48e2uxAhASTze9lgryKTa7yhY4yiKMf9fFPcd7pHgkAspTyEzwnSUJ0x4+g==" saltValue="A+kndllpluFloSLbSb15YA==" spinCount="100000" sheet="1" objects="1" scenarios="1"/>
  <mergeCells count="38">
    <mergeCell ref="B49:E49"/>
    <mergeCell ref="A2:P3"/>
    <mergeCell ref="B33:B34"/>
    <mergeCell ref="C33:C34"/>
    <mergeCell ref="D33:D34"/>
    <mergeCell ref="B46:E48"/>
    <mergeCell ref="B8:I9"/>
    <mergeCell ref="K8:O39"/>
    <mergeCell ref="F46:F48"/>
    <mergeCell ref="G46:G48"/>
    <mergeCell ref="B50:E50"/>
    <mergeCell ref="B51:E51"/>
    <mergeCell ref="B52:E52"/>
    <mergeCell ref="B53:E53"/>
    <mergeCell ref="B55:E55"/>
    <mergeCell ref="B54:E54"/>
    <mergeCell ref="B75:E75"/>
    <mergeCell ref="B76:E76"/>
    <mergeCell ref="B71:E71"/>
    <mergeCell ref="B72:E72"/>
    <mergeCell ref="B73:E73"/>
    <mergeCell ref="B74:E74"/>
    <mergeCell ref="A79:P80"/>
    <mergeCell ref="B70:E70"/>
    <mergeCell ref="B56:E56"/>
    <mergeCell ref="B62:E62"/>
    <mergeCell ref="B63:E63"/>
    <mergeCell ref="B64:E64"/>
    <mergeCell ref="B65:E65"/>
    <mergeCell ref="B57:E57"/>
    <mergeCell ref="B58:E58"/>
    <mergeCell ref="B68:E68"/>
    <mergeCell ref="B69:E69"/>
    <mergeCell ref="B59:E59"/>
    <mergeCell ref="B61:E61"/>
    <mergeCell ref="B66:E66"/>
    <mergeCell ref="B67:E67"/>
    <mergeCell ref="B60:E60"/>
  </mergeCells>
  <conditionalFormatting sqref="F49:G49">
    <cfRule type="cellIs" dxfId="10694" priority="2504" operator="lessThan">
      <formula>0</formula>
    </cfRule>
  </conditionalFormatting>
  <conditionalFormatting sqref="F68:G68">
    <cfRule type="cellIs" dxfId="10693" priority="520" operator="lessThan">
      <formula>0</formula>
    </cfRule>
  </conditionalFormatting>
  <conditionalFormatting sqref="F68:G68">
    <cfRule type="cellIs" dxfId="10692" priority="519" operator="lessThan">
      <formula>0</formula>
    </cfRule>
  </conditionalFormatting>
  <conditionalFormatting sqref="F68:G68">
    <cfRule type="cellIs" dxfId="10691" priority="518" operator="lessThan">
      <formula>0</formula>
    </cfRule>
  </conditionalFormatting>
  <conditionalFormatting sqref="F68:G68">
    <cfRule type="cellIs" dxfId="10690" priority="516" operator="lessThan">
      <formula>0</formula>
    </cfRule>
  </conditionalFormatting>
  <conditionalFormatting sqref="F68:G68">
    <cfRule type="cellIs" dxfId="10689" priority="517" operator="lessThan">
      <formula>0</formula>
    </cfRule>
  </conditionalFormatting>
  <conditionalFormatting sqref="F68:G68">
    <cfRule type="cellIs" dxfId="10688" priority="515" operator="lessThan">
      <formula>0</formula>
    </cfRule>
  </conditionalFormatting>
  <conditionalFormatting sqref="F68:G68">
    <cfRule type="cellIs" dxfId="10687" priority="514" operator="lessThan">
      <formula>0</formula>
    </cfRule>
  </conditionalFormatting>
  <conditionalFormatting sqref="F69:G69">
    <cfRule type="cellIs" dxfId="10686" priority="513" operator="lessThan">
      <formula>0</formula>
    </cfRule>
  </conditionalFormatting>
  <conditionalFormatting sqref="F69:G69">
    <cfRule type="cellIs" dxfId="10685" priority="512" operator="lessThan">
      <formula>0</formula>
    </cfRule>
  </conditionalFormatting>
  <conditionalFormatting sqref="F69:G69">
    <cfRule type="cellIs" dxfId="10684" priority="511" operator="lessThan">
      <formula>0</formula>
    </cfRule>
  </conditionalFormatting>
  <conditionalFormatting sqref="F69:G69">
    <cfRule type="cellIs" dxfId="10683" priority="510" operator="lessThan">
      <formula>0</formula>
    </cfRule>
  </conditionalFormatting>
  <conditionalFormatting sqref="F69:G69">
    <cfRule type="cellIs" dxfId="10682" priority="507" operator="lessThan">
      <formula>0</formula>
    </cfRule>
  </conditionalFormatting>
  <conditionalFormatting sqref="F69:G69">
    <cfRule type="cellIs" dxfId="10681" priority="506" operator="lessThan">
      <formula>0</formula>
    </cfRule>
  </conditionalFormatting>
  <conditionalFormatting sqref="F69:G69">
    <cfRule type="cellIs" dxfId="10680" priority="509" operator="lessThan">
      <formula>0</formula>
    </cfRule>
  </conditionalFormatting>
  <conditionalFormatting sqref="F69:G69">
    <cfRule type="cellIs" dxfId="10679" priority="508" operator="lessThan">
      <formula>0</formula>
    </cfRule>
  </conditionalFormatting>
  <conditionalFormatting sqref="F69:G69">
    <cfRule type="cellIs" dxfId="10678" priority="505" operator="lessThan">
      <formula>0</formula>
    </cfRule>
  </conditionalFormatting>
  <conditionalFormatting sqref="F69:G69">
    <cfRule type="cellIs" dxfId="10677" priority="504" operator="lessThan">
      <formula>0</formula>
    </cfRule>
  </conditionalFormatting>
  <conditionalFormatting sqref="F69:G69">
    <cfRule type="cellIs" dxfId="10676" priority="503" operator="lessThan">
      <formula>0</formula>
    </cfRule>
  </conditionalFormatting>
  <conditionalFormatting sqref="F69:G69">
    <cfRule type="cellIs" dxfId="10675" priority="502" operator="lessThan">
      <formula>0</formula>
    </cfRule>
  </conditionalFormatting>
  <conditionalFormatting sqref="F69:G69">
    <cfRule type="cellIs" dxfId="10674" priority="501" operator="lessThan">
      <formula>0</formula>
    </cfRule>
  </conditionalFormatting>
  <conditionalFormatting sqref="F69:G69">
    <cfRule type="cellIs" dxfId="10673" priority="500" operator="lessThan">
      <formula>0</formula>
    </cfRule>
  </conditionalFormatting>
  <conditionalFormatting sqref="F69:G69">
    <cfRule type="cellIs" dxfId="10672" priority="499" operator="lessThan">
      <formula>0</formula>
    </cfRule>
  </conditionalFormatting>
  <conditionalFormatting sqref="F69:G69">
    <cfRule type="cellIs" dxfId="10671" priority="480" operator="lessThan">
      <formula>0</formula>
    </cfRule>
  </conditionalFormatting>
  <conditionalFormatting sqref="F69:G69">
    <cfRule type="cellIs" dxfId="10670" priority="478" operator="lessThan">
      <formula>0</formula>
    </cfRule>
  </conditionalFormatting>
  <conditionalFormatting sqref="F69:G69">
    <cfRule type="cellIs" dxfId="10669" priority="479" operator="lessThan">
      <formula>0</formula>
    </cfRule>
  </conditionalFormatting>
  <conditionalFormatting sqref="F69:G69">
    <cfRule type="cellIs" dxfId="10668" priority="477" operator="lessThan">
      <formula>0</formula>
    </cfRule>
  </conditionalFormatting>
  <conditionalFormatting sqref="F69:G69">
    <cfRule type="cellIs" dxfId="10667" priority="471" operator="lessThan">
      <formula>0</formula>
    </cfRule>
  </conditionalFormatting>
  <conditionalFormatting sqref="F69:G69">
    <cfRule type="cellIs" dxfId="10666" priority="469" operator="lessThan">
      <formula>0</formula>
    </cfRule>
  </conditionalFormatting>
  <conditionalFormatting sqref="F69:G69">
    <cfRule type="cellIs" dxfId="10665" priority="470" operator="lessThan">
      <formula>0</formula>
    </cfRule>
  </conditionalFormatting>
  <conditionalFormatting sqref="F69:G69">
    <cfRule type="cellIs" dxfId="10664" priority="468" operator="lessThan">
      <formula>0</formula>
    </cfRule>
  </conditionalFormatting>
  <conditionalFormatting sqref="F69:G69">
    <cfRule type="cellIs" dxfId="10663" priority="467" operator="lessThan">
      <formula>0</formula>
    </cfRule>
  </conditionalFormatting>
  <conditionalFormatting sqref="F69:G69">
    <cfRule type="cellIs" dxfId="10662" priority="466" operator="lessThan">
      <formula>0</formula>
    </cfRule>
  </conditionalFormatting>
  <conditionalFormatting sqref="F69:G69">
    <cfRule type="cellIs" dxfId="10661" priority="464" operator="lessThan">
      <formula>0</formula>
    </cfRule>
  </conditionalFormatting>
  <conditionalFormatting sqref="F69:G69">
    <cfRule type="cellIs" dxfId="10660" priority="465" operator="lessThan">
      <formula>0</formula>
    </cfRule>
  </conditionalFormatting>
  <conditionalFormatting sqref="F69:G69">
    <cfRule type="cellIs" dxfId="10659" priority="463" operator="lessThan">
      <formula>0</formula>
    </cfRule>
  </conditionalFormatting>
  <conditionalFormatting sqref="F69:G69">
    <cfRule type="cellIs" dxfId="10658" priority="462" operator="lessThan">
      <formula>0</formula>
    </cfRule>
  </conditionalFormatting>
  <conditionalFormatting sqref="F69:G69">
    <cfRule type="cellIs" dxfId="10657" priority="460" operator="lessThan">
      <formula>0</formula>
    </cfRule>
  </conditionalFormatting>
  <conditionalFormatting sqref="F69:G69">
    <cfRule type="cellIs" dxfId="10656" priority="461" operator="lessThan">
      <formula>0</formula>
    </cfRule>
  </conditionalFormatting>
  <conditionalFormatting sqref="F69:G69">
    <cfRule type="cellIs" dxfId="10655" priority="459" operator="lessThan">
      <formula>0</formula>
    </cfRule>
  </conditionalFormatting>
  <conditionalFormatting sqref="F69:G69">
    <cfRule type="cellIs" dxfId="10654" priority="458" operator="lessThan">
      <formula>0</formula>
    </cfRule>
  </conditionalFormatting>
  <conditionalFormatting sqref="F69:G69">
    <cfRule type="cellIs" dxfId="10653" priority="457" operator="lessThan">
      <formula>0</formula>
    </cfRule>
  </conditionalFormatting>
  <conditionalFormatting sqref="F69:G69">
    <cfRule type="cellIs" dxfId="10652" priority="498" operator="lessThan">
      <formula>0</formula>
    </cfRule>
  </conditionalFormatting>
  <conditionalFormatting sqref="F69:G69">
    <cfRule type="cellIs" dxfId="10651" priority="497" operator="lessThan">
      <formula>0</formula>
    </cfRule>
  </conditionalFormatting>
  <conditionalFormatting sqref="F69:G69">
    <cfRule type="cellIs" dxfId="10650" priority="496" operator="lessThan">
      <formula>0</formula>
    </cfRule>
  </conditionalFormatting>
  <conditionalFormatting sqref="F69:G69">
    <cfRule type="cellIs" dxfId="10649" priority="495" operator="lessThan">
      <formula>0</formula>
    </cfRule>
  </conditionalFormatting>
  <conditionalFormatting sqref="F69:G69">
    <cfRule type="cellIs" dxfId="10648" priority="494" operator="lessThan">
      <formula>0</formula>
    </cfRule>
  </conditionalFormatting>
  <conditionalFormatting sqref="F69:G69">
    <cfRule type="cellIs" dxfId="10647" priority="493" operator="lessThan">
      <formula>0</formula>
    </cfRule>
  </conditionalFormatting>
  <conditionalFormatting sqref="F69:G69">
    <cfRule type="cellIs" dxfId="10646" priority="492" operator="lessThan">
      <formula>0</formula>
    </cfRule>
  </conditionalFormatting>
  <conditionalFormatting sqref="F69:G69">
    <cfRule type="cellIs" dxfId="10645" priority="489" operator="lessThan">
      <formula>0</formula>
    </cfRule>
  </conditionalFormatting>
  <conditionalFormatting sqref="F69:G69">
    <cfRule type="cellIs" dxfId="10644" priority="488" operator="lessThan">
      <formula>0</formula>
    </cfRule>
  </conditionalFormatting>
  <conditionalFormatting sqref="F69:G69">
    <cfRule type="cellIs" dxfId="10643" priority="491" operator="lessThan">
      <formula>0</formula>
    </cfRule>
  </conditionalFormatting>
  <conditionalFormatting sqref="F69:G69">
    <cfRule type="cellIs" dxfId="10642" priority="490" operator="lessThan">
      <formula>0</formula>
    </cfRule>
  </conditionalFormatting>
  <conditionalFormatting sqref="F69:G69">
    <cfRule type="cellIs" dxfId="10641" priority="487" operator="lessThan">
      <formula>0</formula>
    </cfRule>
  </conditionalFormatting>
  <conditionalFormatting sqref="F69:G69">
    <cfRule type="cellIs" dxfId="10640" priority="486" operator="lessThan">
      <formula>0</formula>
    </cfRule>
  </conditionalFormatting>
  <conditionalFormatting sqref="F69:G69">
    <cfRule type="cellIs" dxfId="10639" priority="485" operator="lessThan">
      <formula>0</formula>
    </cfRule>
  </conditionalFormatting>
  <conditionalFormatting sqref="F69:G69">
    <cfRule type="cellIs" dxfId="10638" priority="484" operator="lessThan">
      <formula>0</formula>
    </cfRule>
  </conditionalFormatting>
  <conditionalFormatting sqref="F69:G69">
    <cfRule type="cellIs" dxfId="10637" priority="483" operator="lessThan">
      <formula>0</formula>
    </cfRule>
  </conditionalFormatting>
  <conditionalFormatting sqref="F69:G69">
    <cfRule type="cellIs" dxfId="10636" priority="482" operator="lessThan">
      <formula>0</formula>
    </cfRule>
  </conditionalFormatting>
  <conditionalFormatting sqref="F69:G69">
    <cfRule type="cellIs" dxfId="10635" priority="481" operator="lessThan">
      <formula>0</formula>
    </cfRule>
  </conditionalFormatting>
  <conditionalFormatting sqref="F69:G69">
    <cfRule type="cellIs" dxfId="10634" priority="476" operator="lessThan">
      <formula>0</formula>
    </cfRule>
  </conditionalFormatting>
  <conditionalFormatting sqref="F69:G69">
    <cfRule type="cellIs" dxfId="10633" priority="475" operator="lessThan">
      <formula>0</formula>
    </cfRule>
  </conditionalFormatting>
  <conditionalFormatting sqref="F69:G69">
    <cfRule type="cellIs" dxfId="10632" priority="473" operator="lessThan">
      <formula>0</formula>
    </cfRule>
  </conditionalFormatting>
  <conditionalFormatting sqref="F69:G69">
    <cfRule type="cellIs" dxfId="10631" priority="474" operator="lessThan">
      <formula>0</formula>
    </cfRule>
  </conditionalFormatting>
  <conditionalFormatting sqref="F69:G69">
    <cfRule type="cellIs" dxfId="10630" priority="472" operator="lessThan">
      <formula>0</formula>
    </cfRule>
  </conditionalFormatting>
  <conditionalFormatting sqref="F69:G69">
    <cfRule type="cellIs" dxfId="10629" priority="453" operator="lessThan">
      <formula>0</formula>
    </cfRule>
  </conditionalFormatting>
  <conditionalFormatting sqref="F69:G69">
    <cfRule type="cellIs" dxfId="10628" priority="452" operator="lessThan">
      <formula>0</formula>
    </cfRule>
  </conditionalFormatting>
  <conditionalFormatting sqref="F69:G69">
    <cfRule type="cellIs" dxfId="10627" priority="451" operator="lessThan">
      <formula>0</formula>
    </cfRule>
  </conditionalFormatting>
  <conditionalFormatting sqref="F70:G70">
    <cfRule type="cellIs" dxfId="10626" priority="449" operator="lessThan">
      <formula>0</formula>
    </cfRule>
  </conditionalFormatting>
  <conditionalFormatting sqref="F69:G69">
    <cfRule type="cellIs" dxfId="10625" priority="450" operator="lessThan">
      <formula>0</formula>
    </cfRule>
  </conditionalFormatting>
  <conditionalFormatting sqref="F70:G70">
    <cfRule type="cellIs" dxfId="10624" priority="448" operator="lessThan">
      <formula>0</formula>
    </cfRule>
  </conditionalFormatting>
  <conditionalFormatting sqref="F70:G70">
    <cfRule type="cellIs" dxfId="10623" priority="447" operator="lessThan">
      <formula>0</formula>
    </cfRule>
  </conditionalFormatting>
  <conditionalFormatting sqref="F70:G70">
    <cfRule type="cellIs" dxfId="10622" priority="446" operator="lessThan">
      <formula>0</formula>
    </cfRule>
  </conditionalFormatting>
  <conditionalFormatting sqref="F70:G70">
    <cfRule type="cellIs" dxfId="10621" priority="445" operator="lessThan">
      <formula>0</formula>
    </cfRule>
  </conditionalFormatting>
  <conditionalFormatting sqref="F70:G70">
    <cfRule type="cellIs" dxfId="10620" priority="444" operator="lessThan">
      <formula>0</formula>
    </cfRule>
  </conditionalFormatting>
  <conditionalFormatting sqref="F70:G70">
    <cfRule type="cellIs" dxfId="10619" priority="443" operator="lessThan">
      <formula>0</formula>
    </cfRule>
  </conditionalFormatting>
  <conditionalFormatting sqref="F70:G70">
    <cfRule type="cellIs" dxfId="10618" priority="440" operator="lessThan">
      <formula>0</formula>
    </cfRule>
  </conditionalFormatting>
  <conditionalFormatting sqref="F70:G70">
    <cfRule type="cellIs" dxfId="10617" priority="439" operator="lessThan">
      <formula>0</formula>
    </cfRule>
  </conditionalFormatting>
  <conditionalFormatting sqref="F70:G70">
    <cfRule type="cellIs" dxfId="10616" priority="442" operator="lessThan">
      <formula>0</formula>
    </cfRule>
  </conditionalFormatting>
  <conditionalFormatting sqref="F70:G70">
    <cfRule type="cellIs" dxfId="10615" priority="441" operator="lessThan">
      <formula>0</formula>
    </cfRule>
  </conditionalFormatting>
  <conditionalFormatting sqref="F70:G70">
    <cfRule type="cellIs" dxfId="10614" priority="438" operator="lessThan">
      <formula>0</formula>
    </cfRule>
  </conditionalFormatting>
  <conditionalFormatting sqref="F70:G70">
    <cfRule type="cellIs" dxfId="10613" priority="437" operator="lessThan">
      <formula>0</formula>
    </cfRule>
  </conditionalFormatting>
  <conditionalFormatting sqref="F70:G70">
    <cfRule type="cellIs" dxfId="10612" priority="436" operator="lessThan">
      <formula>0</formula>
    </cfRule>
  </conditionalFormatting>
  <conditionalFormatting sqref="F70:G70">
    <cfRule type="cellIs" dxfId="10611" priority="435" operator="lessThan">
      <formula>0</formula>
    </cfRule>
  </conditionalFormatting>
  <conditionalFormatting sqref="F70:G70">
    <cfRule type="cellIs" dxfId="10610" priority="434" operator="lessThan">
      <formula>0</formula>
    </cfRule>
  </conditionalFormatting>
  <conditionalFormatting sqref="F70:G70">
    <cfRule type="cellIs" dxfId="10609" priority="433" operator="lessThan">
      <formula>0</formula>
    </cfRule>
  </conditionalFormatting>
  <conditionalFormatting sqref="F70:G70">
    <cfRule type="cellIs" dxfId="10608" priority="432" operator="lessThan">
      <formula>0</formula>
    </cfRule>
  </conditionalFormatting>
  <conditionalFormatting sqref="F70:G70">
    <cfRule type="cellIs" dxfId="10607" priority="413" operator="lessThan">
      <formula>0</formula>
    </cfRule>
  </conditionalFormatting>
  <conditionalFormatting sqref="F70:G70">
    <cfRule type="cellIs" dxfId="10606" priority="411" operator="lessThan">
      <formula>0</formula>
    </cfRule>
  </conditionalFormatting>
  <conditionalFormatting sqref="F70:G70">
    <cfRule type="cellIs" dxfId="10605" priority="412" operator="lessThan">
      <formula>0</formula>
    </cfRule>
  </conditionalFormatting>
  <conditionalFormatting sqref="F70:G70">
    <cfRule type="cellIs" dxfId="10604" priority="410" operator="lessThan">
      <formula>0</formula>
    </cfRule>
  </conditionalFormatting>
  <conditionalFormatting sqref="F70:G70">
    <cfRule type="cellIs" dxfId="10603" priority="404" operator="lessThan">
      <formula>0</formula>
    </cfRule>
  </conditionalFormatting>
  <conditionalFormatting sqref="F70:G70">
    <cfRule type="cellIs" dxfId="10602" priority="402" operator="lessThan">
      <formula>0</formula>
    </cfRule>
  </conditionalFormatting>
  <conditionalFormatting sqref="F70:G70">
    <cfRule type="cellIs" dxfId="10601" priority="403" operator="lessThan">
      <formula>0</formula>
    </cfRule>
  </conditionalFormatting>
  <conditionalFormatting sqref="F70:G70">
    <cfRule type="cellIs" dxfId="10600" priority="401" operator="lessThan">
      <formula>0</formula>
    </cfRule>
  </conditionalFormatting>
  <conditionalFormatting sqref="F70:G70">
    <cfRule type="cellIs" dxfId="10599" priority="400" operator="lessThan">
      <formula>0</formula>
    </cfRule>
  </conditionalFormatting>
  <conditionalFormatting sqref="F70:G70">
    <cfRule type="cellIs" dxfId="10598" priority="399" operator="lessThan">
      <formula>0</formula>
    </cfRule>
  </conditionalFormatting>
  <conditionalFormatting sqref="F70:G70">
    <cfRule type="cellIs" dxfId="10597" priority="397" operator="lessThan">
      <formula>0</formula>
    </cfRule>
  </conditionalFormatting>
  <conditionalFormatting sqref="F70:G70">
    <cfRule type="cellIs" dxfId="10596" priority="398" operator="lessThan">
      <formula>0</formula>
    </cfRule>
  </conditionalFormatting>
  <conditionalFormatting sqref="F70:G70">
    <cfRule type="cellIs" dxfId="10595" priority="396" operator="lessThan">
      <formula>0</formula>
    </cfRule>
  </conditionalFormatting>
  <conditionalFormatting sqref="F70:G70">
    <cfRule type="cellIs" dxfId="10594" priority="395" operator="lessThan">
      <formula>0</formula>
    </cfRule>
  </conditionalFormatting>
  <conditionalFormatting sqref="F70:G70">
    <cfRule type="cellIs" dxfId="10593" priority="393" operator="lessThan">
      <formula>0</formula>
    </cfRule>
  </conditionalFormatting>
  <conditionalFormatting sqref="F70:G70">
    <cfRule type="cellIs" dxfId="10592" priority="394" operator="lessThan">
      <formula>0</formula>
    </cfRule>
  </conditionalFormatting>
  <conditionalFormatting sqref="F70:G70">
    <cfRule type="cellIs" dxfId="10591" priority="392" operator="lessThan">
      <formula>0</formula>
    </cfRule>
  </conditionalFormatting>
  <conditionalFormatting sqref="F70:G70">
    <cfRule type="cellIs" dxfId="10590" priority="391" operator="lessThan">
      <formula>0</formula>
    </cfRule>
  </conditionalFormatting>
  <conditionalFormatting sqref="F70:G70">
    <cfRule type="cellIs" dxfId="10589" priority="390" operator="lessThan">
      <formula>0</formula>
    </cfRule>
  </conditionalFormatting>
  <conditionalFormatting sqref="F70:G70">
    <cfRule type="cellIs" dxfId="10588" priority="431" operator="lessThan">
      <formula>0</formula>
    </cfRule>
  </conditionalFormatting>
  <conditionalFormatting sqref="F70:G70">
    <cfRule type="cellIs" dxfId="10587" priority="430" operator="lessThan">
      <formula>0</formula>
    </cfRule>
  </conditionalFormatting>
  <conditionalFormatting sqref="F70:G70">
    <cfRule type="cellIs" dxfId="10586" priority="429" operator="lessThan">
      <formula>0</formula>
    </cfRule>
  </conditionalFormatting>
  <conditionalFormatting sqref="F70:G70">
    <cfRule type="cellIs" dxfId="10585" priority="428" operator="lessThan">
      <formula>0</formula>
    </cfRule>
  </conditionalFormatting>
  <conditionalFormatting sqref="F70:G70">
    <cfRule type="cellIs" dxfId="10584" priority="427" operator="lessThan">
      <formula>0</formula>
    </cfRule>
  </conditionalFormatting>
  <conditionalFormatting sqref="F70:G70">
    <cfRule type="cellIs" dxfId="10583" priority="426" operator="lessThan">
      <formula>0</formula>
    </cfRule>
  </conditionalFormatting>
  <conditionalFormatting sqref="F70:G70">
    <cfRule type="cellIs" dxfId="10582" priority="425" operator="lessThan">
      <formula>0</formula>
    </cfRule>
  </conditionalFormatting>
  <conditionalFormatting sqref="F70:G70">
    <cfRule type="cellIs" dxfId="10581" priority="422" operator="lessThan">
      <formula>0</formula>
    </cfRule>
  </conditionalFormatting>
  <conditionalFormatting sqref="F70:G70">
    <cfRule type="cellIs" dxfId="10580" priority="421" operator="lessThan">
      <formula>0</formula>
    </cfRule>
  </conditionalFormatting>
  <conditionalFormatting sqref="F70:G70">
    <cfRule type="cellIs" dxfId="10579" priority="424" operator="lessThan">
      <formula>0</formula>
    </cfRule>
  </conditionalFormatting>
  <conditionalFormatting sqref="F70:G70">
    <cfRule type="cellIs" dxfId="10578" priority="423" operator="lessThan">
      <formula>0</formula>
    </cfRule>
  </conditionalFormatting>
  <conditionalFormatting sqref="F70:G70">
    <cfRule type="cellIs" dxfId="10577" priority="420" operator="lessThan">
      <formula>0</formula>
    </cfRule>
  </conditionalFormatting>
  <conditionalFormatting sqref="F70:G70">
    <cfRule type="cellIs" dxfId="10576" priority="419" operator="lessThan">
      <formula>0</formula>
    </cfRule>
  </conditionalFormatting>
  <conditionalFormatting sqref="F70:G70">
    <cfRule type="cellIs" dxfId="10575" priority="418" operator="lessThan">
      <formula>0</formula>
    </cfRule>
  </conditionalFormatting>
  <conditionalFormatting sqref="F70:G70">
    <cfRule type="cellIs" dxfId="10574" priority="417" operator="lessThan">
      <formula>0</formula>
    </cfRule>
  </conditionalFormatting>
  <conditionalFormatting sqref="F70:G70">
    <cfRule type="cellIs" dxfId="10573" priority="416" operator="lessThan">
      <formula>0</formula>
    </cfRule>
  </conditionalFormatting>
  <conditionalFormatting sqref="F70:G70">
    <cfRule type="cellIs" dxfId="10572" priority="415" operator="lessThan">
      <formula>0</formula>
    </cfRule>
  </conditionalFormatting>
  <conditionalFormatting sqref="F70:G70">
    <cfRule type="cellIs" dxfId="10571" priority="414" operator="lessThan">
      <formula>0</formula>
    </cfRule>
  </conditionalFormatting>
  <conditionalFormatting sqref="F70:G70">
    <cfRule type="cellIs" dxfId="10570" priority="409" operator="lessThan">
      <formula>0</formula>
    </cfRule>
  </conditionalFormatting>
  <conditionalFormatting sqref="F70:G70">
    <cfRule type="cellIs" dxfId="10569" priority="408" operator="lessThan">
      <formula>0</formula>
    </cfRule>
  </conditionalFormatting>
  <conditionalFormatting sqref="F70:G70">
    <cfRule type="cellIs" dxfId="10568" priority="406" operator="lessThan">
      <formula>0</formula>
    </cfRule>
  </conditionalFormatting>
  <conditionalFormatting sqref="F70:G70">
    <cfRule type="cellIs" dxfId="10567" priority="407" operator="lessThan">
      <formula>0</formula>
    </cfRule>
  </conditionalFormatting>
  <conditionalFormatting sqref="F70:G70">
    <cfRule type="cellIs" dxfId="10566" priority="405" operator="lessThan">
      <formula>0</formula>
    </cfRule>
  </conditionalFormatting>
  <conditionalFormatting sqref="F71:G71">
    <cfRule type="cellIs" dxfId="10565" priority="325" operator="lessThan">
      <formula>0</formula>
    </cfRule>
  </conditionalFormatting>
  <conditionalFormatting sqref="F71:G71">
    <cfRule type="cellIs" dxfId="10564" priority="324" operator="lessThan">
      <formula>0</formula>
    </cfRule>
  </conditionalFormatting>
  <conditionalFormatting sqref="F71:G71">
    <cfRule type="cellIs" dxfId="10563" priority="323" operator="lessThan">
      <formula>0</formula>
    </cfRule>
  </conditionalFormatting>
  <conditionalFormatting sqref="F72:G72">
    <cfRule type="cellIs" dxfId="10562" priority="321" operator="lessThan">
      <formula>0</formula>
    </cfRule>
  </conditionalFormatting>
  <conditionalFormatting sqref="F71:G71">
    <cfRule type="cellIs" dxfId="10561" priority="322" operator="lessThan">
      <formula>0</formula>
    </cfRule>
  </conditionalFormatting>
  <conditionalFormatting sqref="F72:G72">
    <cfRule type="cellIs" dxfId="10560" priority="320" operator="lessThan">
      <formula>0</formula>
    </cfRule>
  </conditionalFormatting>
  <conditionalFormatting sqref="F72:G72">
    <cfRule type="cellIs" dxfId="10559" priority="319" operator="lessThan">
      <formula>0</formula>
    </cfRule>
  </conditionalFormatting>
  <conditionalFormatting sqref="F72:G72">
    <cfRule type="cellIs" dxfId="10558" priority="318" operator="lessThan">
      <formula>0</formula>
    </cfRule>
  </conditionalFormatting>
  <conditionalFormatting sqref="F72:G72">
    <cfRule type="cellIs" dxfId="10557" priority="317" operator="lessThan">
      <formula>0</formula>
    </cfRule>
  </conditionalFormatting>
  <conditionalFormatting sqref="F72:G72">
    <cfRule type="cellIs" dxfId="10556" priority="316" operator="lessThan">
      <formula>0</formula>
    </cfRule>
  </conditionalFormatting>
  <conditionalFormatting sqref="F72:G72">
    <cfRule type="cellIs" dxfId="10555" priority="315" operator="lessThan">
      <formula>0</formula>
    </cfRule>
  </conditionalFormatting>
  <conditionalFormatting sqref="F72:G72">
    <cfRule type="cellIs" dxfId="10554" priority="312" operator="lessThan">
      <formula>0</formula>
    </cfRule>
  </conditionalFormatting>
  <conditionalFormatting sqref="F72:G72">
    <cfRule type="cellIs" dxfId="10553" priority="311" operator="lessThan">
      <formula>0</formula>
    </cfRule>
  </conditionalFormatting>
  <conditionalFormatting sqref="F72:G72">
    <cfRule type="cellIs" dxfId="10552" priority="314" operator="lessThan">
      <formula>0</formula>
    </cfRule>
  </conditionalFormatting>
  <conditionalFormatting sqref="F72:G72">
    <cfRule type="cellIs" dxfId="10551" priority="313" operator="lessThan">
      <formula>0</formula>
    </cfRule>
  </conditionalFormatting>
  <conditionalFormatting sqref="F72:G72">
    <cfRule type="cellIs" dxfId="10550" priority="310" operator="lessThan">
      <formula>0</formula>
    </cfRule>
  </conditionalFormatting>
  <conditionalFormatting sqref="F72:G72">
    <cfRule type="cellIs" dxfId="10549" priority="309" operator="lessThan">
      <formula>0</formula>
    </cfRule>
  </conditionalFormatting>
  <conditionalFormatting sqref="F72:G72">
    <cfRule type="cellIs" dxfId="10548" priority="308" operator="lessThan">
      <formula>0</formula>
    </cfRule>
  </conditionalFormatting>
  <conditionalFormatting sqref="F72:G72">
    <cfRule type="cellIs" dxfId="10547" priority="307" operator="lessThan">
      <formula>0</formula>
    </cfRule>
  </conditionalFormatting>
  <conditionalFormatting sqref="F72:G72">
    <cfRule type="cellIs" dxfId="10546" priority="306" operator="lessThan">
      <formula>0</formula>
    </cfRule>
  </conditionalFormatting>
  <conditionalFormatting sqref="F72:G72">
    <cfRule type="cellIs" dxfId="10545" priority="305" operator="lessThan">
      <formula>0</formula>
    </cfRule>
  </conditionalFormatting>
  <conditionalFormatting sqref="F72:G72">
    <cfRule type="cellIs" dxfId="10544" priority="304" operator="lessThan">
      <formula>0</formula>
    </cfRule>
  </conditionalFormatting>
  <conditionalFormatting sqref="F72:G72">
    <cfRule type="cellIs" dxfId="10543" priority="285" operator="lessThan">
      <formula>0</formula>
    </cfRule>
  </conditionalFormatting>
  <conditionalFormatting sqref="F72:G72">
    <cfRule type="cellIs" dxfId="10542" priority="283" operator="lessThan">
      <formula>0</formula>
    </cfRule>
  </conditionalFormatting>
  <conditionalFormatting sqref="F72:G72">
    <cfRule type="cellIs" dxfId="10541" priority="284" operator="lessThan">
      <formula>0</formula>
    </cfRule>
  </conditionalFormatting>
  <conditionalFormatting sqref="F72:G72">
    <cfRule type="cellIs" dxfId="10540" priority="282" operator="lessThan">
      <formula>0</formula>
    </cfRule>
  </conditionalFormatting>
  <conditionalFormatting sqref="F72:G72">
    <cfRule type="cellIs" dxfId="10539" priority="276" operator="lessThan">
      <formula>0</formula>
    </cfRule>
  </conditionalFormatting>
  <conditionalFormatting sqref="F72:G72">
    <cfRule type="cellIs" dxfId="10538" priority="274" operator="lessThan">
      <formula>0</formula>
    </cfRule>
  </conditionalFormatting>
  <conditionalFormatting sqref="F72:G72">
    <cfRule type="cellIs" dxfId="10537" priority="275" operator="lessThan">
      <formula>0</formula>
    </cfRule>
  </conditionalFormatting>
  <conditionalFormatting sqref="F72:G72">
    <cfRule type="cellIs" dxfId="10536" priority="273" operator="lessThan">
      <formula>0</formula>
    </cfRule>
  </conditionalFormatting>
  <conditionalFormatting sqref="F72:G72">
    <cfRule type="cellIs" dxfId="10535" priority="272" operator="lessThan">
      <formula>0</formula>
    </cfRule>
  </conditionalFormatting>
  <conditionalFormatting sqref="F72:G72">
    <cfRule type="cellIs" dxfId="10534" priority="271" operator="lessThan">
      <formula>0</formula>
    </cfRule>
  </conditionalFormatting>
  <conditionalFormatting sqref="F72:G72">
    <cfRule type="cellIs" dxfId="10533" priority="269" operator="lessThan">
      <formula>0</formula>
    </cfRule>
  </conditionalFormatting>
  <conditionalFormatting sqref="F72:G72">
    <cfRule type="cellIs" dxfId="10532" priority="270" operator="lessThan">
      <formula>0</formula>
    </cfRule>
  </conditionalFormatting>
  <conditionalFormatting sqref="F72:G72">
    <cfRule type="cellIs" dxfId="10531" priority="268" operator="lessThan">
      <formula>0</formula>
    </cfRule>
  </conditionalFormatting>
  <conditionalFormatting sqref="F72:G72">
    <cfRule type="cellIs" dxfId="10530" priority="267" operator="lessThan">
      <formula>0</formula>
    </cfRule>
  </conditionalFormatting>
  <conditionalFormatting sqref="F72:G72">
    <cfRule type="cellIs" dxfId="10529" priority="265" operator="lessThan">
      <formula>0</formula>
    </cfRule>
  </conditionalFormatting>
  <conditionalFormatting sqref="F72:G72">
    <cfRule type="cellIs" dxfId="10528" priority="266" operator="lessThan">
      <formula>0</formula>
    </cfRule>
  </conditionalFormatting>
  <conditionalFormatting sqref="F72:G72">
    <cfRule type="cellIs" dxfId="10527" priority="264" operator="lessThan">
      <formula>0</formula>
    </cfRule>
  </conditionalFormatting>
  <conditionalFormatting sqref="F72:G72">
    <cfRule type="cellIs" dxfId="10526" priority="263" operator="lessThan">
      <formula>0</formula>
    </cfRule>
  </conditionalFormatting>
  <conditionalFormatting sqref="F72:G72">
    <cfRule type="cellIs" dxfId="10525" priority="262" operator="lessThan">
      <formula>0</formula>
    </cfRule>
  </conditionalFormatting>
  <conditionalFormatting sqref="F72:G72">
    <cfRule type="cellIs" dxfId="10524" priority="303" operator="lessThan">
      <formula>0</formula>
    </cfRule>
  </conditionalFormatting>
  <conditionalFormatting sqref="F72:G72">
    <cfRule type="cellIs" dxfId="10523" priority="302" operator="lessThan">
      <formula>0</formula>
    </cfRule>
  </conditionalFormatting>
  <conditionalFormatting sqref="F72:G72">
    <cfRule type="cellIs" dxfId="10522" priority="301" operator="lessThan">
      <formula>0</formula>
    </cfRule>
  </conditionalFormatting>
  <conditionalFormatting sqref="F72:G72">
    <cfRule type="cellIs" dxfId="10521" priority="300" operator="lessThan">
      <formula>0</formula>
    </cfRule>
  </conditionalFormatting>
  <conditionalFormatting sqref="F72:G72">
    <cfRule type="cellIs" dxfId="10520" priority="299" operator="lessThan">
      <formula>0</formula>
    </cfRule>
  </conditionalFormatting>
  <conditionalFormatting sqref="F72:G72">
    <cfRule type="cellIs" dxfId="10519" priority="298" operator="lessThan">
      <formula>0</formula>
    </cfRule>
  </conditionalFormatting>
  <conditionalFormatting sqref="F72:G72">
    <cfRule type="cellIs" dxfId="10518" priority="297" operator="lessThan">
      <formula>0</formula>
    </cfRule>
  </conditionalFormatting>
  <conditionalFormatting sqref="F72:G72">
    <cfRule type="cellIs" dxfId="10517" priority="294" operator="lessThan">
      <formula>0</formula>
    </cfRule>
  </conditionalFormatting>
  <conditionalFormatting sqref="F72:G72">
    <cfRule type="cellIs" dxfId="10516" priority="293" operator="lessThan">
      <formula>0</formula>
    </cfRule>
  </conditionalFormatting>
  <conditionalFormatting sqref="F72:G72">
    <cfRule type="cellIs" dxfId="10515" priority="296" operator="lessThan">
      <formula>0</formula>
    </cfRule>
  </conditionalFormatting>
  <conditionalFormatting sqref="F72:G72">
    <cfRule type="cellIs" dxfId="10514" priority="295" operator="lessThan">
      <formula>0</formula>
    </cfRule>
  </conditionalFormatting>
  <conditionalFormatting sqref="F72:G72">
    <cfRule type="cellIs" dxfId="10513" priority="292" operator="lessThan">
      <formula>0</formula>
    </cfRule>
  </conditionalFormatting>
  <conditionalFormatting sqref="F72:G72">
    <cfRule type="cellIs" dxfId="10512" priority="291" operator="lessThan">
      <formula>0</formula>
    </cfRule>
  </conditionalFormatting>
  <conditionalFormatting sqref="F72:G72">
    <cfRule type="cellIs" dxfId="10511" priority="290" operator="lessThan">
      <formula>0</formula>
    </cfRule>
  </conditionalFormatting>
  <conditionalFormatting sqref="F72:G72">
    <cfRule type="cellIs" dxfId="10510" priority="289" operator="lessThan">
      <formula>0</formula>
    </cfRule>
  </conditionalFormatting>
  <conditionalFormatting sqref="F72:G72">
    <cfRule type="cellIs" dxfId="10509" priority="288" operator="lessThan">
      <formula>0</formula>
    </cfRule>
  </conditionalFormatting>
  <conditionalFormatting sqref="F72:G72">
    <cfRule type="cellIs" dxfId="10508" priority="287" operator="lessThan">
      <formula>0</formula>
    </cfRule>
  </conditionalFormatting>
  <conditionalFormatting sqref="F72:G72">
    <cfRule type="cellIs" dxfId="10507" priority="286" operator="lessThan">
      <formula>0</formula>
    </cfRule>
  </conditionalFormatting>
  <conditionalFormatting sqref="F72:G72">
    <cfRule type="cellIs" dxfId="10506" priority="281" operator="lessThan">
      <formula>0</formula>
    </cfRule>
  </conditionalFormatting>
  <conditionalFormatting sqref="F72:G72">
    <cfRule type="cellIs" dxfId="10505" priority="280" operator="lessThan">
      <formula>0</formula>
    </cfRule>
  </conditionalFormatting>
  <conditionalFormatting sqref="F72:G72">
    <cfRule type="cellIs" dxfId="10504" priority="278" operator="lessThan">
      <formula>0</formula>
    </cfRule>
  </conditionalFormatting>
  <conditionalFormatting sqref="F72:G72">
    <cfRule type="cellIs" dxfId="10503" priority="279" operator="lessThan">
      <formula>0</formula>
    </cfRule>
  </conditionalFormatting>
  <conditionalFormatting sqref="F72:G72">
    <cfRule type="cellIs" dxfId="10502" priority="277" operator="lessThan">
      <formula>0</formula>
    </cfRule>
  </conditionalFormatting>
  <conditionalFormatting sqref="C35:D36">
    <cfRule type="cellIs" dxfId="10501" priority="2053" operator="lessThan">
      <formula>0</formula>
    </cfRule>
  </conditionalFormatting>
  <conditionalFormatting sqref="C37:D37">
    <cfRule type="cellIs" dxfId="10500" priority="2052" operator="lessThan">
      <formula>0</formula>
    </cfRule>
  </conditionalFormatting>
  <conditionalFormatting sqref="C39:D39">
    <cfRule type="cellIs" dxfId="10499" priority="2051" operator="lessThan">
      <formula>0</formula>
    </cfRule>
  </conditionalFormatting>
  <conditionalFormatting sqref="F53:G53">
    <cfRule type="cellIs" dxfId="10498" priority="2049" operator="lessThan">
      <formula>0</formula>
    </cfRule>
  </conditionalFormatting>
  <conditionalFormatting sqref="F53:G53">
    <cfRule type="cellIs" dxfId="10497" priority="2048" operator="lessThan">
      <formula>0</formula>
    </cfRule>
  </conditionalFormatting>
  <conditionalFormatting sqref="F53:G53">
    <cfRule type="cellIs" dxfId="10496" priority="2047" operator="lessThan">
      <formula>0</formula>
    </cfRule>
  </conditionalFormatting>
  <conditionalFormatting sqref="F53:G53">
    <cfRule type="cellIs" dxfId="10495" priority="2045" operator="lessThan">
      <formula>0</formula>
    </cfRule>
  </conditionalFormatting>
  <conditionalFormatting sqref="F53:G53">
    <cfRule type="cellIs" dxfId="10494" priority="2046" operator="lessThan">
      <formula>0</formula>
    </cfRule>
  </conditionalFormatting>
  <conditionalFormatting sqref="F53:G53">
    <cfRule type="cellIs" dxfId="10493" priority="2044" operator="lessThan">
      <formula>0</formula>
    </cfRule>
  </conditionalFormatting>
  <conditionalFormatting sqref="F53:G53">
    <cfRule type="cellIs" dxfId="10492" priority="2043" operator="lessThan">
      <formula>0</formula>
    </cfRule>
  </conditionalFormatting>
  <conditionalFormatting sqref="F53:G53">
    <cfRule type="cellIs" dxfId="10491" priority="2042" operator="lessThan">
      <formula>0</formula>
    </cfRule>
  </conditionalFormatting>
  <conditionalFormatting sqref="F53:G53">
    <cfRule type="cellIs" dxfId="10490" priority="2041" operator="lessThan">
      <formula>0</formula>
    </cfRule>
  </conditionalFormatting>
  <conditionalFormatting sqref="F53:G53">
    <cfRule type="cellIs" dxfId="10489" priority="2040" operator="lessThan">
      <formula>0</formula>
    </cfRule>
  </conditionalFormatting>
  <conditionalFormatting sqref="F53:G53">
    <cfRule type="cellIs" dxfId="10488" priority="2039" operator="lessThan">
      <formula>0</formula>
    </cfRule>
  </conditionalFormatting>
  <conditionalFormatting sqref="F53:G53">
    <cfRule type="cellIs" dxfId="10487" priority="2036" operator="lessThan">
      <formula>0</formula>
    </cfRule>
  </conditionalFormatting>
  <conditionalFormatting sqref="F53:G53">
    <cfRule type="cellIs" dxfId="10486" priority="2035" operator="lessThan">
      <formula>0</formula>
    </cfRule>
  </conditionalFormatting>
  <conditionalFormatting sqref="F53:G53">
    <cfRule type="cellIs" dxfId="10485" priority="2038" operator="lessThan">
      <formula>0</formula>
    </cfRule>
  </conditionalFormatting>
  <conditionalFormatting sqref="F53:G53">
    <cfRule type="cellIs" dxfId="10484" priority="2037" operator="lessThan">
      <formula>0</formula>
    </cfRule>
  </conditionalFormatting>
  <conditionalFormatting sqref="F53:G53">
    <cfRule type="cellIs" dxfId="10483" priority="2034" operator="lessThan">
      <formula>0</formula>
    </cfRule>
  </conditionalFormatting>
  <conditionalFormatting sqref="F53:G53">
    <cfRule type="cellIs" dxfId="10482" priority="2033" operator="lessThan">
      <formula>0</formula>
    </cfRule>
  </conditionalFormatting>
  <conditionalFormatting sqref="F53:G53">
    <cfRule type="cellIs" dxfId="10481" priority="2032" operator="lessThan">
      <formula>0</formula>
    </cfRule>
  </conditionalFormatting>
  <conditionalFormatting sqref="F53:G53">
    <cfRule type="cellIs" dxfId="10480" priority="2031" operator="lessThan">
      <formula>0</formula>
    </cfRule>
  </conditionalFormatting>
  <conditionalFormatting sqref="F53:G53">
    <cfRule type="cellIs" dxfId="10479" priority="2030" operator="lessThan">
      <formula>0</formula>
    </cfRule>
  </conditionalFormatting>
  <conditionalFormatting sqref="F53:G53">
    <cfRule type="cellIs" dxfId="10478" priority="2029" operator="lessThan">
      <formula>0</formula>
    </cfRule>
  </conditionalFormatting>
  <conditionalFormatting sqref="F53:G53">
    <cfRule type="cellIs" dxfId="10477" priority="2028" operator="lessThan">
      <formula>0</formula>
    </cfRule>
  </conditionalFormatting>
  <conditionalFormatting sqref="F53:G53">
    <cfRule type="cellIs" dxfId="10476" priority="2009" operator="lessThan">
      <formula>0</formula>
    </cfRule>
  </conditionalFormatting>
  <conditionalFormatting sqref="F53:G53">
    <cfRule type="cellIs" dxfId="10475" priority="2007" operator="lessThan">
      <formula>0</formula>
    </cfRule>
  </conditionalFormatting>
  <conditionalFormatting sqref="F53:G53">
    <cfRule type="cellIs" dxfId="10474" priority="2008" operator="lessThan">
      <formula>0</formula>
    </cfRule>
  </conditionalFormatting>
  <conditionalFormatting sqref="F53:G53">
    <cfRule type="cellIs" dxfId="10473" priority="2006" operator="lessThan">
      <formula>0</formula>
    </cfRule>
  </conditionalFormatting>
  <conditionalFormatting sqref="F53:G53">
    <cfRule type="cellIs" dxfId="10472" priority="2000" operator="lessThan">
      <formula>0</formula>
    </cfRule>
  </conditionalFormatting>
  <conditionalFormatting sqref="F53:G53">
    <cfRule type="cellIs" dxfId="10471" priority="1998" operator="lessThan">
      <formula>0</formula>
    </cfRule>
  </conditionalFormatting>
  <conditionalFormatting sqref="F53:G53">
    <cfRule type="cellIs" dxfId="10470" priority="1999" operator="lessThan">
      <formula>0</formula>
    </cfRule>
  </conditionalFormatting>
  <conditionalFormatting sqref="F53:G53">
    <cfRule type="cellIs" dxfId="10469" priority="1997" operator="lessThan">
      <formula>0</formula>
    </cfRule>
  </conditionalFormatting>
  <conditionalFormatting sqref="F53:G53">
    <cfRule type="cellIs" dxfId="10468" priority="1996" operator="lessThan">
      <formula>0</formula>
    </cfRule>
  </conditionalFormatting>
  <conditionalFormatting sqref="F53:G53">
    <cfRule type="cellIs" dxfId="10467" priority="1995" operator="lessThan">
      <formula>0</formula>
    </cfRule>
  </conditionalFormatting>
  <conditionalFormatting sqref="F53:G53">
    <cfRule type="cellIs" dxfId="10466" priority="1993" operator="lessThan">
      <formula>0</formula>
    </cfRule>
  </conditionalFormatting>
  <conditionalFormatting sqref="F53:G53">
    <cfRule type="cellIs" dxfId="10465" priority="1994" operator="lessThan">
      <formula>0</formula>
    </cfRule>
  </conditionalFormatting>
  <conditionalFormatting sqref="F53:G53">
    <cfRule type="cellIs" dxfId="10464" priority="1992" operator="lessThan">
      <formula>0</formula>
    </cfRule>
  </conditionalFormatting>
  <conditionalFormatting sqref="F53:G53">
    <cfRule type="cellIs" dxfId="10463" priority="1991" operator="lessThan">
      <formula>0</formula>
    </cfRule>
  </conditionalFormatting>
  <conditionalFormatting sqref="F53:G53">
    <cfRule type="cellIs" dxfId="10462" priority="1989" operator="lessThan">
      <formula>0</formula>
    </cfRule>
  </conditionalFormatting>
  <conditionalFormatting sqref="F53:G53">
    <cfRule type="cellIs" dxfId="10461" priority="1990" operator="lessThan">
      <formula>0</formula>
    </cfRule>
  </conditionalFormatting>
  <conditionalFormatting sqref="F53:G53">
    <cfRule type="cellIs" dxfId="10460" priority="1988" operator="lessThan">
      <formula>0</formula>
    </cfRule>
  </conditionalFormatting>
  <conditionalFormatting sqref="F53:G53">
    <cfRule type="cellIs" dxfId="10459" priority="1987" operator="lessThan">
      <formula>0</formula>
    </cfRule>
  </conditionalFormatting>
  <conditionalFormatting sqref="F53:G53">
    <cfRule type="cellIs" dxfId="10458" priority="1986" operator="lessThan">
      <formula>0</formula>
    </cfRule>
  </conditionalFormatting>
  <conditionalFormatting sqref="F53:G53">
    <cfRule type="cellIs" dxfId="10457" priority="2027" operator="lessThan">
      <formula>0</formula>
    </cfRule>
  </conditionalFormatting>
  <conditionalFormatting sqref="F53:G53">
    <cfRule type="cellIs" dxfId="10456" priority="2026" operator="lessThan">
      <formula>0</formula>
    </cfRule>
  </conditionalFormatting>
  <conditionalFormatting sqref="F53:G53">
    <cfRule type="cellIs" dxfId="10455" priority="2025" operator="lessThan">
      <formula>0</formula>
    </cfRule>
  </conditionalFormatting>
  <conditionalFormatting sqref="F53:G53">
    <cfRule type="cellIs" dxfId="10454" priority="2024" operator="lessThan">
      <formula>0</formula>
    </cfRule>
  </conditionalFormatting>
  <conditionalFormatting sqref="F53:G53">
    <cfRule type="cellIs" dxfId="10453" priority="2023" operator="lessThan">
      <formula>0</formula>
    </cfRule>
  </conditionalFormatting>
  <conditionalFormatting sqref="F53:G53">
    <cfRule type="cellIs" dxfId="10452" priority="2022" operator="lessThan">
      <formula>0</formula>
    </cfRule>
  </conditionalFormatting>
  <conditionalFormatting sqref="F53:G53">
    <cfRule type="cellIs" dxfId="10451" priority="2021" operator="lessThan">
      <formula>0</formula>
    </cfRule>
  </conditionalFormatting>
  <conditionalFormatting sqref="F53:G53">
    <cfRule type="cellIs" dxfId="10450" priority="2018" operator="lessThan">
      <formula>0</formula>
    </cfRule>
  </conditionalFormatting>
  <conditionalFormatting sqref="F53:G53">
    <cfRule type="cellIs" dxfId="10449" priority="2017" operator="lessThan">
      <formula>0</formula>
    </cfRule>
  </conditionalFormatting>
  <conditionalFormatting sqref="F53:G53">
    <cfRule type="cellIs" dxfId="10448" priority="2020" operator="lessThan">
      <formula>0</formula>
    </cfRule>
  </conditionalFormatting>
  <conditionalFormatting sqref="F53:G53">
    <cfRule type="cellIs" dxfId="10447" priority="2019" operator="lessThan">
      <formula>0</formula>
    </cfRule>
  </conditionalFormatting>
  <conditionalFormatting sqref="F53:G53">
    <cfRule type="cellIs" dxfId="10446" priority="2016" operator="lessThan">
      <formula>0</formula>
    </cfRule>
  </conditionalFormatting>
  <conditionalFormatting sqref="F53:G53">
    <cfRule type="cellIs" dxfId="10445" priority="2015" operator="lessThan">
      <formula>0</formula>
    </cfRule>
  </conditionalFormatting>
  <conditionalFormatting sqref="F53:G53">
    <cfRule type="cellIs" dxfId="10444" priority="2014" operator="lessThan">
      <formula>0</formula>
    </cfRule>
  </conditionalFormatting>
  <conditionalFormatting sqref="F53:G53">
    <cfRule type="cellIs" dxfId="10443" priority="2013" operator="lessThan">
      <formula>0</formula>
    </cfRule>
  </conditionalFormatting>
  <conditionalFormatting sqref="F53:G53">
    <cfRule type="cellIs" dxfId="10442" priority="2012" operator="lessThan">
      <formula>0</formula>
    </cfRule>
  </conditionalFormatting>
  <conditionalFormatting sqref="F53:G53">
    <cfRule type="cellIs" dxfId="10441" priority="2011" operator="lessThan">
      <formula>0</formula>
    </cfRule>
  </conditionalFormatting>
  <conditionalFormatting sqref="F53:G53">
    <cfRule type="cellIs" dxfId="10440" priority="2010" operator="lessThan">
      <formula>0</formula>
    </cfRule>
  </conditionalFormatting>
  <conditionalFormatting sqref="F53:G53">
    <cfRule type="cellIs" dxfId="10439" priority="2005" operator="lessThan">
      <formula>0</formula>
    </cfRule>
  </conditionalFormatting>
  <conditionalFormatting sqref="F53:G53">
    <cfRule type="cellIs" dxfId="10438" priority="2004" operator="lessThan">
      <formula>0</formula>
    </cfRule>
  </conditionalFormatting>
  <conditionalFormatting sqref="F53:G53">
    <cfRule type="cellIs" dxfId="10437" priority="2002" operator="lessThan">
      <formula>0</formula>
    </cfRule>
  </conditionalFormatting>
  <conditionalFormatting sqref="F53:G53">
    <cfRule type="cellIs" dxfId="10436" priority="2003" operator="lessThan">
      <formula>0</formula>
    </cfRule>
  </conditionalFormatting>
  <conditionalFormatting sqref="F53:G53">
    <cfRule type="cellIs" dxfId="10435" priority="2001" operator="lessThan">
      <formula>0</formula>
    </cfRule>
  </conditionalFormatting>
  <conditionalFormatting sqref="F75:G75">
    <cfRule type="cellIs" dxfId="10434" priority="1985" operator="lessThan">
      <formula>0</formula>
    </cfRule>
  </conditionalFormatting>
  <conditionalFormatting sqref="F75:G75">
    <cfRule type="cellIs" dxfId="10433" priority="1984" operator="lessThan">
      <formula>0</formula>
    </cfRule>
  </conditionalFormatting>
  <conditionalFormatting sqref="F75:G75">
    <cfRule type="cellIs" dxfId="10432" priority="1983" operator="lessThan">
      <formula>0</formula>
    </cfRule>
  </conditionalFormatting>
  <conditionalFormatting sqref="F75:G75">
    <cfRule type="cellIs" dxfId="10431" priority="1981" operator="lessThan">
      <formula>0</formula>
    </cfRule>
  </conditionalFormatting>
  <conditionalFormatting sqref="F75:G75">
    <cfRule type="cellIs" dxfId="10430" priority="1982" operator="lessThan">
      <formula>0</formula>
    </cfRule>
  </conditionalFormatting>
  <conditionalFormatting sqref="F75:G75">
    <cfRule type="cellIs" dxfId="10429" priority="1980" operator="lessThan">
      <formula>0</formula>
    </cfRule>
  </conditionalFormatting>
  <conditionalFormatting sqref="F75:G75">
    <cfRule type="cellIs" dxfId="10428" priority="1979" operator="lessThan">
      <formula>0</formula>
    </cfRule>
  </conditionalFormatting>
  <conditionalFormatting sqref="F75:G75">
    <cfRule type="cellIs" dxfId="10427" priority="1978" operator="lessThan">
      <formula>0</formula>
    </cfRule>
  </conditionalFormatting>
  <conditionalFormatting sqref="F75:G75">
    <cfRule type="cellIs" dxfId="10426" priority="1977" operator="lessThan">
      <formula>0</formula>
    </cfRule>
  </conditionalFormatting>
  <conditionalFormatting sqref="F75:G75">
    <cfRule type="cellIs" dxfId="10425" priority="1976" operator="lessThan">
      <formula>0</formula>
    </cfRule>
  </conditionalFormatting>
  <conditionalFormatting sqref="F75:G75">
    <cfRule type="cellIs" dxfId="10424" priority="1975" operator="lessThan">
      <formula>0</formula>
    </cfRule>
  </conditionalFormatting>
  <conditionalFormatting sqref="F75:G75">
    <cfRule type="cellIs" dxfId="10423" priority="1972" operator="lessThan">
      <formula>0</formula>
    </cfRule>
  </conditionalFormatting>
  <conditionalFormatting sqref="F75:G75">
    <cfRule type="cellIs" dxfId="10422" priority="1971" operator="lessThan">
      <formula>0</formula>
    </cfRule>
  </conditionalFormatting>
  <conditionalFormatting sqref="F75:G75">
    <cfRule type="cellIs" dxfId="10421" priority="1974" operator="lessThan">
      <formula>0</formula>
    </cfRule>
  </conditionalFormatting>
  <conditionalFormatting sqref="F75:G75">
    <cfRule type="cellIs" dxfId="10420" priority="1973" operator="lessThan">
      <formula>0</formula>
    </cfRule>
  </conditionalFormatting>
  <conditionalFormatting sqref="F75:G75">
    <cfRule type="cellIs" dxfId="10419" priority="1970" operator="lessThan">
      <formula>0</formula>
    </cfRule>
  </conditionalFormatting>
  <conditionalFormatting sqref="F75:G75">
    <cfRule type="cellIs" dxfId="10418" priority="1969" operator="lessThan">
      <formula>0</formula>
    </cfRule>
  </conditionalFormatting>
  <conditionalFormatting sqref="F75:G75">
    <cfRule type="cellIs" dxfId="10417" priority="1968" operator="lessThan">
      <formula>0</formula>
    </cfRule>
  </conditionalFormatting>
  <conditionalFormatting sqref="F75:G75">
    <cfRule type="cellIs" dxfId="10416" priority="1967" operator="lessThan">
      <formula>0</formula>
    </cfRule>
  </conditionalFormatting>
  <conditionalFormatting sqref="F75:G75">
    <cfRule type="cellIs" dxfId="10415" priority="1966" operator="lessThan">
      <formula>0</formula>
    </cfRule>
  </conditionalFormatting>
  <conditionalFormatting sqref="F75:G75">
    <cfRule type="cellIs" dxfId="10414" priority="1965" operator="lessThan">
      <formula>0</formula>
    </cfRule>
  </conditionalFormatting>
  <conditionalFormatting sqref="F75:G75">
    <cfRule type="cellIs" dxfId="10413" priority="1964" operator="lessThan">
      <formula>0</formula>
    </cfRule>
  </conditionalFormatting>
  <conditionalFormatting sqref="F75:G75">
    <cfRule type="cellIs" dxfId="10412" priority="1945" operator="lessThan">
      <formula>0</formula>
    </cfRule>
  </conditionalFormatting>
  <conditionalFormatting sqref="F75:G75">
    <cfRule type="cellIs" dxfId="10411" priority="1943" operator="lessThan">
      <formula>0</formula>
    </cfRule>
  </conditionalFormatting>
  <conditionalFormatting sqref="F75:G75">
    <cfRule type="cellIs" dxfId="10410" priority="1944" operator="lessThan">
      <formula>0</formula>
    </cfRule>
  </conditionalFormatting>
  <conditionalFormatting sqref="F75:G75">
    <cfRule type="cellIs" dxfId="10409" priority="1942" operator="lessThan">
      <formula>0</formula>
    </cfRule>
  </conditionalFormatting>
  <conditionalFormatting sqref="F75:G75">
    <cfRule type="cellIs" dxfId="10408" priority="1936" operator="lessThan">
      <formula>0</formula>
    </cfRule>
  </conditionalFormatting>
  <conditionalFormatting sqref="F75:G75">
    <cfRule type="cellIs" dxfId="10407" priority="1934" operator="lessThan">
      <formula>0</formula>
    </cfRule>
  </conditionalFormatting>
  <conditionalFormatting sqref="F75:G75">
    <cfRule type="cellIs" dxfId="10406" priority="1935" operator="lessThan">
      <formula>0</formula>
    </cfRule>
  </conditionalFormatting>
  <conditionalFormatting sqref="F75:G75">
    <cfRule type="cellIs" dxfId="10405" priority="1933" operator="lessThan">
      <formula>0</formula>
    </cfRule>
  </conditionalFormatting>
  <conditionalFormatting sqref="F75:G75">
    <cfRule type="cellIs" dxfId="10404" priority="1932" operator="lessThan">
      <formula>0</formula>
    </cfRule>
  </conditionalFormatting>
  <conditionalFormatting sqref="F75:G75">
    <cfRule type="cellIs" dxfId="10403" priority="1931" operator="lessThan">
      <formula>0</formula>
    </cfRule>
  </conditionalFormatting>
  <conditionalFormatting sqref="F75:G75">
    <cfRule type="cellIs" dxfId="10402" priority="1929" operator="lessThan">
      <formula>0</formula>
    </cfRule>
  </conditionalFormatting>
  <conditionalFormatting sqref="F75:G75">
    <cfRule type="cellIs" dxfId="10401" priority="1930" operator="lessThan">
      <formula>0</formula>
    </cfRule>
  </conditionalFormatting>
  <conditionalFormatting sqref="F75:G75">
    <cfRule type="cellIs" dxfId="10400" priority="1928" operator="lessThan">
      <formula>0</formula>
    </cfRule>
  </conditionalFormatting>
  <conditionalFormatting sqref="F75:G75">
    <cfRule type="cellIs" dxfId="10399" priority="1927" operator="lessThan">
      <formula>0</formula>
    </cfRule>
  </conditionalFormatting>
  <conditionalFormatting sqref="F75:G75">
    <cfRule type="cellIs" dxfId="10398" priority="1925" operator="lessThan">
      <formula>0</formula>
    </cfRule>
  </conditionalFormatting>
  <conditionalFormatting sqref="F75:G75">
    <cfRule type="cellIs" dxfId="10397" priority="1926" operator="lessThan">
      <formula>0</formula>
    </cfRule>
  </conditionalFormatting>
  <conditionalFormatting sqref="F75:G75">
    <cfRule type="cellIs" dxfId="10396" priority="1924" operator="lessThan">
      <formula>0</formula>
    </cfRule>
  </conditionalFormatting>
  <conditionalFormatting sqref="F75:G75">
    <cfRule type="cellIs" dxfId="10395" priority="1923" operator="lessThan">
      <formula>0</formula>
    </cfRule>
  </conditionalFormatting>
  <conditionalFormatting sqref="F75:G75">
    <cfRule type="cellIs" dxfId="10394" priority="1922" operator="lessThan">
      <formula>0</formula>
    </cfRule>
  </conditionalFormatting>
  <conditionalFormatting sqref="F75:G75">
    <cfRule type="cellIs" dxfId="10393" priority="1963" operator="lessThan">
      <formula>0</formula>
    </cfRule>
  </conditionalFormatting>
  <conditionalFormatting sqref="F75:G75">
    <cfRule type="cellIs" dxfId="10392" priority="1962" operator="lessThan">
      <formula>0</formula>
    </cfRule>
  </conditionalFormatting>
  <conditionalFormatting sqref="F75:G75">
    <cfRule type="cellIs" dxfId="10391" priority="1961" operator="lessThan">
      <formula>0</formula>
    </cfRule>
  </conditionalFormatting>
  <conditionalFormatting sqref="F75:G75">
    <cfRule type="cellIs" dxfId="10390" priority="1960" operator="lessThan">
      <formula>0</formula>
    </cfRule>
  </conditionalFormatting>
  <conditionalFormatting sqref="F75:G75">
    <cfRule type="cellIs" dxfId="10389" priority="1959" operator="lessThan">
      <formula>0</formula>
    </cfRule>
  </conditionalFormatting>
  <conditionalFormatting sqref="F75:G75">
    <cfRule type="cellIs" dxfId="10388" priority="1958" operator="lessThan">
      <formula>0</formula>
    </cfRule>
  </conditionalFormatting>
  <conditionalFormatting sqref="F75:G75">
    <cfRule type="cellIs" dxfId="10387" priority="1957" operator="lessThan">
      <formula>0</formula>
    </cfRule>
  </conditionalFormatting>
  <conditionalFormatting sqref="F75:G75">
    <cfRule type="cellIs" dxfId="10386" priority="1954" operator="lessThan">
      <formula>0</formula>
    </cfRule>
  </conditionalFormatting>
  <conditionalFormatting sqref="F75:G75">
    <cfRule type="cellIs" dxfId="10385" priority="1953" operator="lessThan">
      <formula>0</formula>
    </cfRule>
  </conditionalFormatting>
  <conditionalFormatting sqref="F75:G75">
    <cfRule type="cellIs" dxfId="10384" priority="1956" operator="lessThan">
      <formula>0</formula>
    </cfRule>
  </conditionalFormatting>
  <conditionalFormatting sqref="F75:G75">
    <cfRule type="cellIs" dxfId="10383" priority="1955" operator="lessThan">
      <formula>0</formula>
    </cfRule>
  </conditionalFormatting>
  <conditionalFormatting sqref="F75:G75">
    <cfRule type="cellIs" dxfId="10382" priority="1952" operator="lessThan">
      <formula>0</formula>
    </cfRule>
  </conditionalFormatting>
  <conditionalFormatting sqref="F75:G75">
    <cfRule type="cellIs" dxfId="10381" priority="1951" operator="lessThan">
      <formula>0</formula>
    </cfRule>
  </conditionalFormatting>
  <conditionalFormatting sqref="F75:G75">
    <cfRule type="cellIs" dxfId="10380" priority="1950" operator="lessThan">
      <formula>0</formula>
    </cfRule>
  </conditionalFormatting>
  <conditionalFormatting sqref="F75:G75">
    <cfRule type="cellIs" dxfId="10379" priority="1949" operator="lessThan">
      <formula>0</formula>
    </cfRule>
  </conditionalFormatting>
  <conditionalFormatting sqref="F75:G75">
    <cfRule type="cellIs" dxfId="10378" priority="1948" operator="lessThan">
      <formula>0</formula>
    </cfRule>
  </conditionalFormatting>
  <conditionalFormatting sqref="F75:G75">
    <cfRule type="cellIs" dxfId="10377" priority="1947" operator="lessThan">
      <formula>0</formula>
    </cfRule>
  </conditionalFormatting>
  <conditionalFormatting sqref="F75:G75">
    <cfRule type="cellIs" dxfId="10376" priority="1946" operator="lessThan">
      <formula>0</formula>
    </cfRule>
  </conditionalFormatting>
  <conditionalFormatting sqref="F75:G75">
    <cfRule type="cellIs" dxfId="10375" priority="1941" operator="lessThan">
      <formula>0</formula>
    </cfRule>
  </conditionalFormatting>
  <conditionalFormatting sqref="F75:G75">
    <cfRule type="cellIs" dxfId="10374" priority="1940" operator="lessThan">
      <formula>0</formula>
    </cfRule>
  </conditionalFormatting>
  <conditionalFormatting sqref="F75:G75">
    <cfRule type="cellIs" dxfId="10373" priority="1938" operator="lessThan">
      <formula>0</formula>
    </cfRule>
  </conditionalFormatting>
  <conditionalFormatting sqref="F75:G75">
    <cfRule type="cellIs" dxfId="10372" priority="1939" operator="lessThan">
      <formula>0</formula>
    </cfRule>
  </conditionalFormatting>
  <conditionalFormatting sqref="F75:G75">
    <cfRule type="cellIs" dxfId="10371" priority="1937" operator="lessThan">
      <formula>0</formula>
    </cfRule>
  </conditionalFormatting>
  <conditionalFormatting sqref="F76:G76">
    <cfRule type="cellIs" dxfId="10370" priority="1921" operator="lessThan">
      <formula>0</formula>
    </cfRule>
  </conditionalFormatting>
  <conditionalFormatting sqref="F76:G76">
    <cfRule type="cellIs" dxfId="10369" priority="1920" operator="lessThan">
      <formula>0</formula>
    </cfRule>
  </conditionalFormatting>
  <conditionalFormatting sqref="F76:G76">
    <cfRule type="cellIs" dxfId="10368" priority="1919" operator="lessThan">
      <formula>0</formula>
    </cfRule>
  </conditionalFormatting>
  <conditionalFormatting sqref="F76:G76">
    <cfRule type="cellIs" dxfId="10367" priority="1917" operator="lessThan">
      <formula>0</formula>
    </cfRule>
  </conditionalFormatting>
  <conditionalFormatting sqref="F76:G76">
    <cfRule type="cellIs" dxfId="10366" priority="1918" operator="lessThan">
      <formula>0</formula>
    </cfRule>
  </conditionalFormatting>
  <conditionalFormatting sqref="F76:G76">
    <cfRule type="cellIs" dxfId="10365" priority="1916" operator="lessThan">
      <formula>0</formula>
    </cfRule>
  </conditionalFormatting>
  <conditionalFormatting sqref="F76:G76">
    <cfRule type="cellIs" dxfId="10364" priority="1915" operator="lessThan">
      <formula>0</formula>
    </cfRule>
  </conditionalFormatting>
  <conditionalFormatting sqref="F76:G76">
    <cfRule type="cellIs" dxfId="10363" priority="1914" operator="lessThan">
      <formula>0</formula>
    </cfRule>
  </conditionalFormatting>
  <conditionalFormatting sqref="F76:G76">
    <cfRule type="cellIs" dxfId="10362" priority="1913" operator="lessThan">
      <formula>0</formula>
    </cfRule>
  </conditionalFormatting>
  <conditionalFormatting sqref="F76:G76">
    <cfRule type="cellIs" dxfId="10361" priority="1912" operator="lessThan">
      <formula>0</formula>
    </cfRule>
  </conditionalFormatting>
  <conditionalFormatting sqref="F76:G76">
    <cfRule type="cellIs" dxfId="10360" priority="1911" operator="lessThan">
      <formula>0</formula>
    </cfRule>
  </conditionalFormatting>
  <conditionalFormatting sqref="F76:G76">
    <cfRule type="cellIs" dxfId="10359" priority="1908" operator="lessThan">
      <formula>0</formula>
    </cfRule>
  </conditionalFormatting>
  <conditionalFormatting sqref="F76:G76">
    <cfRule type="cellIs" dxfId="10358" priority="1907" operator="lessThan">
      <formula>0</formula>
    </cfRule>
  </conditionalFormatting>
  <conditionalFormatting sqref="F76:G76">
    <cfRule type="cellIs" dxfId="10357" priority="1910" operator="lessThan">
      <formula>0</formula>
    </cfRule>
  </conditionalFormatting>
  <conditionalFormatting sqref="F76:G76">
    <cfRule type="cellIs" dxfId="10356" priority="1909" operator="lessThan">
      <formula>0</formula>
    </cfRule>
  </conditionalFormatting>
  <conditionalFormatting sqref="F76:G76">
    <cfRule type="cellIs" dxfId="10355" priority="1906" operator="lessThan">
      <formula>0</formula>
    </cfRule>
  </conditionalFormatting>
  <conditionalFormatting sqref="F76:G76">
    <cfRule type="cellIs" dxfId="10354" priority="1905" operator="lessThan">
      <formula>0</formula>
    </cfRule>
  </conditionalFormatting>
  <conditionalFormatting sqref="F76:G76">
    <cfRule type="cellIs" dxfId="10353" priority="1904" operator="lessThan">
      <formula>0</formula>
    </cfRule>
  </conditionalFormatting>
  <conditionalFormatting sqref="F76:G76">
    <cfRule type="cellIs" dxfId="10352" priority="1903" operator="lessThan">
      <formula>0</formula>
    </cfRule>
  </conditionalFormatting>
  <conditionalFormatting sqref="F76:G76">
    <cfRule type="cellIs" dxfId="10351" priority="1902" operator="lessThan">
      <formula>0</formula>
    </cfRule>
  </conditionalFormatting>
  <conditionalFormatting sqref="F76:G76">
    <cfRule type="cellIs" dxfId="10350" priority="1901" operator="lessThan">
      <formula>0</formula>
    </cfRule>
  </conditionalFormatting>
  <conditionalFormatting sqref="F76:G76">
    <cfRule type="cellIs" dxfId="10349" priority="1900" operator="lessThan">
      <formula>0</formula>
    </cfRule>
  </conditionalFormatting>
  <conditionalFormatting sqref="F76:G76">
    <cfRule type="cellIs" dxfId="10348" priority="1881" operator="lessThan">
      <formula>0</formula>
    </cfRule>
  </conditionalFormatting>
  <conditionalFormatting sqref="F76:G76">
    <cfRule type="cellIs" dxfId="10347" priority="1879" operator="lessThan">
      <formula>0</formula>
    </cfRule>
  </conditionalFormatting>
  <conditionalFormatting sqref="F76:G76">
    <cfRule type="cellIs" dxfId="10346" priority="1880" operator="lessThan">
      <formula>0</formula>
    </cfRule>
  </conditionalFormatting>
  <conditionalFormatting sqref="F76:G76">
    <cfRule type="cellIs" dxfId="10345" priority="1878" operator="lessThan">
      <formula>0</formula>
    </cfRule>
  </conditionalFormatting>
  <conditionalFormatting sqref="F76:G76">
    <cfRule type="cellIs" dxfId="10344" priority="1872" operator="lessThan">
      <formula>0</formula>
    </cfRule>
  </conditionalFormatting>
  <conditionalFormatting sqref="F76:G76">
    <cfRule type="cellIs" dxfId="10343" priority="1870" operator="lessThan">
      <formula>0</formula>
    </cfRule>
  </conditionalFormatting>
  <conditionalFormatting sqref="F76:G76">
    <cfRule type="cellIs" dxfId="10342" priority="1871" operator="lessThan">
      <formula>0</formula>
    </cfRule>
  </conditionalFormatting>
  <conditionalFormatting sqref="F76:G76">
    <cfRule type="cellIs" dxfId="10341" priority="1869" operator="lessThan">
      <formula>0</formula>
    </cfRule>
  </conditionalFormatting>
  <conditionalFormatting sqref="F76:G76">
    <cfRule type="cellIs" dxfId="10340" priority="1868" operator="lessThan">
      <formula>0</formula>
    </cfRule>
  </conditionalFormatting>
  <conditionalFormatting sqref="F76:G76">
    <cfRule type="cellIs" dxfId="10339" priority="1867" operator="lessThan">
      <formula>0</formula>
    </cfRule>
  </conditionalFormatting>
  <conditionalFormatting sqref="F76:G76">
    <cfRule type="cellIs" dxfId="10338" priority="1865" operator="lessThan">
      <formula>0</formula>
    </cfRule>
  </conditionalFormatting>
  <conditionalFormatting sqref="F76:G76">
    <cfRule type="cellIs" dxfId="10337" priority="1866" operator="lessThan">
      <formula>0</formula>
    </cfRule>
  </conditionalFormatting>
  <conditionalFormatting sqref="F76:G76">
    <cfRule type="cellIs" dxfId="10336" priority="1864" operator="lessThan">
      <formula>0</formula>
    </cfRule>
  </conditionalFormatting>
  <conditionalFormatting sqref="F76:G76">
    <cfRule type="cellIs" dxfId="10335" priority="1863" operator="lessThan">
      <formula>0</formula>
    </cfRule>
  </conditionalFormatting>
  <conditionalFormatting sqref="F76:G76">
    <cfRule type="cellIs" dxfId="10334" priority="1861" operator="lessThan">
      <formula>0</formula>
    </cfRule>
  </conditionalFormatting>
  <conditionalFormatting sqref="F76:G76">
    <cfRule type="cellIs" dxfId="10333" priority="1862" operator="lessThan">
      <formula>0</formula>
    </cfRule>
  </conditionalFormatting>
  <conditionalFormatting sqref="F76:G76">
    <cfRule type="cellIs" dxfId="10332" priority="1860" operator="lessThan">
      <formula>0</formula>
    </cfRule>
  </conditionalFormatting>
  <conditionalFormatting sqref="F76:G76">
    <cfRule type="cellIs" dxfId="10331" priority="1859" operator="lessThan">
      <formula>0</formula>
    </cfRule>
  </conditionalFormatting>
  <conditionalFormatting sqref="F76:G76">
    <cfRule type="cellIs" dxfId="10330" priority="1858" operator="lessThan">
      <formula>0</formula>
    </cfRule>
  </conditionalFormatting>
  <conditionalFormatting sqref="F76:G76">
    <cfRule type="cellIs" dxfId="10329" priority="1899" operator="lessThan">
      <formula>0</formula>
    </cfRule>
  </conditionalFormatting>
  <conditionalFormatting sqref="F76:G76">
    <cfRule type="cellIs" dxfId="10328" priority="1898" operator="lessThan">
      <formula>0</formula>
    </cfRule>
  </conditionalFormatting>
  <conditionalFormatting sqref="F76:G76">
    <cfRule type="cellIs" dxfId="10327" priority="1897" operator="lessThan">
      <formula>0</formula>
    </cfRule>
  </conditionalFormatting>
  <conditionalFormatting sqref="F76:G76">
    <cfRule type="cellIs" dxfId="10326" priority="1896" operator="lessThan">
      <formula>0</formula>
    </cfRule>
  </conditionalFormatting>
  <conditionalFormatting sqref="F76:G76">
    <cfRule type="cellIs" dxfId="10325" priority="1895" operator="lessThan">
      <formula>0</formula>
    </cfRule>
  </conditionalFormatting>
  <conditionalFormatting sqref="F76:G76">
    <cfRule type="cellIs" dxfId="10324" priority="1894" operator="lessThan">
      <formula>0</formula>
    </cfRule>
  </conditionalFormatting>
  <conditionalFormatting sqref="F76:G76">
    <cfRule type="cellIs" dxfId="10323" priority="1893" operator="lessThan">
      <formula>0</formula>
    </cfRule>
  </conditionalFormatting>
  <conditionalFormatting sqref="F76:G76">
    <cfRule type="cellIs" dxfId="10322" priority="1890" operator="lessThan">
      <formula>0</formula>
    </cfRule>
  </conditionalFormatting>
  <conditionalFormatting sqref="F76:G76">
    <cfRule type="cellIs" dxfId="10321" priority="1889" operator="lessThan">
      <formula>0</formula>
    </cfRule>
  </conditionalFormatting>
  <conditionalFormatting sqref="F76:G76">
    <cfRule type="cellIs" dxfId="10320" priority="1892" operator="lessThan">
      <formula>0</formula>
    </cfRule>
  </conditionalFormatting>
  <conditionalFormatting sqref="F76:G76">
    <cfRule type="cellIs" dxfId="10319" priority="1891" operator="lessThan">
      <formula>0</formula>
    </cfRule>
  </conditionalFormatting>
  <conditionalFormatting sqref="F76:G76">
    <cfRule type="cellIs" dxfId="10318" priority="1888" operator="lessThan">
      <formula>0</formula>
    </cfRule>
  </conditionalFormatting>
  <conditionalFormatting sqref="F76:G76">
    <cfRule type="cellIs" dxfId="10317" priority="1887" operator="lessThan">
      <formula>0</formula>
    </cfRule>
  </conditionalFormatting>
  <conditionalFormatting sqref="F76:G76">
    <cfRule type="cellIs" dxfId="10316" priority="1886" operator="lessThan">
      <formula>0</formula>
    </cfRule>
  </conditionalFormatting>
  <conditionalFormatting sqref="F76:G76">
    <cfRule type="cellIs" dxfId="10315" priority="1885" operator="lessThan">
      <formula>0</formula>
    </cfRule>
  </conditionalFormatting>
  <conditionalFormatting sqref="F76:G76">
    <cfRule type="cellIs" dxfId="10314" priority="1884" operator="lessThan">
      <formula>0</formula>
    </cfRule>
  </conditionalFormatting>
  <conditionalFormatting sqref="F76:G76">
    <cfRule type="cellIs" dxfId="10313" priority="1883" operator="lessThan">
      <formula>0</formula>
    </cfRule>
  </conditionalFormatting>
  <conditionalFormatting sqref="F76:G76">
    <cfRule type="cellIs" dxfId="10312" priority="1882" operator="lessThan">
      <formula>0</formula>
    </cfRule>
  </conditionalFormatting>
  <conditionalFormatting sqref="F76:G76">
    <cfRule type="cellIs" dxfId="10311" priority="1877" operator="lessThan">
      <formula>0</formula>
    </cfRule>
  </conditionalFormatting>
  <conditionalFormatting sqref="F76:G76">
    <cfRule type="cellIs" dxfId="10310" priority="1876" operator="lessThan">
      <formula>0</formula>
    </cfRule>
  </conditionalFormatting>
  <conditionalFormatting sqref="F76:G76">
    <cfRule type="cellIs" dxfId="10309" priority="1874" operator="lessThan">
      <formula>0</formula>
    </cfRule>
  </conditionalFormatting>
  <conditionalFormatting sqref="F76:G76">
    <cfRule type="cellIs" dxfId="10308" priority="1875" operator="lessThan">
      <formula>0</formula>
    </cfRule>
  </conditionalFormatting>
  <conditionalFormatting sqref="F76:G76">
    <cfRule type="cellIs" dxfId="10307" priority="1873" operator="lessThan">
      <formula>0</formula>
    </cfRule>
  </conditionalFormatting>
  <conditionalFormatting sqref="F67:G67">
    <cfRule type="cellIs" dxfId="10306" priority="641" operator="lessThan">
      <formula>0</formula>
    </cfRule>
  </conditionalFormatting>
  <conditionalFormatting sqref="F67:G67">
    <cfRule type="cellIs" dxfId="10305" priority="640" operator="lessThan">
      <formula>0</formula>
    </cfRule>
  </conditionalFormatting>
  <conditionalFormatting sqref="F67:G67">
    <cfRule type="cellIs" dxfId="10304" priority="639" operator="lessThan">
      <formula>0</formula>
    </cfRule>
  </conditionalFormatting>
  <conditionalFormatting sqref="F67:G67">
    <cfRule type="cellIs" dxfId="10303" priority="637" operator="lessThan">
      <formula>0</formula>
    </cfRule>
  </conditionalFormatting>
  <conditionalFormatting sqref="F67:G67">
    <cfRule type="cellIs" dxfId="10302" priority="638" operator="lessThan">
      <formula>0</formula>
    </cfRule>
  </conditionalFormatting>
  <conditionalFormatting sqref="F67:G67">
    <cfRule type="cellIs" dxfId="10301" priority="636" operator="lessThan">
      <formula>0</formula>
    </cfRule>
  </conditionalFormatting>
  <conditionalFormatting sqref="F67:G67">
    <cfRule type="cellIs" dxfId="10300" priority="635" operator="lessThan">
      <formula>0</formula>
    </cfRule>
  </conditionalFormatting>
  <conditionalFormatting sqref="F67:G67">
    <cfRule type="cellIs" dxfId="10299" priority="634" operator="lessThan">
      <formula>0</formula>
    </cfRule>
  </conditionalFormatting>
  <conditionalFormatting sqref="F67:G67">
    <cfRule type="cellIs" dxfId="10298" priority="633" operator="lessThan">
      <formula>0</formula>
    </cfRule>
  </conditionalFormatting>
  <conditionalFormatting sqref="F67:G67">
    <cfRule type="cellIs" dxfId="10297" priority="632" operator="lessThan">
      <formula>0</formula>
    </cfRule>
  </conditionalFormatting>
  <conditionalFormatting sqref="F67:G67">
    <cfRule type="cellIs" dxfId="10296" priority="631" operator="lessThan">
      <formula>0</formula>
    </cfRule>
  </conditionalFormatting>
  <conditionalFormatting sqref="F67:G67">
    <cfRule type="cellIs" dxfId="10295" priority="628" operator="lessThan">
      <formula>0</formula>
    </cfRule>
  </conditionalFormatting>
  <conditionalFormatting sqref="F67:G67">
    <cfRule type="cellIs" dxfId="10294" priority="627" operator="lessThan">
      <formula>0</formula>
    </cfRule>
  </conditionalFormatting>
  <conditionalFormatting sqref="F67:G67">
    <cfRule type="cellIs" dxfId="10293" priority="630" operator="lessThan">
      <formula>0</formula>
    </cfRule>
  </conditionalFormatting>
  <conditionalFormatting sqref="F67:G67">
    <cfRule type="cellIs" dxfId="10292" priority="629" operator="lessThan">
      <formula>0</formula>
    </cfRule>
  </conditionalFormatting>
  <conditionalFormatting sqref="F67:G67">
    <cfRule type="cellIs" dxfId="10291" priority="626" operator="lessThan">
      <formula>0</formula>
    </cfRule>
  </conditionalFormatting>
  <conditionalFormatting sqref="F67:G67">
    <cfRule type="cellIs" dxfId="10290" priority="625" operator="lessThan">
      <formula>0</formula>
    </cfRule>
  </conditionalFormatting>
  <conditionalFormatting sqref="F67:G67">
    <cfRule type="cellIs" dxfId="10289" priority="624" operator="lessThan">
      <formula>0</formula>
    </cfRule>
  </conditionalFormatting>
  <conditionalFormatting sqref="F67:G67">
    <cfRule type="cellIs" dxfId="10288" priority="623" operator="lessThan">
      <formula>0</formula>
    </cfRule>
  </conditionalFormatting>
  <conditionalFormatting sqref="F67:G67">
    <cfRule type="cellIs" dxfId="10287" priority="622" operator="lessThan">
      <formula>0</formula>
    </cfRule>
  </conditionalFormatting>
  <conditionalFormatting sqref="F67:G67">
    <cfRule type="cellIs" dxfId="10286" priority="621" operator="lessThan">
      <formula>0</formula>
    </cfRule>
  </conditionalFormatting>
  <conditionalFormatting sqref="F67:G67">
    <cfRule type="cellIs" dxfId="10285" priority="620" operator="lessThan">
      <formula>0</formula>
    </cfRule>
  </conditionalFormatting>
  <conditionalFormatting sqref="F67:G67">
    <cfRule type="cellIs" dxfId="10284" priority="601" operator="lessThan">
      <formula>0</formula>
    </cfRule>
  </conditionalFormatting>
  <conditionalFormatting sqref="F67:G67">
    <cfRule type="cellIs" dxfId="10283" priority="599" operator="lessThan">
      <formula>0</formula>
    </cfRule>
  </conditionalFormatting>
  <conditionalFormatting sqref="F67:G67">
    <cfRule type="cellIs" dxfId="10282" priority="600" operator="lessThan">
      <formula>0</formula>
    </cfRule>
  </conditionalFormatting>
  <conditionalFormatting sqref="F67:G67">
    <cfRule type="cellIs" dxfId="10281" priority="598" operator="lessThan">
      <formula>0</formula>
    </cfRule>
  </conditionalFormatting>
  <conditionalFormatting sqref="F67:G67">
    <cfRule type="cellIs" dxfId="10280" priority="592" operator="lessThan">
      <formula>0</formula>
    </cfRule>
  </conditionalFormatting>
  <conditionalFormatting sqref="F67:G67">
    <cfRule type="cellIs" dxfId="10279" priority="590" operator="lessThan">
      <formula>0</formula>
    </cfRule>
  </conditionalFormatting>
  <conditionalFormatting sqref="F67:G67">
    <cfRule type="cellIs" dxfId="10278" priority="591" operator="lessThan">
      <formula>0</formula>
    </cfRule>
  </conditionalFormatting>
  <conditionalFormatting sqref="F67:G67">
    <cfRule type="cellIs" dxfId="10277" priority="589" operator="lessThan">
      <formula>0</formula>
    </cfRule>
  </conditionalFormatting>
  <conditionalFormatting sqref="F67:G67">
    <cfRule type="cellIs" dxfId="10276" priority="588" operator="lessThan">
      <formula>0</formula>
    </cfRule>
  </conditionalFormatting>
  <conditionalFormatting sqref="F67:G67">
    <cfRule type="cellIs" dxfId="10275" priority="587" operator="lessThan">
      <formula>0</formula>
    </cfRule>
  </conditionalFormatting>
  <conditionalFormatting sqref="F67:G67">
    <cfRule type="cellIs" dxfId="10274" priority="585" operator="lessThan">
      <formula>0</formula>
    </cfRule>
  </conditionalFormatting>
  <conditionalFormatting sqref="F67:G67">
    <cfRule type="cellIs" dxfId="10273" priority="586" operator="lessThan">
      <formula>0</formula>
    </cfRule>
  </conditionalFormatting>
  <conditionalFormatting sqref="F67:G67">
    <cfRule type="cellIs" dxfId="10272" priority="584" operator="lessThan">
      <formula>0</formula>
    </cfRule>
  </conditionalFormatting>
  <conditionalFormatting sqref="F67:G67">
    <cfRule type="cellIs" dxfId="10271" priority="583" operator="lessThan">
      <formula>0</formula>
    </cfRule>
  </conditionalFormatting>
  <conditionalFormatting sqref="F67:G67">
    <cfRule type="cellIs" dxfId="10270" priority="581" operator="lessThan">
      <formula>0</formula>
    </cfRule>
  </conditionalFormatting>
  <conditionalFormatting sqref="F67:G67">
    <cfRule type="cellIs" dxfId="10269" priority="582" operator="lessThan">
      <formula>0</formula>
    </cfRule>
  </conditionalFormatting>
  <conditionalFormatting sqref="F67:G67">
    <cfRule type="cellIs" dxfId="10268" priority="580" operator="lessThan">
      <formula>0</formula>
    </cfRule>
  </conditionalFormatting>
  <conditionalFormatting sqref="F67:G67">
    <cfRule type="cellIs" dxfId="10267" priority="579" operator="lessThan">
      <formula>0</formula>
    </cfRule>
  </conditionalFormatting>
  <conditionalFormatting sqref="F67:G67">
    <cfRule type="cellIs" dxfId="10266" priority="578" operator="lessThan">
      <formula>0</formula>
    </cfRule>
  </conditionalFormatting>
  <conditionalFormatting sqref="F67:G67">
    <cfRule type="cellIs" dxfId="10265" priority="619" operator="lessThan">
      <formula>0</formula>
    </cfRule>
  </conditionalFormatting>
  <conditionalFormatting sqref="F67:G67">
    <cfRule type="cellIs" dxfId="10264" priority="618" operator="lessThan">
      <formula>0</formula>
    </cfRule>
  </conditionalFormatting>
  <conditionalFormatting sqref="F67:G67">
    <cfRule type="cellIs" dxfId="10263" priority="617" operator="lessThan">
      <formula>0</formula>
    </cfRule>
  </conditionalFormatting>
  <conditionalFormatting sqref="F67:G67">
    <cfRule type="cellIs" dxfId="10262" priority="616" operator="lessThan">
      <formula>0</formula>
    </cfRule>
  </conditionalFormatting>
  <conditionalFormatting sqref="F67:G67">
    <cfRule type="cellIs" dxfId="10261" priority="615" operator="lessThan">
      <formula>0</formula>
    </cfRule>
  </conditionalFormatting>
  <conditionalFormatting sqref="F67:G67">
    <cfRule type="cellIs" dxfId="10260" priority="614" operator="lessThan">
      <formula>0</formula>
    </cfRule>
  </conditionalFormatting>
  <conditionalFormatting sqref="F67:G67">
    <cfRule type="cellIs" dxfId="10259" priority="613" operator="lessThan">
      <formula>0</formula>
    </cfRule>
  </conditionalFormatting>
  <conditionalFormatting sqref="F67:G67">
    <cfRule type="cellIs" dxfId="10258" priority="610" operator="lessThan">
      <formula>0</formula>
    </cfRule>
  </conditionalFormatting>
  <conditionalFormatting sqref="F67:G67">
    <cfRule type="cellIs" dxfId="10257" priority="609" operator="lessThan">
      <formula>0</formula>
    </cfRule>
  </conditionalFormatting>
  <conditionalFormatting sqref="F67:G67">
    <cfRule type="cellIs" dxfId="10256" priority="612" operator="lessThan">
      <formula>0</formula>
    </cfRule>
  </conditionalFormatting>
  <conditionalFormatting sqref="F67:G67">
    <cfRule type="cellIs" dxfId="10255" priority="611" operator="lessThan">
      <formula>0</formula>
    </cfRule>
  </conditionalFormatting>
  <conditionalFormatting sqref="F67:G67">
    <cfRule type="cellIs" dxfId="10254" priority="608" operator="lessThan">
      <formula>0</formula>
    </cfRule>
  </conditionalFormatting>
  <conditionalFormatting sqref="F67:G67">
    <cfRule type="cellIs" dxfId="10253" priority="607" operator="lessThan">
      <formula>0</formula>
    </cfRule>
  </conditionalFormatting>
  <conditionalFormatting sqref="F67:G67">
    <cfRule type="cellIs" dxfId="10252" priority="606" operator="lessThan">
      <formula>0</formula>
    </cfRule>
  </conditionalFormatting>
  <conditionalFormatting sqref="F67:G67">
    <cfRule type="cellIs" dxfId="10251" priority="605" operator="lessThan">
      <formula>0</formula>
    </cfRule>
  </conditionalFormatting>
  <conditionalFormatting sqref="F67:G67">
    <cfRule type="cellIs" dxfId="10250" priority="604" operator="lessThan">
      <formula>0</formula>
    </cfRule>
  </conditionalFormatting>
  <conditionalFormatting sqref="F67:G67">
    <cfRule type="cellIs" dxfId="10249" priority="603" operator="lessThan">
      <formula>0</formula>
    </cfRule>
  </conditionalFormatting>
  <conditionalFormatting sqref="F67:G67">
    <cfRule type="cellIs" dxfId="10248" priority="602" operator="lessThan">
      <formula>0</formula>
    </cfRule>
  </conditionalFormatting>
  <conditionalFormatting sqref="F67:G67">
    <cfRule type="cellIs" dxfId="10247" priority="597" operator="lessThan">
      <formula>0</formula>
    </cfRule>
  </conditionalFormatting>
  <conditionalFormatting sqref="F67:G67">
    <cfRule type="cellIs" dxfId="10246" priority="596" operator="lessThan">
      <formula>0</formula>
    </cfRule>
  </conditionalFormatting>
  <conditionalFormatting sqref="F67:G67">
    <cfRule type="cellIs" dxfId="10245" priority="594" operator="lessThan">
      <formula>0</formula>
    </cfRule>
  </conditionalFormatting>
  <conditionalFormatting sqref="F67:G67">
    <cfRule type="cellIs" dxfId="10244" priority="595" operator="lessThan">
      <formula>0</formula>
    </cfRule>
  </conditionalFormatting>
  <conditionalFormatting sqref="F67:G67">
    <cfRule type="cellIs" dxfId="10243" priority="593" operator="lessThan">
      <formula>0</formula>
    </cfRule>
  </conditionalFormatting>
  <conditionalFormatting sqref="F69:G69">
    <cfRule type="cellIs" dxfId="10242" priority="456" operator="lessThan">
      <formula>0</formula>
    </cfRule>
  </conditionalFormatting>
  <conditionalFormatting sqref="F69:G69">
    <cfRule type="cellIs" dxfId="10241" priority="455" operator="lessThan">
      <formula>0</formula>
    </cfRule>
  </conditionalFormatting>
  <conditionalFormatting sqref="F69:G69">
    <cfRule type="cellIs" dxfId="10240" priority="454" operator="lessThan">
      <formula>0</formula>
    </cfRule>
  </conditionalFormatting>
  <conditionalFormatting sqref="F71:G71">
    <cfRule type="cellIs" dxfId="10239" priority="385" operator="lessThan">
      <formula>0</formula>
    </cfRule>
  </conditionalFormatting>
  <conditionalFormatting sqref="F71:G71">
    <cfRule type="cellIs" dxfId="10238" priority="384" operator="lessThan">
      <formula>0</formula>
    </cfRule>
  </conditionalFormatting>
  <conditionalFormatting sqref="F71:G71">
    <cfRule type="cellIs" dxfId="10237" priority="383" operator="lessThan">
      <formula>0</formula>
    </cfRule>
  </conditionalFormatting>
  <conditionalFormatting sqref="F71:G71">
    <cfRule type="cellIs" dxfId="10236" priority="381" operator="lessThan">
      <formula>0</formula>
    </cfRule>
  </conditionalFormatting>
  <conditionalFormatting sqref="F71:G71">
    <cfRule type="cellIs" dxfId="10235" priority="382" operator="lessThan">
      <formula>0</formula>
    </cfRule>
  </conditionalFormatting>
  <conditionalFormatting sqref="F71:G71">
    <cfRule type="cellIs" dxfId="10234" priority="380" operator="lessThan">
      <formula>0</formula>
    </cfRule>
  </conditionalFormatting>
  <conditionalFormatting sqref="F71:G71">
    <cfRule type="cellIs" dxfId="10233" priority="379" operator="lessThan">
      <formula>0</formula>
    </cfRule>
  </conditionalFormatting>
  <conditionalFormatting sqref="F71:G71">
    <cfRule type="cellIs" dxfId="10232" priority="378" operator="lessThan">
      <formula>0</formula>
    </cfRule>
  </conditionalFormatting>
  <conditionalFormatting sqref="F71:G71">
    <cfRule type="cellIs" dxfId="10231" priority="377" operator="lessThan">
      <formula>0</formula>
    </cfRule>
  </conditionalFormatting>
  <conditionalFormatting sqref="F71:G71">
    <cfRule type="cellIs" dxfId="10230" priority="376" operator="lessThan">
      <formula>0</formula>
    </cfRule>
  </conditionalFormatting>
  <conditionalFormatting sqref="F71:G71">
    <cfRule type="cellIs" dxfId="10229" priority="375" operator="lessThan">
      <formula>0</formula>
    </cfRule>
  </conditionalFormatting>
  <conditionalFormatting sqref="F71:G71">
    <cfRule type="cellIs" dxfId="10228" priority="372" operator="lessThan">
      <formula>0</formula>
    </cfRule>
  </conditionalFormatting>
  <conditionalFormatting sqref="F71:G71">
    <cfRule type="cellIs" dxfId="10227" priority="371" operator="lessThan">
      <formula>0</formula>
    </cfRule>
  </conditionalFormatting>
  <conditionalFormatting sqref="F71:G71">
    <cfRule type="cellIs" dxfId="10226" priority="374" operator="lessThan">
      <formula>0</formula>
    </cfRule>
  </conditionalFormatting>
  <conditionalFormatting sqref="F71:G71">
    <cfRule type="cellIs" dxfId="10225" priority="373" operator="lessThan">
      <formula>0</formula>
    </cfRule>
  </conditionalFormatting>
  <conditionalFormatting sqref="F71:G71">
    <cfRule type="cellIs" dxfId="10224" priority="370" operator="lessThan">
      <formula>0</formula>
    </cfRule>
  </conditionalFormatting>
  <conditionalFormatting sqref="F71:G71">
    <cfRule type="cellIs" dxfId="10223" priority="369" operator="lessThan">
      <formula>0</formula>
    </cfRule>
  </conditionalFormatting>
  <conditionalFormatting sqref="F71:G71">
    <cfRule type="cellIs" dxfId="10222" priority="368" operator="lessThan">
      <formula>0</formula>
    </cfRule>
  </conditionalFormatting>
  <conditionalFormatting sqref="F71:G71">
    <cfRule type="cellIs" dxfId="10221" priority="367" operator="lessThan">
      <formula>0</formula>
    </cfRule>
  </conditionalFormatting>
  <conditionalFormatting sqref="F71:G71">
    <cfRule type="cellIs" dxfId="10220" priority="366" operator="lessThan">
      <formula>0</formula>
    </cfRule>
  </conditionalFormatting>
  <conditionalFormatting sqref="F71:G71">
    <cfRule type="cellIs" dxfId="10219" priority="365" operator="lessThan">
      <formula>0</formula>
    </cfRule>
  </conditionalFormatting>
  <conditionalFormatting sqref="F71:G71">
    <cfRule type="cellIs" dxfId="10218" priority="364" operator="lessThan">
      <formula>0</formula>
    </cfRule>
  </conditionalFormatting>
  <conditionalFormatting sqref="F71:G71">
    <cfRule type="cellIs" dxfId="10217" priority="345" operator="lessThan">
      <formula>0</formula>
    </cfRule>
  </conditionalFormatting>
  <conditionalFormatting sqref="F71:G71">
    <cfRule type="cellIs" dxfId="10216" priority="343" operator="lessThan">
      <formula>0</formula>
    </cfRule>
  </conditionalFormatting>
  <conditionalFormatting sqref="F71:G71">
    <cfRule type="cellIs" dxfId="10215" priority="344" operator="lessThan">
      <formula>0</formula>
    </cfRule>
  </conditionalFormatting>
  <conditionalFormatting sqref="F71:G71">
    <cfRule type="cellIs" dxfId="10214" priority="342" operator="lessThan">
      <formula>0</formula>
    </cfRule>
  </conditionalFormatting>
  <conditionalFormatting sqref="F71:G71">
    <cfRule type="cellIs" dxfId="10213" priority="336" operator="lessThan">
      <formula>0</formula>
    </cfRule>
  </conditionalFormatting>
  <conditionalFormatting sqref="F71:G71">
    <cfRule type="cellIs" dxfId="10212" priority="334" operator="lessThan">
      <formula>0</formula>
    </cfRule>
  </conditionalFormatting>
  <conditionalFormatting sqref="F71:G71">
    <cfRule type="cellIs" dxfId="10211" priority="335" operator="lessThan">
      <formula>0</formula>
    </cfRule>
  </conditionalFormatting>
  <conditionalFormatting sqref="F71:G71">
    <cfRule type="cellIs" dxfId="10210" priority="333" operator="lessThan">
      <formula>0</formula>
    </cfRule>
  </conditionalFormatting>
  <conditionalFormatting sqref="F71:G71">
    <cfRule type="cellIs" dxfId="10209" priority="332" operator="lessThan">
      <formula>0</formula>
    </cfRule>
  </conditionalFormatting>
  <conditionalFormatting sqref="F71:G71">
    <cfRule type="cellIs" dxfId="10208" priority="331" operator="lessThan">
      <formula>0</formula>
    </cfRule>
  </conditionalFormatting>
  <conditionalFormatting sqref="F71:G71">
    <cfRule type="cellIs" dxfId="10207" priority="329" operator="lessThan">
      <formula>0</formula>
    </cfRule>
  </conditionalFormatting>
  <conditionalFormatting sqref="F71:G71">
    <cfRule type="cellIs" dxfId="10206" priority="330" operator="lessThan">
      <formula>0</formula>
    </cfRule>
  </conditionalFormatting>
  <conditionalFormatting sqref="F71:G71">
    <cfRule type="cellIs" dxfId="10205" priority="328" operator="lessThan">
      <formula>0</formula>
    </cfRule>
  </conditionalFormatting>
  <conditionalFormatting sqref="F71:G71">
    <cfRule type="cellIs" dxfId="10204" priority="327" operator="lessThan">
      <formula>0</formula>
    </cfRule>
  </conditionalFormatting>
  <conditionalFormatting sqref="F71:G71">
    <cfRule type="cellIs" dxfId="10203" priority="326" operator="lessThan">
      <formula>0</formula>
    </cfRule>
  </conditionalFormatting>
  <conditionalFormatting sqref="F71:G71">
    <cfRule type="cellIs" dxfId="10202" priority="363" operator="lessThan">
      <formula>0</formula>
    </cfRule>
  </conditionalFormatting>
  <conditionalFormatting sqref="F71:G71">
    <cfRule type="cellIs" dxfId="10201" priority="362" operator="lessThan">
      <formula>0</formula>
    </cfRule>
  </conditionalFormatting>
  <conditionalFormatting sqref="F71:G71">
    <cfRule type="cellIs" dxfId="10200" priority="361" operator="lessThan">
      <formula>0</formula>
    </cfRule>
  </conditionalFormatting>
  <conditionalFormatting sqref="F71:G71">
    <cfRule type="cellIs" dxfId="10199" priority="360" operator="lessThan">
      <formula>0</formula>
    </cfRule>
  </conditionalFormatting>
  <conditionalFormatting sqref="F71:G71">
    <cfRule type="cellIs" dxfId="10198" priority="359" operator="lessThan">
      <formula>0</formula>
    </cfRule>
  </conditionalFormatting>
  <conditionalFormatting sqref="F71:G71">
    <cfRule type="cellIs" dxfId="10197" priority="358" operator="lessThan">
      <formula>0</formula>
    </cfRule>
  </conditionalFormatting>
  <conditionalFormatting sqref="F71:G71">
    <cfRule type="cellIs" dxfId="10196" priority="357" operator="lessThan">
      <formula>0</formula>
    </cfRule>
  </conditionalFormatting>
  <conditionalFormatting sqref="F71:G71">
    <cfRule type="cellIs" dxfId="10195" priority="354" operator="lessThan">
      <formula>0</formula>
    </cfRule>
  </conditionalFormatting>
  <conditionalFormatting sqref="F71:G71">
    <cfRule type="cellIs" dxfId="10194" priority="353" operator="lessThan">
      <formula>0</formula>
    </cfRule>
  </conditionalFormatting>
  <conditionalFormatting sqref="F71:G71">
    <cfRule type="cellIs" dxfId="10193" priority="356" operator="lessThan">
      <formula>0</formula>
    </cfRule>
  </conditionalFormatting>
  <conditionalFormatting sqref="F71:G71">
    <cfRule type="cellIs" dxfId="10192" priority="355" operator="lessThan">
      <formula>0</formula>
    </cfRule>
  </conditionalFormatting>
  <conditionalFormatting sqref="F71:G71">
    <cfRule type="cellIs" dxfId="10191" priority="352" operator="lessThan">
      <formula>0</formula>
    </cfRule>
  </conditionalFormatting>
  <conditionalFormatting sqref="F71:G71">
    <cfRule type="cellIs" dxfId="10190" priority="351" operator="lessThan">
      <formula>0</formula>
    </cfRule>
  </conditionalFormatting>
  <conditionalFormatting sqref="F71:G71">
    <cfRule type="cellIs" dxfId="10189" priority="350" operator="lessThan">
      <formula>0</formula>
    </cfRule>
  </conditionalFormatting>
  <conditionalFormatting sqref="F71:G71">
    <cfRule type="cellIs" dxfId="10188" priority="349" operator="lessThan">
      <formula>0</formula>
    </cfRule>
  </conditionalFormatting>
  <conditionalFormatting sqref="F71:G71">
    <cfRule type="cellIs" dxfId="10187" priority="348" operator="lessThan">
      <formula>0</formula>
    </cfRule>
  </conditionalFormatting>
  <conditionalFormatting sqref="F71:G71">
    <cfRule type="cellIs" dxfId="10186" priority="347" operator="lessThan">
      <formula>0</formula>
    </cfRule>
  </conditionalFormatting>
  <conditionalFormatting sqref="F71:G71">
    <cfRule type="cellIs" dxfId="10185" priority="346" operator="lessThan">
      <formula>0</formula>
    </cfRule>
  </conditionalFormatting>
  <conditionalFormatting sqref="F71:G71">
    <cfRule type="cellIs" dxfId="10184" priority="341" operator="lessThan">
      <formula>0</formula>
    </cfRule>
  </conditionalFormatting>
  <conditionalFormatting sqref="F71:G71">
    <cfRule type="cellIs" dxfId="10183" priority="340" operator="lessThan">
      <formula>0</formula>
    </cfRule>
  </conditionalFormatting>
  <conditionalFormatting sqref="F71:G71">
    <cfRule type="cellIs" dxfId="10182" priority="338" operator="lessThan">
      <formula>0</formula>
    </cfRule>
  </conditionalFormatting>
  <conditionalFormatting sqref="F71:G71">
    <cfRule type="cellIs" dxfId="10181" priority="339" operator="lessThan">
      <formula>0</formula>
    </cfRule>
  </conditionalFormatting>
  <conditionalFormatting sqref="F71:G71">
    <cfRule type="cellIs" dxfId="10180" priority="337" operator="lessThan">
      <formula>0</formula>
    </cfRule>
  </conditionalFormatting>
  <conditionalFormatting sqref="F73:G73">
    <cfRule type="cellIs" dxfId="10179" priority="257" operator="lessThan">
      <formula>0</formula>
    </cfRule>
  </conditionalFormatting>
  <conditionalFormatting sqref="F73:G73">
    <cfRule type="cellIs" dxfId="10178" priority="256" operator="lessThan">
      <formula>0</formula>
    </cfRule>
  </conditionalFormatting>
  <conditionalFormatting sqref="F73:G73">
    <cfRule type="cellIs" dxfId="10177" priority="255" operator="lessThan">
      <formula>0</formula>
    </cfRule>
  </conditionalFormatting>
  <conditionalFormatting sqref="F73:G73">
    <cfRule type="cellIs" dxfId="10176" priority="253" operator="lessThan">
      <formula>0</formula>
    </cfRule>
  </conditionalFormatting>
  <conditionalFormatting sqref="F73:G73">
    <cfRule type="cellIs" dxfId="10175" priority="254" operator="lessThan">
      <formula>0</formula>
    </cfRule>
  </conditionalFormatting>
  <conditionalFormatting sqref="F73:G73">
    <cfRule type="cellIs" dxfId="10174" priority="252" operator="lessThan">
      <formula>0</formula>
    </cfRule>
  </conditionalFormatting>
  <conditionalFormatting sqref="F73:G73">
    <cfRule type="cellIs" dxfId="10173" priority="251" operator="lessThan">
      <formula>0</formula>
    </cfRule>
  </conditionalFormatting>
  <conditionalFormatting sqref="F73:G73">
    <cfRule type="cellIs" dxfId="10172" priority="250" operator="lessThan">
      <formula>0</formula>
    </cfRule>
  </conditionalFormatting>
  <conditionalFormatting sqref="F73:G73">
    <cfRule type="cellIs" dxfId="10171" priority="249" operator="lessThan">
      <formula>0</formula>
    </cfRule>
  </conditionalFormatting>
  <conditionalFormatting sqref="F73:G73">
    <cfRule type="cellIs" dxfId="10170" priority="248" operator="lessThan">
      <formula>0</formula>
    </cfRule>
  </conditionalFormatting>
  <conditionalFormatting sqref="F73:G73">
    <cfRule type="cellIs" dxfId="10169" priority="247" operator="lessThan">
      <formula>0</formula>
    </cfRule>
  </conditionalFormatting>
  <conditionalFormatting sqref="F73:G73">
    <cfRule type="cellIs" dxfId="10168" priority="244" operator="lessThan">
      <formula>0</formula>
    </cfRule>
  </conditionalFormatting>
  <conditionalFormatting sqref="F73:G73">
    <cfRule type="cellIs" dxfId="10167" priority="243" operator="lessThan">
      <formula>0</formula>
    </cfRule>
  </conditionalFormatting>
  <conditionalFormatting sqref="F73:G73">
    <cfRule type="cellIs" dxfId="10166" priority="246" operator="lessThan">
      <formula>0</formula>
    </cfRule>
  </conditionalFormatting>
  <conditionalFormatting sqref="F73:G73">
    <cfRule type="cellIs" dxfId="10165" priority="245" operator="lessThan">
      <formula>0</formula>
    </cfRule>
  </conditionalFormatting>
  <conditionalFormatting sqref="F73:G73">
    <cfRule type="cellIs" dxfId="10164" priority="242" operator="lessThan">
      <formula>0</formula>
    </cfRule>
  </conditionalFormatting>
  <conditionalFormatting sqref="F73:G73">
    <cfRule type="cellIs" dxfId="10163" priority="241" operator="lessThan">
      <formula>0</formula>
    </cfRule>
  </conditionalFormatting>
  <conditionalFormatting sqref="F73:G73">
    <cfRule type="cellIs" dxfId="10162" priority="240" operator="lessThan">
      <formula>0</formula>
    </cfRule>
  </conditionalFormatting>
  <conditionalFormatting sqref="F73:G73">
    <cfRule type="cellIs" dxfId="10161" priority="239" operator="lessThan">
      <formula>0</formula>
    </cfRule>
  </conditionalFormatting>
  <conditionalFormatting sqref="F73:G73">
    <cfRule type="cellIs" dxfId="10160" priority="238" operator="lessThan">
      <formula>0</formula>
    </cfRule>
  </conditionalFormatting>
  <conditionalFormatting sqref="F73:G73">
    <cfRule type="cellIs" dxfId="10159" priority="237" operator="lessThan">
      <formula>0</formula>
    </cfRule>
  </conditionalFormatting>
  <conditionalFormatting sqref="F73:G73">
    <cfRule type="cellIs" dxfId="10158" priority="236" operator="lessThan">
      <formula>0</formula>
    </cfRule>
  </conditionalFormatting>
  <conditionalFormatting sqref="F73:G73">
    <cfRule type="cellIs" dxfId="10157" priority="217" operator="lessThan">
      <formula>0</formula>
    </cfRule>
  </conditionalFormatting>
  <conditionalFormatting sqref="F73:G73">
    <cfRule type="cellIs" dxfId="10156" priority="215" operator="lessThan">
      <formula>0</formula>
    </cfRule>
  </conditionalFormatting>
  <conditionalFormatting sqref="F73:G73">
    <cfRule type="cellIs" dxfId="10155" priority="216" operator="lessThan">
      <formula>0</formula>
    </cfRule>
  </conditionalFormatting>
  <conditionalFormatting sqref="F73:G73">
    <cfRule type="cellIs" dxfId="10154" priority="214" operator="lessThan">
      <formula>0</formula>
    </cfRule>
  </conditionalFormatting>
  <conditionalFormatting sqref="F73:G73">
    <cfRule type="cellIs" dxfId="10153" priority="208" operator="lessThan">
      <formula>0</formula>
    </cfRule>
  </conditionalFormatting>
  <conditionalFormatting sqref="F73:G73">
    <cfRule type="cellIs" dxfId="10152" priority="206" operator="lessThan">
      <formula>0</formula>
    </cfRule>
  </conditionalFormatting>
  <conditionalFormatting sqref="F73:G73">
    <cfRule type="cellIs" dxfId="10151" priority="207" operator="lessThan">
      <formula>0</formula>
    </cfRule>
  </conditionalFormatting>
  <conditionalFormatting sqref="F73:G73">
    <cfRule type="cellIs" dxfId="10150" priority="205" operator="lessThan">
      <formula>0</formula>
    </cfRule>
  </conditionalFormatting>
  <conditionalFormatting sqref="F73:G73">
    <cfRule type="cellIs" dxfId="10149" priority="204" operator="lessThan">
      <formula>0</formula>
    </cfRule>
  </conditionalFormatting>
  <conditionalFormatting sqref="F73:G73">
    <cfRule type="cellIs" dxfId="10148" priority="203" operator="lessThan">
      <formula>0</formula>
    </cfRule>
  </conditionalFormatting>
  <conditionalFormatting sqref="F73:G73">
    <cfRule type="cellIs" dxfId="10147" priority="201" operator="lessThan">
      <formula>0</formula>
    </cfRule>
  </conditionalFormatting>
  <conditionalFormatting sqref="F73:G73">
    <cfRule type="cellIs" dxfId="10146" priority="202" operator="lessThan">
      <formula>0</formula>
    </cfRule>
  </conditionalFormatting>
  <conditionalFormatting sqref="F73:G73">
    <cfRule type="cellIs" dxfId="10145" priority="200" operator="lessThan">
      <formula>0</formula>
    </cfRule>
  </conditionalFormatting>
  <conditionalFormatting sqref="F73:G73">
    <cfRule type="cellIs" dxfId="10144" priority="199" operator="lessThan">
      <formula>0</formula>
    </cfRule>
  </conditionalFormatting>
  <conditionalFormatting sqref="F73:G73">
    <cfRule type="cellIs" dxfId="10143" priority="197" operator="lessThan">
      <formula>0</formula>
    </cfRule>
  </conditionalFormatting>
  <conditionalFormatting sqref="F73:G73">
    <cfRule type="cellIs" dxfId="10142" priority="198" operator="lessThan">
      <formula>0</formula>
    </cfRule>
  </conditionalFormatting>
  <conditionalFormatting sqref="F73:G73">
    <cfRule type="cellIs" dxfId="10141" priority="196" operator="lessThan">
      <formula>0</formula>
    </cfRule>
  </conditionalFormatting>
  <conditionalFormatting sqref="F73:G73">
    <cfRule type="cellIs" dxfId="10140" priority="195" operator="lessThan">
      <formula>0</formula>
    </cfRule>
  </conditionalFormatting>
  <conditionalFormatting sqref="F73:G73">
    <cfRule type="cellIs" dxfId="10139" priority="194" operator="lessThan">
      <formula>0</formula>
    </cfRule>
  </conditionalFormatting>
  <conditionalFormatting sqref="F73:G73">
    <cfRule type="cellIs" dxfId="10138" priority="235" operator="lessThan">
      <formula>0</formula>
    </cfRule>
  </conditionalFormatting>
  <conditionalFormatting sqref="F73:G73">
    <cfRule type="cellIs" dxfId="10137" priority="234" operator="lessThan">
      <formula>0</formula>
    </cfRule>
  </conditionalFormatting>
  <conditionalFormatting sqref="F73:G73">
    <cfRule type="cellIs" dxfId="10136" priority="233" operator="lessThan">
      <formula>0</formula>
    </cfRule>
  </conditionalFormatting>
  <conditionalFormatting sqref="F73:G73">
    <cfRule type="cellIs" dxfId="10135" priority="232" operator="lessThan">
      <formula>0</formula>
    </cfRule>
  </conditionalFormatting>
  <conditionalFormatting sqref="F73:G73">
    <cfRule type="cellIs" dxfId="10134" priority="231" operator="lessThan">
      <formula>0</formula>
    </cfRule>
  </conditionalFormatting>
  <conditionalFormatting sqref="F73:G73">
    <cfRule type="cellIs" dxfId="10133" priority="230" operator="lessThan">
      <formula>0</formula>
    </cfRule>
  </conditionalFormatting>
  <conditionalFormatting sqref="F73:G73">
    <cfRule type="cellIs" dxfId="10132" priority="229" operator="lessThan">
      <formula>0</formula>
    </cfRule>
  </conditionalFormatting>
  <conditionalFormatting sqref="F73:G73">
    <cfRule type="cellIs" dxfId="10131" priority="226" operator="lessThan">
      <formula>0</formula>
    </cfRule>
  </conditionalFormatting>
  <conditionalFormatting sqref="F73:G73">
    <cfRule type="cellIs" dxfId="10130" priority="225" operator="lessThan">
      <formula>0</formula>
    </cfRule>
  </conditionalFormatting>
  <conditionalFormatting sqref="F73:G73">
    <cfRule type="cellIs" dxfId="10129" priority="228" operator="lessThan">
      <formula>0</formula>
    </cfRule>
  </conditionalFormatting>
  <conditionalFormatting sqref="F73:G73">
    <cfRule type="cellIs" dxfId="10128" priority="227" operator="lessThan">
      <formula>0</formula>
    </cfRule>
  </conditionalFormatting>
  <conditionalFormatting sqref="F73:G73">
    <cfRule type="cellIs" dxfId="10127" priority="224" operator="lessThan">
      <formula>0</formula>
    </cfRule>
  </conditionalFormatting>
  <conditionalFormatting sqref="F73:G73">
    <cfRule type="cellIs" dxfId="10126" priority="223" operator="lessThan">
      <formula>0</formula>
    </cfRule>
  </conditionalFormatting>
  <conditionalFormatting sqref="F73:G73">
    <cfRule type="cellIs" dxfId="10125" priority="222" operator="lessThan">
      <formula>0</formula>
    </cfRule>
  </conditionalFormatting>
  <conditionalFormatting sqref="F73:G73">
    <cfRule type="cellIs" dxfId="10124" priority="221" operator="lessThan">
      <formula>0</formula>
    </cfRule>
  </conditionalFormatting>
  <conditionalFormatting sqref="F73:G73">
    <cfRule type="cellIs" dxfId="10123" priority="220" operator="lessThan">
      <formula>0</formula>
    </cfRule>
  </conditionalFormatting>
  <conditionalFormatting sqref="F73:G73">
    <cfRule type="cellIs" dxfId="10122" priority="219" operator="lessThan">
      <formula>0</formula>
    </cfRule>
  </conditionalFormatting>
  <conditionalFormatting sqref="F73:G73">
    <cfRule type="cellIs" dxfId="10121" priority="218" operator="lessThan">
      <formula>0</formula>
    </cfRule>
  </conditionalFormatting>
  <conditionalFormatting sqref="F73:G73">
    <cfRule type="cellIs" dxfId="10120" priority="213" operator="lessThan">
      <formula>0</formula>
    </cfRule>
  </conditionalFormatting>
  <conditionalFormatting sqref="F73:G73">
    <cfRule type="cellIs" dxfId="10119" priority="212" operator="lessThan">
      <formula>0</formula>
    </cfRule>
  </conditionalFormatting>
  <conditionalFormatting sqref="F73:G73">
    <cfRule type="cellIs" dxfId="10118" priority="210" operator="lessThan">
      <formula>0</formula>
    </cfRule>
  </conditionalFormatting>
  <conditionalFormatting sqref="F73:G73">
    <cfRule type="cellIs" dxfId="10117" priority="211" operator="lessThan">
      <formula>0</formula>
    </cfRule>
  </conditionalFormatting>
  <conditionalFormatting sqref="F73:G73">
    <cfRule type="cellIs" dxfId="10116" priority="209" operator="lessThan">
      <formula>0</formula>
    </cfRule>
  </conditionalFormatting>
  <conditionalFormatting sqref="F58:G58">
    <cfRule type="cellIs" dxfId="10115" priority="1601" operator="lessThan">
      <formula>0</formula>
    </cfRule>
  </conditionalFormatting>
  <conditionalFormatting sqref="F58:G58">
    <cfRule type="cellIs" dxfId="10114" priority="1600" operator="lessThan">
      <formula>0</formula>
    </cfRule>
  </conditionalFormatting>
  <conditionalFormatting sqref="F58:G58">
    <cfRule type="cellIs" dxfId="10113" priority="1599" operator="lessThan">
      <formula>0</formula>
    </cfRule>
  </conditionalFormatting>
  <conditionalFormatting sqref="F58:G58">
    <cfRule type="cellIs" dxfId="10112" priority="1597" operator="lessThan">
      <formula>0</formula>
    </cfRule>
  </conditionalFormatting>
  <conditionalFormatting sqref="F58:G58">
    <cfRule type="cellIs" dxfId="10111" priority="1598" operator="lessThan">
      <formula>0</formula>
    </cfRule>
  </conditionalFormatting>
  <conditionalFormatting sqref="F58:G58">
    <cfRule type="cellIs" dxfId="10110" priority="1596" operator="lessThan">
      <formula>0</formula>
    </cfRule>
  </conditionalFormatting>
  <conditionalFormatting sqref="F58:G58">
    <cfRule type="cellIs" dxfId="10109" priority="1595" operator="lessThan">
      <formula>0</formula>
    </cfRule>
  </conditionalFormatting>
  <conditionalFormatting sqref="F58:G58">
    <cfRule type="cellIs" dxfId="10108" priority="1594" operator="lessThan">
      <formula>0</formula>
    </cfRule>
  </conditionalFormatting>
  <conditionalFormatting sqref="F58:G58">
    <cfRule type="cellIs" dxfId="10107" priority="1593" operator="lessThan">
      <formula>0</formula>
    </cfRule>
  </conditionalFormatting>
  <conditionalFormatting sqref="F58:G58">
    <cfRule type="cellIs" dxfId="10106" priority="1592" operator="lessThan">
      <formula>0</formula>
    </cfRule>
  </conditionalFormatting>
  <conditionalFormatting sqref="F58:G58">
    <cfRule type="cellIs" dxfId="10105" priority="1591" operator="lessThan">
      <formula>0</formula>
    </cfRule>
  </conditionalFormatting>
  <conditionalFormatting sqref="F58:G58">
    <cfRule type="cellIs" dxfId="10104" priority="1588" operator="lessThan">
      <formula>0</formula>
    </cfRule>
  </conditionalFormatting>
  <conditionalFormatting sqref="F58:G58">
    <cfRule type="cellIs" dxfId="10103" priority="1587" operator="lessThan">
      <formula>0</formula>
    </cfRule>
  </conditionalFormatting>
  <conditionalFormatting sqref="F58:G58">
    <cfRule type="cellIs" dxfId="10102" priority="1590" operator="lessThan">
      <formula>0</formula>
    </cfRule>
  </conditionalFormatting>
  <conditionalFormatting sqref="F58:G58">
    <cfRule type="cellIs" dxfId="10101" priority="1589" operator="lessThan">
      <formula>0</formula>
    </cfRule>
  </conditionalFormatting>
  <conditionalFormatting sqref="F58:G58">
    <cfRule type="cellIs" dxfId="10100" priority="1586" operator="lessThan">
      <formula>0</formula>
    </cfRule>
  </conditionalFormatting>
  <conditionalFormatting sqref="F58:G58">
    <cfRule type="cellIs" dxfId="10099" priority="1585" operator="lessThan">
      <formula>0</formula>
    </cfRule>
  </conditionalFormatting>
  <conditionalFormatting sqref="F58:G58">
    <cfRule type="cellIs" dxfId="10098" priority="1584" operator="lessThan">
      <formula>0</formula>
    </cfRule>
  </conditionalFormatting>
  <conditionalFormatting sqref="F58:G58">
    <cfRule type="cellIs" dxfId="10097" priority="1583" operator="lessThan">
      <formula>0</formula>
    </cfRule>
  </conditionalFormatting>
  <conditionalFormatting sqref="F58:G58">
    <cfRule type="cellIs" dxfId="10096" priority="1582" operator="lessThan">
      <formula>0</formula>
    </cfRule>
  </conditionalFormatting>
  <conditionalFormatting sqref="F58:G58">
    <cfRule type="cellIs" dxfId="10095" priority="1581" operator="lessThan">
      <formula>0</formula>
    </cfRule>
  </conditionalFormatting>
  <conditionalFormatting sqref="F58:G58">
    <cfRule type="cellIs" dxfId="10094" priority="1580" operator="lessThan">
      <formula>0</formula>
    </cfRule>
  </conditionalFormatting>
  <conditionalFormatting sqref="F58:G58">
    <cfRule type="cellIs" dxfId="10093" priority="1561" operator="lessThan">
      <formula>0</formula>
    </cfRule>
  </conditionalFormatting>
  <conditionalFormatting sqref="F58:G58">
    <cfRule type="cellIs" dxfId="10092" priority="1559" operator="lessThan">
      <formula>0</formula>
    </cfRule>
  </conditionalFormatting>
  <conditionalFormatting sqref="F58:G58">
    <cfRule type="cellIs" dxfId="10091" priority="1560" operator="lessThan">
      <formula>0</formula>
    </cfRule>
  </conditionalFormatting>
  <conditionalFormatting sqref="F58:G58">
    <cfRule type="cellIs" dxfId="10090" priority="1558" operator="lessThan">
      <formula>0</formula>
    </cfRule>
  </conditionalFormatting>
  <conditionalFormatting sqref="F58:G58">
    <cfRule type="cellIs" dxfId="10089" priority="1552" operator="lessThan">
      <formula>0</formula>
    </cfRule>
  </conditionalFormatting>
  <conditionalFormatting sqref="F58:G58">
    <cfRule type="cellIs" dxfId="10088" priority="1550" operator="lessThan">
      <formula>0</formula>
    </cfRule>
  </conditionalFormatting>
  <conditionalFormatting sqref="F58:G58">
    <cfRule type="cellIs" dxfId="10087" priority="1551" operator="lessThan">
      <formula>0</formula>
    </cfRule>
  </conditionalFormatting>
  <conditionalFormatting sqref="F58:G58">
    <cfRule type="cellIs" dxfId="10086" priority="1549" operator="lessThan">
      <formula>0</formula>
    </cfRule>
  </conditionalFormatting>
  <conditionalFormatting sqref="F58:G58">
    <cfRule type="cellIs" dxfId="10085" priority="1548" operator="lessThan">
      <formula>0</formula>
    </cfRule>
  </conditionalFormatting>
  <conditionalFormatting sqref="F58:G58">
    <cfRule type="cellIs" dxfId="10084" priority="1547" operator="lessThan">
      <formula>0</formula>
    </cfRule>
  </conditionalFormatting>
  <conditionalFormatting sqref="F58:G58">
    <cfRule type="cellIs" dxfId="10083" priority="1545" operator="lessThan">
      <formula>0</formula>
    </cfRule>
  </conditionalFormatting>
  <conditionalFormatting sqref="F58:G58">
    <cfRule type="cellIs" dxfId="10082" priority="1546" operator="lessThan">
      <formula>0</formula>
    </cfRule>
  </conditionalFormatting>
  <conditionalFormatting sqref="F58:G58">
    <cfRule type="cellIs" dxfId="10081" priority="1544" operator="lessThan">
      <formula>0</formula>
    </cfRule>
  </conditionalFormatting>
  <conditionalFormatting sqref="F58:G58">
    <cfRule type="cellIs" dxfId="10080" priority="1543" operator="lessThan">
      <formula>0</formula>
    </cfRule>
  </conditionalFormatting>
  <conditionalFormatting sqref="F58:G58">
    <cfRule type="cellIs" dxfId="10079" priority="1541" operator="lessThan">
      <formula>0</formula>
    </cfRule>
  </conditionalFormatting>
  <conditionalFormatting sqref="F58:G58">
    <cfRule type="cellIs" dxfId="10078" priority="1542" operator="lessThan">
      <formula>0</formula>
    </cfRule>
  </conditionalFormatting>
  <conditionalFormatting sqref="F58:G58">
    <cfRule type="cellIs" dxfId="10077" priority="1540" operator="lessThan">
      <formula>0</formula>
    </cfRule>
  </conditionalFormatting>
  <conditionalFormatting sqref="F58:G58">
    <cfRule type="cellIs" dxfId="10076" priority="1539" operator="lessThan">
      <formula>0</formula>
    </cfRule>
  </conditionalFormatting>
  <conditionalFormatting sqref="F58:G58">
    <cfRule type="cellIs" dxfId="10075" priority="1538" operator="lessThan">
      <formula>0</formula>
    </cfRule>
  </conditionalFormatting>
  <conditionalFormatting sqref="F58:G58">
    <cfRule type="cellIs" dxfId="10074" priority="1579" operator="lessThan">
      <formula>0</formula>
    </cfRule>
  </conditionalFormatting>
  <conditionalFormatting sqref="F58:G58">
    <cfRule type="cellIs" dxfId="10073" priority="1578" operator="lessThan">
      <formula>0</formula>
    </cfRule>
  </conditionalFormatting>
  <conditionalFormatting sqref="F58:G58">
    <cfRule type="cellIs" dxfId="10072" priority="1577" operator="lessThan">
      <formula>0</formula>
    </cfRule>
  </conditionalFormatting>
  <conditionalFormatting sqref="F58:G58">
    <cfRule type="cellIs" dxfId="10071" priority="1576" operator="lessThan">
      <formula>0</formula>
    </cfRule>
  </conditionalFormatting>
  <conditionalFormatting sqref="F58:G58">
    <cfRule type="cellIs" dxfId="10070" priority="1575" operator="lessThan">
      <formula>0</formula>
    </cfRule>
  </conditionalFormatting>
  <conditionalFormatting sqref="F58:G58">
    <cfRule type="cellIs" dxfId="10069" priority="1574" operator="lessThan">
      <formula>0</formula>
    </cfRule>
  </conditionalFormatting>
  <conditionalFormatting sqref="F58:G58">
    <cfRule type="cellIs" dxfId="10068" priority="1573" operator="lessThan">
      <formula>0</formula>
    </cfRule>
  </conditionalFormatting>
  <conditionalFormatting sqref="F58:G58">
    <cfRule type="cellIs" dxfId="10067" priority="1570" operator="lessThan">
      <formula>0</formula>
    </cfRule>
  </conditionalFormatting>
  <conditionalFormatting sqref="F58:G58">
    <cfRule type="cellIs" dxfId="10066" priority="1569" operator="lessThan">
      <formula>0</formula>
    </cfRule>
  </conditionalFormatting>
  <conditionalFormatting sqref="F58:G58">
    <cfRule type="cellIs" dxfId="10065" priority="1572" operator="lessThan">
      <formula>0</formula>
    </cfRule>
  </conditionalFormatting>
  <conditionalFormatting sqref="F58:G58">
    <cfRule type="cellIs" dxfId="10064" priority="1571" operator="lessThan">
      <formula>0</formula>
    </cfRule>
  </conditionalFormatting>
  <conditionalFormatting sqref="F58:G58">
    <cfRule type="cellIs" dxfId="10063" priority="1568" operator="lessThan">
      <formula>0</formula>
    </cfRule>
  </conditionalFormatting>
  <conditionalFormatting sqref="F58:G58">
    <cfRule type="cellIs" dxfId="10062" priority="1567" operator="lessThan">
      <formula>0</formula>
    </cfRule>
  </conditionalFormatting>
  <conditionalFormatting sqref="F58:G58">
    <cfRule type="cellIs" dxfId="10061" priority="1566" operator="lessThan">
      <formula>0</formula>
    </cfRule>
  </conditionalFormatting>
  <conditionalFormatting sqref="F58:G58">
    <cfRule type="cellIs" dxfId="10060" priority="1565" operator="lessThan">
      <formula>0</formula>
    </cfRule>
  </conditionalFormatting>
  <conditionalFormatting sqref="F58:G58">
    <cfRule type="cellIs" dxfId="10059" priority="1564" operator="lessThan">
      <formula>0</formula>
    </cfRule>
  </conditionalFormatting>
  <conditionalFormatting sqref="F58:G58">
    <cfRule type="cellIs" dxfId="10058" priority="1563" operator="lessThan">
      <formula>0</formula>
    </cfRule>
  </conditionalFormatting>
  <conditionalFormatting sqref="F58:G58">
    <cfRule type="cellIs" dxfId="10057" priority="1562" operator="lessThan">
      <formula>0</formula>
    </cfRule>
  </conditionalFormatting>
  <conditionalFormatting sqref="F58:G58">
    <cfRule type="cellIs" dxfId="10056" priority="1557" operator="lessThan">
      <formula>0</formula>
    </cfRule>
  </conditionalFormatting>
  <conditionalFormatting sqref="F58:G58">
    <cfRule type="cellIs" dxfId="10055" priority="1556" operator="lessThan">
      <formula>0</formula>
    </cfRule>
  </conditionalFormatting>
  <conditionalFormatting sqref="F58:G58">
    <cfRule type="cellIs" dxfId="10054" priority="1554" operator="lessThan">
      <formula>0</formula>
    </cfRule>
  </conditionalFormatting>
  <conditionalFormatting sqref="F58:G58">
    <cfRule type="cellIs" dxfId="10053" priority="1555" operator="lessThan">
      <formula>0</formula>
    </cfRule>
  </conditionalFormatting>
  <conditionalFormatting sqref="F58:G58">
    <cfRule type="cellIs" dxfId="10052" priority="1553" operator="lessThan">
      <formula>0</formula>
    </cfRule>
  </conditionalFormatting>
  <conditionalFormatting sqref="F57:G57">
    <cfRule type="cellIs" dxfId="10051" priority="1537" operator="lessThan">
      <formula>0</formula>
    </cfRule>
  </conditionalFormatting>
  <conditionalFormatting sqref="F57:G57">
    <cfRule type="cellIs" dxfId="10050" priority="1536" operator="lessThan">
      <formula>0</formula>
    </cfRule>
  </conditionalFormatting>
  <conditionalFormatting sqref="F57:G57">
    <cfRule type="cellIs" dxfId="10049" priority="1535" operator="lessThan">
      <formula>0</formula>
    </cfRule>
  </conditionalFormatting>
  <conditionalFormatting sqref="F57:G57">
    <cfRule type="cellIs" dxfId="10048" priority="1533" operator="lessThan">
      <formula>0</formula>
    </cfRule>
  </conditionalFormatting>
  <conditionalFormatting sqref="F57:G57">
    <cfRule type="cellIs" dxfId="10047" priority="1534" operator="lessThan">
      <formula>0</formula>
    </cfRule>
  </conditionalFormatting>
  <conditionalFormatting sqref="F57:G57">
    <cfRule type="cellIs" dxfId="10046" priority="1532" operator="lessThan">
      <formula>0</formula>
    </cfRule>
  </conditionalFormatting>
  <conditionalFormatting sqref="F57:G57">
    <cfRule type="cellIs" dxfId="10045" priority="1531" operator="lessThan">
      <formula>0</formula>
    </cfRule>
  </conditionalFormatting>
  <conditionalFormatting sqref="F57:G57">
    <cfRule type="cellIs" dxfId="10044" priority="1530" operator="lessThan">
      <formula>0</formula>
    </cfRule>
  </conditionalFormatting>
  <conditionalFormatting sqref="F57:G57">
    <cfRule type="cellIs" dxfId="10043" priority="1529" operator="lessThan">
      <formula>0</formula>
    </cfRule>
  </conditionalFormatting>
  <conditionalFormatting sqref="F57:G57">
    <cfRule type="cellIs" dxfId="10042" priority="1528" operator="lessThan">
      <formula>0</formula>
    </cfRule>
  </conditionalFormatting>
  <conditionalFormatting sqref="F57:G57">
    <cfRule type="cellIs" dxfId="10041" priority="1527" operator="lessThan">
      <formula>0</formula>
    </cfRule>
  </conditionalFormatting>
  <conditionalFormatting sqref="F57:G57">
    <cfRule type="cellIs" dxfId="10040" priority="1524" operator="lessThan">
      <formula>0</formula>
    </cfRule>
  </conditionalFormatting>
  <conditionalFormatting sqref="F57:G57">
    <cfRule type="cellIs" dxfId="10039" priority="1523" operator="lessThan">
      <formula>0</formula>
    </cfRule>
  </conditionalFormatting>
  <conditionalFormatting sqref="F57:G57">
    <cfRule type="cellIs" dxfId="10038" priority="1526" operator="lessThan">
      <formula>0</formula>
    </cfRule>
  </conditionalFormatting>
  <conditionalFormatting sqref="F57:G57">
    <cfRule type="cellIs" dxfId="10037" priority="1525" operator="lessThan">
      <formula>0</formula>
    </cfRule>
  </conditionalFormatting>
  <conditionalFormatting sqref="F57:G57">
    <cfRule type="cellIs" dxfId="10036" priority="1522" operator="lessThan">
      <formula>0</formula>
    </cfRule>
  </conditionalFormatting>
  <conditionalFormatting sqref="F57:G57">
    <cfRule type="cellIs" dxfId="10035" priority="1521" operator="lessThan">
      <formula>0</formula>
    </cfRule>
  </conditionalFormatting>
  <conditionalFormatting sqref="F57:G57">
    <cfRule type="cellIs" dxfId="10034" priority="1520" operator="lessThan">
      <formula>0</formula>
    </cfRule>
  </conditionalFormatting>
  <conditionalFormatting sqref="F57:G57">
    <cfRule type="cellIs" dxfId="10033" priority="1519" operator="lessThan">
      <formula>0</formula>
    </cfRule>
  </conditionalFormatting>
  <conditionalFormatting sqref="F57:G57">
    <cfRule type="cellIs" dxfId="10032" priority="1518" operator="lessThan">
      <formula>0</formula>
    </cfRule>
  </conditionalFormatting>
  <conditionalFormatting sqref="F57:G57">
    <cfRule type="cellIs" dxfId="10031" priority="1517" operator="lessThan">
      <formula>0</formula>
    </cfRule>
  </conditionalFormatting>
  <conditionalFormatting sqref="F57:G57">
    <cfRule type="cellIs" dxfId="10030" priority="1516" operator="lessThan">
      <formula>0</formula>
    </cfRule>
  </conditionalFormatting>
  <conditionalFormatting sqref="F57:G57">
    <cfRule type="cellIs" dxfId="10029" priority="1497" operator="lessThan">
      <formula>0</formula>
    </cfRule>
  </conditionalFormatting>
  <conditionalFormatting sqref="F57:G57">
    <cfRule type="cellIs" dxfId="10028" priority="1495" operator="lessThan">
      <formula>0</formula>
    </cfRule>
  </conditionalFormatting>
  <conditionalFormatting sqref="F57:G57">
    <cfRule type="cellIs" dxfId="10027" priority="1496" operator="lessThan">
      <formula>0</formula>
    </cfRule>
  </conditionalFormatting>
  <conditionalFormatting sqref="F57:G57">
    <cfRule type="cellIs" dxfId="10026" priority="1494" operator="lessThan">
      <formula>0</formula>
    </cfRule>
  </conditionalFormatting>
  <conditionalFormatting sqref="F57:G57">
    <cfRule type="cellIs" dxfId="10025" priority="1488" operator="lessThan">
      <formula>0</formula>
    </cfRule>
  </conditionalFormatting>
  <conditionalFormatting sqref="F57:G57">
    <cfRule type="cellIs" dxfId="10024" priority="1486" operator="lessThan">
      <formula>0</formula>
    </cfRule>
  </conditionalFormatting>
  <conditionalFormatting sqref="F57:G57">
    <cfRule type="cellIs" dxfId="10023" priority="1487" operator="lessThan">
      <formula>0</formula>
    </cfRule>
  </conditionalFormatting>
  <conditionalFormatting sqref="F57:G57">
    <cfRule type="cellIs" dxfId="10022" priority="1485" operator="lessThan">
      <formula>0</formula>
    </cfRule>
  </conditionalFormatting>
  <conditionalFormatting sqref="F57:G57">
    <cfRule type="cellIs" dxfId="10021" priority="1484" operator="lessThan">
      <formula>0</formula>
    </cfRule>
  </conditionalFormatting>
  <conditionalFormatting sqref="F57:G57">
    <cfRule type="cellIs" dxfId="10020" priority="1483" operator="lessThan">
      <formula>0</formula>
    </cfRule>
  </conditionalFormatting>
  <conditionalFormatting sqref="F57:G57">
    <cfRule type="cellIs" dxfId="10019" priority="1481" operator="lessThan">
      <formula>0</formula>
    </cfRule>
  </conditionalFormatting>
  <conditionalFormatting sqref="F57:G57">
    <cfRule type="cellIs" dxfId="10018" priority="1482" operator="lessThan">
      <formula>0</formula>
    </cfRule>
  </conditionalFormatting>
  <conditionalFormatting sqref="F57:G57">
    <cfRule type="cellIs" dxfId="10017" priority="1480" operator="lessThan">
      <formula>0</formula>
    </cfRule>
  </conditionalFormatting>
  <conditionalFormatting sqref="F57:G57">
    <cfRule type="cellIs" dxfId="10016" priority="1479" operator="lessThan">
      <formula>0</formula>
    </cfRule>
  </conditionalFormatting>
  <conditionalFormatting sqref="F57:G57">
    <cfRule type="cellIs" dxfId="10015" priority="1477" operator="lessThan">
      <formula>0</formula>
    </cfRule>
  </conditionalFormatting>
  <conditionalFormatting sqref="F57:G57">
    <cfRule type="cellIs" dxfId="10014" priority="1478" operator="lessThan">
      <formula>0</formula>
    </cfRule>
  </conditionalFormatting>
  <conditionalFormatting sqref="F57:G57">
    <cfRule type="cellIs" dxfId="10013" priority="1476" operator="lessThan">
      <formula>0</formula>
    </cfRule>
  </conditionalFormatting>
  <conditionalFormatting sqref="F57:G57">
    <cfRule type="cellIs" dxfId="10012" priority="1475" operator="lessThan">
      <formula>0</formula>
    </cfRule>
  </conditionalFormatting>
  <conditionalFormatting sqref="F57:G57">
    <cfRule type="cellIs" dxfId="10011" priority="1474" operator="lessThan">
      <formula>0</formula>
    </cfRule>
  </conditionalFormatting>
  <conditionalFormatting sqref="F57:G57">
    <cfRule type="cellIs" dxfId="10010" priority="1515" operator="lessThan">
      <formula>0</formula>
    </cfRule>
  </conditionalFormatting>
  <conditionalFormatting sqref="F57:G57">
    <cfRule type="cellIs" dxfId="10009" priority="1514" operator="lessThan">
      <formula>0</formula>
    </cfRule>
  </conditionalFormatting>
  <conditionalFormatting sqref="F57:G57">
    <cfRule type="cellIs" dxfId="10008" priority="1513" operator="lessThan">
      <formula>0</formula>
    </cfRule>
  </conditionalFormatting>
  <conditionalFormatting sqref="F57:G57">
    <cfRule type="cellIs" dxfId="10007" priority="1512" operator="lessThan">
      <formula>0</formula>
    </cfRule>
  </conditionalFormatting>
  <conditionalFormatting sqref="F57:G57">
    <cfRule type="cellIs" dxfId="10006" priority="1511" operator="lessThan">
      <formula>0</formula>
    </cfRule>
  </conditionalFormatting>
  <conditionalFormatting sqref="F57:G57">
    <cfRule type="cellIs" dxfId="10005" priority="1510" operator="lessThan">
      <formula>0</formula>
    </cfRule>
  </conditionalFormatting>
  <conditionalFormatting sqref="F57:G57">
    <cfRule type="cellIs" dxfId="10004" priority="1509" operator="lessThan">
      <formula>0</formula>
    </cfRule>
  </conditionalFormatting>
  <conditionalFormatting sqref="F57:G57">
    <cfRule type="cellIs" dxfId="10003" priority="1506" operator="lessThan">
      <formula>0</formula>
    </cfRule>
  </conditionalFormatting>
  <conditionalFormatting sqref="F57:G57">
    <cfRule type="cellIs" dxfId="10002" priority="1505" operator="lessThan">
      <formula>0</formula>
    </cfRule>
  </conditionalFormatting>
  <conditionalFormatting sqref="F57:G57">
    <cfRule type="cellIs" dxfId="10001" priority="1508" operator="lessThan">
      <formula>0</formula>
    </cfRule>
  </conditionalFormatting>
  <conditionalFormatting sqref="F57:G57">
    <cfRule type="cellIs" dxfId="10000" priority="1507" operator="lessThan">
      <formula>0</formula>
    </cfRule>
  </conditionalFormatting>
  <conditionalFormatting sqref="F57:G57">
    <cfRule type="cellIs" dxfId="9999" priority="1504" operator="lessThan">
      <formula>0</formula>
    </cfRule>
  </conditionalFormatting>
  <conditionalFormatting sqref="F57:G57">
    <cfRule type="cellIs" dxfId="9998" priority="1503" operator="lessThan">
      <formula>0</formula>
    </cfRule>
  </conditionalFormatting>
  <conditionalFormatting sqref="F57:G57">
    <cfRule type="cellIs" dxfId="9997" priority="1502" operator="lessThan">
      <formula>0</formula>
    </cfRule>
  </conditionalFormatting>
  <conditionalFormatting sqref="F57:G57">
    <cfRule type="cellIs" dxfId="9996" priority="1501" operator="lessThan">
      <formula>0</formula>
    </cfRule>
  </conditionalFormatting>
  <conditionalFormatting sqref="F57:G57">
    <cfRule type="cellIs" dxfId="9995" priority="1500" operator="lessThan">
      <formula>0</formula>
    </cfRule>
  </conditionalFormatting>
  <conditionalFormatting sqref="F57:G57">
    <cfRule type="cellIs" dxfId="9994" priority="1499" operator="lessThan">
      <formula>0</formula>
    </cfRule>
  </conditionalFormatting>
  <conditionalFormatting sqref="F57:G57">
    <cfRule type="cellIs" dxfId="9993" priority="1498" operator="lessThan">
      <formula>0</formula>
    </cfRule>
  </conditionalFormatting>
  <conditionalFormatting sqref="F57:G57">
    <cfRule type="cellIs" dxfId="9992" priority="1493" operator="lessThan">
      <formula>0</formula>
    </cfRule>
  </conditionalFormatting>
  <conditionalFormatting sqref="F57:G57">
    <cfRule type="cellIs" dxfId="9991" priority="1492" operator="lessThan">
      <formula>0</formula>
    </cfRule>
  </conditionalFormatting>
  <conditionalFormatting sqref="F57:G57">
    <cfRule type="cellIs" dxfId="9990" priority="1490" operator="lessThan">
      <formula>0</formula>
    </cfRule>
  </conditionalFormatting>
  <conditionalFormatting sqref="F57:G57">
    <cfRule type="cellIs" dxfId="9989" priority="1491" operator="lessThan">
      <formula>0</formula>
    </cfRule>
  </conditionalFormatting>
  <conditionalFormatting sqref="F57:G57">
    <cfRule type="cellIs" dxfId="9988" priority="1489" operator="lessThan">
      <formula>0</formula>
    </cfRule>
  </conditionalFormatting>
  <conditionalFormatting sqref="F56:G56">
    <cfRule type="cellIs" dxfId="9987" priority="1473" operator="lessThan">
      <formula>0</formula>
    </cfRule>
  </conditionalFormatting>
  <conditionalFormatting sqref="F56:G56">
    <cfRule type="cellIs" dxfId="9986" priority="1472" operator="lessThan">
      <formula>0</formula>
    </cfRule>
  </conditionalFormatting>
  <conditionalFormatting sqref="F56:G56">
    <cfRule type="cellIs" dxfId="9985" priority="1471" operator="lessThan">
      <formula>0</formula>
    </cfRule>
  </conditionalFormatting>
  <conditionalFormatting sqref="F56:G56">
    <cfRule type="cellIs" dxfId="9984" priority="1469" operator="lessThan">
      <formula>0</formula>
    </cfRule>
  </conditionalFormatting>
  <conditionalFormatting sqref="F56:G56">
    <cfRule type="cellIs" dxfId="9983" priority="1470" operator="lessThan">
      <formula>0</formula>
    </cfRule>
  </conditionalFormatting>
  <conditionalFormatting sqref="F56:G56">
    <cfRule type="cellIs" dxfId="9982" priority="1468" operator="lessThan">
      <formula>0</formula>
    </cfRule>
  </conditionalFormatting>
  <conditionalFormatting sqref="F56:G56">
    <cfRule type="cellIs" dxfId="9981" priority="1467" operator="lessThan">
      <formula>0</formula>
    </cfRule>
  </conditionalFormatting>
  <conditionalFormatting sqref="F56:G56">
    <cfRule type="cellIs" dxfId="9980" priority="1466" operator="lessThan">
      <formula>0</formula>
    </cfRule>
  </conditionalFormatting>
  <conditionalFormatting sqref="F56:G56">
    <cfRule type="cellIs" dxfId="9979" priority="1465" operator="lessThan">
      <formula>0</formula>
    </cfRule>
  </conditionalFormatting>
  <conditionalFormatting sqref="F56:G56">
    <cfRule type="cellIs" dxfId="9978" priority="1464" operator="lessThan">
      <formula>0</formula>
    </cfRule>
  </conditionalFormatting>
  <conditionalFormatting sqref="F56:G56">
    <cfRule type="cellIs" dxfId="9977" priority="1463" operator="lessThan">
      <formula>0</formula>
    </cfRule>
  </conditionalFormatting>
  <conditionalFormatting sqref="F56:G56">
    <cfRule type="cellIs" dxfId="9976" priority="1460" operator="lessThan">
      <formula>0</formula>
    </cfRule>
  </conditionalFormatting>
  <conditionalFormatting sqref="F56:G56">
    <cfRule type="cellIs" dxfId="9975" priority="1459" operator="lessThan">
      <formula>0</formula>
    </cfRule>
  </conditionalFormatting>
  <conditionalFormatting sqref="F56:G56">
    <cfRule type="cellIs" dxfId="9974" priority="1462" operator="lessThan">
      <formula>0</formula>
    </cfRule>
  </conditionalFormatting>
  <conditionalFormatting sqref="F56:G56">
    <cfRule type="cellIs" dxfId="9973" priority="1461" operator="lessThan">
      <formula>0</formula>
    </cfRule>
  </conditionalFormatting>
  <conditionalFormatting sqref="F56:G56">
    <cfRule type="cellIs" dxfId="9972" priority="1458" operator="lessThan">
      <formula>0</formula>
    </cfRule>
  </conditionalFormatting>
  <conditionalFormatting sqref="F56:G56">
    <cfRule type="cellIs" dxfId="9971" priority="1457" operator="lessThan">
      <formula>0</formula>
    </cfRule>
  </conditionalFormatting>
  <conditionalFormatting sqref="F56:G56">
    <cfRule type="cellIs" dxfId="9970" priority="1456" operator="lessThan">
      <formula>0</formula>
    </cfRule>
  </conditionalFormatting>
  <conditionalFormatting sqref="F56:G56">
    <cfRule type="cellIs" dxfId="9969" priority="1455" operator="lessThan">
      <formula>0</formula>
    </cfRule>
  </conditionalFormatting>
  <conditionalFormatting sqref="F56:G56">
    <cfRule type="cellIs" dxfId="9968" priority="1454" operator="lessThan">
      <formula>0</formula>
    </cfRule>
  </conditionalFormatting>
  <conditionalFormatting sqref="F56:G56">
    <cfRule type="cellIs" dxfId="9967" priority="1453" operator="lessThan">
      <formula>0</formula>
    </cfRule>
  </conditionalFormatting>
  <conditionalFormatting sqref="F56:G56">
    <cfRule type="cellIs" dxfId="9966" priority="1452" operator="lessThan">
      <formula>0</formula>
    </cfRule>
  </conditionalFormatting>
  <conditionalFormatting sqref="F56:G56">
    <cfRule type="cellIs" dxfId="9965" priority="1433" operator="lessThan">
      <formula>0</formula>
    </cfRule>
  </conditionalFormatting>
  <conditionalFormatting sqref="F56:G56">
    <cfRule type="cellIs" dxfId="9964" priority="1431" operator="lessThan">
      <formula>0</formula>
    </cfRule>
  </conditionalFormatting>
  <conditionalFormatting sqref="F56:G56">
    <cfRule type="cellIs" dxfId="9963" priority="1432" operator="lessThan">
      <formula>0</formula>
    </cfRule>
  </conditionalFormatting>
  <conditionalFormatting sqref="F56:G56">
    <cfRule type="cellIs" dxfId="9962" priority="1430" operator="lessThan">
      <formula>0</formula>
    </cfRule>
  </conditionalFormatting>
  <conditionalFormatting sqref="F56:G56">
    <cfRule type="cellIs" dxfId="9961" priority="1424" operator="lessThan">
      <formula>0</formula>
    </cfRule>
  </conditionalFormatting>
  <conditionalFormatting sqref="F56:G56">
    <cfRule type="cellIs" dxfId="9960" priority="1422" operator="lessThan">
      <formula>0</formula>
    </cfRule>
  </conditionalFormatting>
  <conditionalFormatting sqref="F56:G56">
    <cfRule type="cellIs" dxfId="9959" priority="1423" operator="lessThan">
      <formula>0</formula>
    </cfRule>
  </conditionalFormatting>
  <conditionalFormatting sqref="F56:G56">
    <cfRule type="cellIs" dxfId="9958" priority="1421" operator="lessThan">
      <formula>0</formula>
    </cfRule>
  </conditionalFormatting>
  <conditionalFormatting sqref="F56:G56">
    <cfRule type="cellIs" dxfId="9957" priority="1420" operator="lessThan">
      <formula>0</formula>
    </cfRule>
  </conditionalFormatting>
  <conditionalFormatting sqref="F56:G56">
    <cfRule type="cellIs" dxfId="9956" priority="1419" operator="lessThan">
      <formula>0</formula>
    </cfRule>
  </conditionalFormatting>
  <conditionalFormatting sqref="F56:G56">
    <cfRule type="cellIs" dxfId="9955" priority="1417" operator="lessThan">
      <formula>0</formula>
    </cfRule>
  </conditionalFormatting>
  <conditionalFormatting sqref="F56:G56">
    <cfRule type="cellIs" dxfId="9954" priority="1418" operator="lessThan">
      <formula>0</formula>
    </cfRule>
  </conditionalFormatting>
  <conditionalFormatting sqref="F56:G56">
    <cfRule type="cellIs" dxfId="9953" priority="1416" operator="lessThan">
      <formula>0</formula>
    </cfRule>
  </conditionalFormatting>
  <conditionalFormatting sqref="F56:G56">
    <cfRule type="cellIs" dxfId="9952" priority="1415" operator="lessThan">
      <formula>0</formula>
    </cfRule>
  </conditionalFormatting>
  <conditionalFormatting sqref="F56:G56">
    <cfRule type="cellIs" dxfId="9951" priority="1413" operator="lessThan">
      <formula>0</formula>
    </cfRule>
  </conditionalFormatting>
  <conditionalFormatting sqref="F56:G56">
    <cfRule type="cellIs" dxfId="9950" priority="1414" operator="lessThan">
      <formula>0</formula>
    </cfRule>
  </conditionalFormatting>
  <conditionalFormatting sqref="F56:G56">
    <cfRule type="cellIs" dxfId="9949" priority="1412" operator="lessThan">
      <formula>0</formula>
    </cfRule>
  </conditionalFormatting>
  <conditionalFormatting sqref="F56:G56">
    <cfRule type="cellIs" dxfId="9948" priority="1411" operator="lessThan">
      <formula>0</formula>
    </cfRule>
  </conditionalFormatting>
  <conditionalFormatting sqref="F56:G56">
    <cfRule type="cellIs" dxfId="9947" priority="1410" operator="lessThan">
      <formula>0</formula>
    </cfRule>
  </conditionalFormatting>
  <conditionalFormatting sqref="F56:G56">
    <cfRule type="cellIs" dxfId="9946" priority="1451" operator="lessThan">
      <formula>0</formula>
    </cfRule>
  </conditionalFormatting>
  <conditionalFormatting sqref="F56:G56">
    <cfRule type="cellIs" dxfId="9945" priority="1450" operator="lessThan">
      <formula>0</formula>
    </cfRule>
  </conditionalFormatting>
  <conditionalFormatting sqref="F56:G56">
    <cfRule type="cellIs" dxfId="9944" priority="1449" operator="lessThan">
      <formula>0</formula>
    </cfRule>
  </conditionalFormatting>
  <conditionalFormatting sqref="F56:G56">
    <cfRule type="cellIs" dxfId="9943" priority="1448" operator="lessThan">
      <formula>0</formula>
    </cfRule>
  </conditionalFormatting>
  <conditionalFormatting sqref="F56:G56">
    <cfRule type="cellIs" dxfId="9942" priority="1447" operator="lessThan">
      <formula>0</formula>
    </cfRule>
  </conditionalFormatting>
  <conditionalFormatting sqref="F56:G56">
    <cfRule type="cellIs" dxfId="9941" priority="1446" operator="lessThan">
      <formula>0</formula>
    </cfRule>
  </conditionalFormatting>
  <conditionalFormatting sqref="F56:G56">
    <cfRule type="cellIs" dxfId="9940" priority="1445" operator="lessThan">
      <formula>0</formula>
    </cfRule>
  </conditionalFormatting>
  <conditionalFormatting sqref="F56:G56">
    <cfRule type="cellIs" dxfId="9939" priority="1442" operator="lessThan">
      <formula>0</formula>
    </cfRule>
  </conditionalFormatting>
  <conditionalFormatting sqref="F56:G56">
    <cfRule type="cellIs" dxfId="9938" priority="1441" operator="lessThan">
      <formula>0</formula>
    </cfRule>
  </conditionalFormatting>
  <conditionalFormatting sqref="F56:G56">
    <cfRule type="cellIs" dxfId="9937" priority="1444" operator="lessThan">
      <formula>0</formula>
    </cfRule>
  </conditionalFormatting>
  <conditionalFormatting sqref="F56:G56">
    <cfRule type="cellIs" dxfId="9936" priority="1443" operator="lessThan">
      <formula>0</formula>
    </cfRule>
  </conditionalFormatting>
  <conditionalFormatting sqref="F56:G56">
    <cfRule type="cellIs" dxfId="9935" priority="1440" operator="lessThan">
      <formula>0</formula>
    </cfRule>
  </conditionalFormatting>
  <conditionalFormatting sqref="F56:G56">
    <cfRule type="cellIs" dxfId="9934" priority="1439" operator="lessThan">
      <formula>0</formula>
    </cfRule>
  </conditionalFormatting>
  <conditionalFormatting sqref="F56:G56">
    <cfRule type="cellIs" dxfId="9933" priority="1438" operator="lessThan">
      <formula>0</formula>
    </cfRule>
  </conditionalFormatting>
  <conditionalFormatting sqref="F56:G56">
    <cfRule type="cellIs" dxfId="9932" priority="1437" operator="lessThan">
      <formula>0</formula>
    </cfRule>
  </conditionalFormatting>
  <conditionalFormatting sqref="F56:G56">
    <cfRule type="cellIs" dxfId="9931" priority="1436" operator="lessThan">
      <formula>0</formula>
    </cfRule>
  </conditionalFormatting>
  <conditionalFormatting sqref="F56:G56">
    <cfRule type="cellIs" dxfId="9930" priority="1435" operator="lessThan">
      <formula>0</formula>
    </cfRule>
  </conditionalFormatting>
  <conditionalFormatting sqref="F56:G56">
    <cfRule type="cellIs" dxfId="9929" priority="1434" operator="lessThan">
      <formula>0</formula>
    </cfRule>
  </conditionalFormatting>
  <conditionalFormatting sqref="F56:G56">
    <cfRule type="cellIs" dxfId="9928" priority="1429" operator="lessThan">
      <formula>0</formula>
    </cfRule>
  </conditionalFormatting>
  <conditionalFormatting sqref="F56:G56">
    <cfRule type="cellIs" dxfId="9927" priority="1428" operator="lessThan">
      <formula>0</formula>
    </cfRule>
  </conditionalFormatting>
  <conditionalFormatting sqref="F56:G56">
    <cfRule type="cellIs" dxfId="9926" priority="1426" operator="lessThan">
      <formula>0</formula>
    </cfRule>
  </conditionalFormatting>
  <conditionalFormatting sqref="F56:G56">
    <cfRule type="cellIs" dxfId="9925" priority="1427" operator="lessThan">
      <formula>0</formula>
    </cfRule>
  </conditionalFormatting>
  <conditionalFormatting sqref="F56:G56">
    <cfRule type="cellIs" dxfId="9924" priority="1425" operator="lessThan">
      <formula>0</formula>
    </cfRule>
  </conditionalFormatting>
  <conditionalFormatting sqref="F55:G55">
    <cfRule type="cellIs" dxfId="9923" priority="1409" operator="lessThan">
      <formula>0</formula>
    </cfRule>
  </conditionalFormatting>
  <conditionalFormatting sqref="F55:G55">
    <cfRule type="cellIs" dxfId="9922" priority="1408" operator="lessThan">
      <formula>0</formula>
    </cfRule>
  </conditionalFormatting>
  <conditionalFormatting sqref="F55:G55">
    <cfRule type="cellIs" dxfId="9921" priority="1407" operator="lessThan">
      <formula>0</formula>
    </cfRule>
  </conditionalFormatting>
  <conditionalFormatting sqref="F55:G55">
    <cfRule type="cellIs" dxfId="9920" priority="1405" operator="lessThan">
      <formula>0</formula>
    </cfRule>
  </conditionalFormatting>
  <conditionalFormatting sqref="F55:G55">
    <cfRule type="cellIs" dxfId="9919" priority="1406" operator="lessThan">
      <formula>0</formula>
    </cfRule>
  </conditionalFormatting>
  <conditionalFormatting sqref="F55:G55">
    <cfRule type="cellIs" dxfId="9918" priority="1404" operator="lessThan">
      <formula>0</formula>
    </cfRule>
  </conditionalFormatting>
  <conditionalFormatting sqref="F55:G55">
    <cfRule type="cellIs" dxfId="9917" priority="1403" operator="lessThan">
      <formula>0</formula>
    </cfRule>
  </conditionalFormatting>
  <conditionalFormatting sqref="F55:G55">
    <cfRule type="cellIs" dxfId="9916" priority="1402" operator="lessThan">
      <formula>0</formula>
    </cfRule>
  </conditionalFormatting>
  <conditionalFormatting sqref="F55:G55">
    <cfRule type="cellIs" dxfId="9915" priority="1401" operator="lessThan">
      <formula>0</formula>
    </cfRule>
  </conditionalFormatting>
  <conditionalFormatting sqref="F55:G55">
    <cfRule type="cellIs" dxfId="9914" priority="1400" operator="lessThan">
      <formula>0</formula>
    </cfRule>
  </conditionalFormatting>
  <conditionalFormatting sqref="F55:G55">
    <cfRule type="cellIs" dxfId="9913" priority="1399" operator="lessThan">
      <formula>0</formula>
    </cfRule>
  </conditionalFormatting>
  <conditionalFormatting sqref="F55:G55">
    <cfRule type="cellIs" dxfId="9912" priority="1396" operator="lessThan">
      <formula>0</formula>
    </cfRule>
  </conditionalFormatting>
  <conditionalFormatting sqref="F55:G55">
    <cfRule type="cellIs" dxfId="9911" priority="1395" operator="lessThan">
      <formula>0</formula>
    </cfRule>
  </conditionalFormatting>
  <conditionalFormatting sqref="F55:G55">
    <cfRule type="cellIs" dxfId="9910" priority="1398" operator="lessThan">
      <formula>0</formula>
    </cfRule>
  </conditionalFormatting>
  <conditionalFormatting sqref="F55:G55">
    <cfRule type="cellIs" dxfId="9909" priority="1397" operator="lessThan">
      <formula>0</formula>
    </cfRule>
  </conditionalFormatting>
  <conditionalFormatting sqref="F55:G55">
    <cfRule type="cellIs" dxfId="9908" priority="1394" operator="lessThan">
      <formula>0</formula>
    </cfRule>
  </conditionalFormatting>
  <conditionalFormatting sqref="F55:G55">
    <cfRule type="cellIs" dxfId="9907" priority="1393" operator="lessThan">
      <formula>0</formula>
    </cfRule>
  </conditionalFormatting>
  <conditionalFormatting sqref="F55:G55">
    <cfRule type="cellIs" dxfId="9906" priority="1392" operator="lessThan">
      <formula>0</formula>
    </cfRule>
  </conditionalFormatting>
  <conditionalFormatting sqref="F55:G55">
    <cfRule type="cellIs" dxfId="9905" priority="1391" operator="lessThan">
      <formula>0</formula>
    </cfRule>
  </conditionalFormatting>
  <conditionalFormatting sqref="F55:G55">
    <cfRule type="cellIs" dxfId="9904" priority="1390" operator="lessThan">
      <formula>0</formula>
    </cfRule>
  </conditionalFormatting>
  <conditionalFormatting sqref="F55:G55">
    <cfRule type="cellIs" dxfId="9903" priority="1389" operator="lessThan">
      <formula>0</formula>
    </cfRule>
  </conditionalFormatting>
  <conditionalFormatting sqref="F55:G55">
    <cfRule type="cellIs" dxfId="9902" priority="1388" operator="lessThan">
      <formula>0</formula>
    </cfRule>
  </conditionalFormatting>
  <conditionalFormatting sqref="F55:G55">
    <cfRule type="cellIs" dxfId="9901" priority="1369" operator="lessThan">
      <formula>0</formula>
    </cfRule>
  </conditionalFormatting>
  <conditionalFormatting sqref="F55:G55">
    <cfRule type="cellIs" dxfId="9900" priority="1367" operator="lessThan">
      <formula>0</formula>
    </cfRule>
  </conditionalFormatting>
  <conditionalFormatting sqref="F55:G55">
    <cfRule type="cellIs" dxfId="9899" priority="1368" operator="lessThan">
      <formula>0</formula>
    </cfRule>
  </conditionalFormatting>
  <conditionalFormatting sqref="F55:G55">
    <cfRule type="cellIs" dxfId="9898" priority="1366" operator="lessThan">
      <formula>0</formula>
    </cfRule>
  </conditionalFormatting>
  <conditionalFormatting sqref="F55:G55">
    <cfRule type="cellIs" dxfId="9897" priority="1360" operator="lessThan">
      <formula>0</formula>
    </cfRule>
  </conditionalFormatting>
  <conditionalFormatting sqref="F55:G55">
    <cfRule type="cellIs" dxfId="9896" priority="1358" operator="lessThan">
      <formula>0</formula>
    </cfRule>
  </conditionalFormatting>
  <conditionalFormatting sqref="F55:G55">
    <cfRule type="cellIs" dxfId="9895" priority="1359" operator="lessThan">
      <formula>0</formula>
    </cfRule>
  </conditionalFormatting>
  <conditionalFormatting sqref="F55:G55">
    <cfRule type="cellIs" dxfId="9894" priority="1357" operator="lessThan">
      <formula>0</formula>
    </cfRule>
  </conditionalFormatting>
  <conditionalFormatting sqref="F55:G55">
    <cfRule type="cellIs" dxfId="9893" priority="1356" operator="lessThan">
      <formula>0</formula>
    </cfRule>
  </conditionalFormatting>
  <conditionalFormatting sqref="F55:G55">
    <cfRule type="cellIs" dxfId="9892" priority="1355" operator="lessThan">
      <formula>0</formula>
    </cfRule>
  </conditionalFormatting>
  <conditionalFormatting sqref="F55:G55">
    <cfRule type="cellIs" dxfId="9891" priority="1353" operator="lessThan">
      <formula>0</formula>
    </cfRule>
  </conditionalFormatting>
  <conditionalFormatting sqref="F55:G55">
    <cfRule type="cellIs" dxfId="9890" priority="1354" operator="lessThan">
      <formula>0</formula>
    </cfRule>
  </conditionalFormatting>
  <conditionalFormatting sqref="F55:G55">
    <cfRule type="cellIs" dxfId="9889" priority="1352" operator="lessThan">
      <formula>0</formula>
    </cfRule>
  </conditionalFormatting>
  <conditionalFormatting sqref="F55:G55">
    <cfRule type="cellIs" dxfId="9888" priority="1351" operator="lessThan">
      <formula>0</formula>
    </cfRule>
  </conditionalFormatting>
  <conditionalFormatting sqref="F55:G55">
    <cfRule type="cellIs" dxfId="9887" priority="1349" operator="lessThan">
      <formula>0</formula>
    </cfRule>
  </conditionalFormatting>
  <conditionalFormatting sqref="F55:G55">
    <cfRule type="cellIs" dxfId="9886" priority="1350" operator="lessThan">
      <formula>0</formula>
    </cfRule>
  </conditionalFormatting>
  <conditionalFormatting sqref="F55:G55">
    <cfRule type="cellIs" dxfId="9885" priority="1348" operator="lessThan">
      <formula>0</formula>
    </cfRule>
  </conditionalFormatting>
  <conditionalFormatting sqref="F55:G55">
    <cfRule type="cellIs" dxfId="9884" priority="1347" operator="lessThan">
      <formula>0</formula>
    </cfRule>
  </conditionalFormatting>
  <conditionalFormatting sqref="F55:G55">
    <cfRule type="cellIs" dxfId="9883" priority="1346" operator="lessThan">
      <formula>0</formula>
    </cfRule>
  </conditionalFormatting>
  <conditionalFormatting sqref="F55:G55">
    <cfRule type="cellIs" dxfId="9882" priority="1387" operator="lessThan">
      <formula>0</formula>
    </cfRule>
  </conditionalFormatting>
  <conditionalFormatting sqref="F55:G55">
    <cfRule type="cellIs" dxfId="9881" priority="1386" operator="lessThan">
      <formula>0</formula>
    </cfRule>
  </conditionalFormatting>
  <conditionalFormatting sqref="F55:G55">
    <cfRule type="cellIs" dxfId="9880" priority="1385" operator="lessThan">
      <formula>0</formula>
    </cfRule>
  </conditionalFormatting>
  <conditionalFormatting sqref="F55:G55">
    <cfRule type="cellIs" dxfId="9879" priority="1384" operator="lessThan">
      <formula>0</formula>
    </cfRule>
  </conditionalFormatting>
  <conditionalFormatting sqref="F55:G55">
    <cfRule type="cellIs" dxfId="9878" priority="1383" operator="lessThan">
      <formula>0</formula>
    </cfRule>
  </conditionalFormatting>
  <conditionalFormatting sqref="F55:G55">
    <cfRule type="cellIs" dxfId="9877" priority="1382" operator="lessThan">
      <formula>0</formula>
    </cfRule>
  </conditionalFormatting>
  <conditionalFormatting sqref="F55:G55">
    <cfRule type="cellIs" dxfId="9876" priority="1381" operator="lessThan">
      <formula>0</formula>
    </cfRule>
  </conditionalFormatting>
  <conditionalFormatting sqref="F55:G55">
    <cfRule type="cellIs" dxfId="9875" priority="1378" operator="lessThan">
      <formula>0</formula>
    </cfRule>
  </conditionalFormatting>
  <conditionalFormatting sqref="F55:G55">
    <cfRule type="cellIs" dxfId="9874" priority="1377" operator="lessThan">
      <formula>0</formula>
    </cfRule>
  </conditionalFormatting>
  <conditionalFormatting sqref="F55:G55">
    <cfRule type="cellIs" dxfId="9873" priority="1380" operator="lessThan">
      <formula>0</formula>
    </cfRule>
  </conditionalFormatting>
  <conditionalFormatting sqref="F55:G55">
    <cfRule type="cellIs" dxfId="9872" priority="1379" operator="lessThan">
      <formula>0</formula>
    </cfRule>
  </conditionalFormatting>
  <conditionalFormatting sqref="F55:G55">
    <cfRule type="cellIs" dxfId="9871" priority="1376" operator="lessThan">
      <formula>0</formula>
    </cfRule>
  </conditionalFormatting>
  <conditionalFormatting sqref="F55:G55">
    <cfRule type="cellIs" dxfId="9870" priority="1375" operator="lessThan">
      <formula>0</formula>
    </cfRule>
  </conditionalFormatting>
  <conditionalFormatting sqref="F55:G55">
    <cfRule type="cellIs" dxfId="9869" priority="1374" operator="lessThan">
      <formula>0</formula>
    </cfRule>
  </conditionalFormatting>
  <conditionalFormatting sqref="F55:G55">
    <cfRule type="cellIs" dxfId="9868" priority="1373" operator="lessThan">
      <formula>0</formula>
    </cfRule>
  </conditionalFormatting>
  <conditionalFormatting sqref="F55:G55">
    <cfRule type="cellIs" dxfId="9867" priority="1372" operator="lessThan">
      <formula>0</formula>
    </cfRule>
  </conditionalFormatting>
  <conditionalFormatting sqref="F55:G55">
    <cfRule type="cellIs" dxfId="9866" priority="1371" operator="lessThan">
      <formula>0</formula>
    </cfRule>
  </conditionalFormatting>
  <conditionalFormatting sqref="F55:G55">
    <cfRule type="cellIs" dxfId="9865" priority="1370" operator="lessThan">
      <formula>0</formula>
    </cfRule>
  </conditionalFormatting>
  <conditionalFormatting sqref="F55:G55">
    <cfRule type="cellIs" dxfId="9864" priority="1365" operator="lessThan">
      <formula>0</formula>
    </cfRule>
  </conditionalFormatting>
  <conditionalFormatting sqref="F55:G55">
    <cfRule type="cellIs" dxfId="9863" priority="1364" operator="lessThan">
      <formula>0</formula>
    </cfRule>
  </conditionalFormatting>
  <conditionalFormatting sqref="F55:G55">
    <cfRule type="cellIs" dxfId="9862" priority="1362" operator="lessThan">
      <formula>0</formula>
    </cfRule>
  </conditionalFormatting>
  <conditionalFormatting sqref="F55:G55">
    <cfRule type="cellIs" dxfId="9861" priority="1363" operator="lessThan">
      <formula>0</formula>
    </cfRule>
  </conditionalFormatting>
  <conditionalFormatting sqref="F55:G55">
    <cfRule type="cellIs" dxfId="9860" priority="1361" operator="lessThan">
      <formula>0</formula>
    </cfRule>
  </conditionalFormatting>
  <conditionalFormatting sqref="F54:G54">
    <cfRule type="cellIs" dxfId="9859" priority="1345" operator="lessThan">
      <formula>0</formula>
    </cfRule>
  </conditionalFormatting>
  <conditionalFormatting sqref="F54:G54">
    <cfRule type="cellIs" dxfId="9858" priority="1344" operator="lessThan">
      <formula>0</formula>
    </cfRule>
  </conditionalFormatting>
  <conditionalFormatting sqref="F54:G54">
    <cfRule type="cellIs" dxfId="9857" priority="1343" operator="lessThan">
      <formula>0</formula>
    </cfRule>
  </conditionalFormatting>
  <conditionalFormatting sqref="F54:G54">
    <cfRule type="cellIs" dxfId="9856" priority="1341" operator="lessThan">
      <formula>0</formula>
    </cfRule>
  </conditionalFormatting>
  <conditionalFormatting sqref="F54:G54">
    <cfRule type="cellIs" dxfId="9855" priority="1342" operator="lessThan">
      <formula>0</formula>
    </cfRule>
  </conditionalFormatting>
  <conditionalFormatting sqref="F54:G54">
    <cfRule type="cellIs" dxfId="9854" priority="1340" operator="lessThan">
      <formula>0</formula>
    </cfRule>
  </conditionalFormatting>
  <conditionalFormatting sqref="F54:G54">
    <cfRule type="cellIs" dxfId="9853" priority="1339" operator="lessThan">
      <formula>0</formula>
    </cfRule>
  </conditionalFormatting>
  <conditionalFormatting sqref="F54:G54">
    <cfRule type="cellIs" dxfId="9852" priority="1338" operator="lessThan">
      <formula>0</formula>
    </cfRule>
  </conditionalFormatting>
  <conditionalFormatting sqref="F54:G54">
    <cfRule type="cellIs" dxfId="9851" priority="1337" operator="lessThan">
      <formula>0</formula>
    </cfRule>
  </conditionalFormatting>
  <conditionalFormatting sqref="F54:G54">
    <cfRule type="cellIs" dxfId="9850" priority="1336" operator="lessThan">
      <formula>0</formula>
    </cfRule>
  </conditionalFormatting>
  <conditionalFormatting sqref="F54:G54">
    <cfRule type="cellIs" dxfId="9849" priority="1335" operator="lessThan">
      <formula>0</formula>
    </cfRule>
  </conditionalFormatting>
  <conditionalFormatting sqref="F54:G54">
    <cfRule type="cellIs" dxfId="9848" priority="1332" operator="lessThan">
      <formula>0</formula>
    </cfRule>
  </conditionalFormatting>
  <conditionalFormatting sqref="F54:G54">
    <cfRule type="cellIs" dxfId="9847" priority="1331" operator="lessThan">
      <formula>0</formula>
    </cfRule>
  </conditionalFormatting>
  <conditionalFormatting sqref="F54:G54">
    <cfRule type="cellIs" dxfId="9846" priority="1334" operator="lessThan">
      <formula>0</formula>
    </cfRule>
  </conditionalFormatting>
  <conditionalFormatting sqref="F54:G54">
    <cfRule type="cellIs" dxfId="9845" priority="1333" operator="lessThan">
      <formula>0</formula>
    </cfRule>
  </conditionalFormatting>
  <conditionalFormatting sqref="F54:G54">
    <cfRule type="cellIs" dxfId="9844" priority="1330" operator="lessThan">
      <formula>0</formula>
    </cfRule>
  </conditionalFormatting>
  <conditionalFormatting sqref="F54:G54">
    <cfRule type="cellIs" dxfId="9843" priority="1329" operator="lessThan">
      <formula>0</formula>
    </cfRule>
  </conditionalFormatting>
  <conditionalFormatting sqref="F54:G54">
    <cfRule type="cellIs" dxfId="9842" priority="1328" operator="lessThan">
      <formula>0</formula>
    </cfRule>
  </conditionalFormatting>
  <conditionalFormatting sqref="F54:G54">
    <cfRule type="cellIs" dxfId="9841" priority="1327" operator="lessThan">
      <formula>0</formula>
    </cfRule>
  </conditionalFormatting>
  <conditionalFormatting sqref="F54:G54">
    <cfRule type="cellIs" dxfId="9840" priority="1326" operator="lessThan">
      <formula>0</formula>
    </cfRule>
  </conditionalFormatting>
  <conditionalFormatting sqref="F54:G54">
    <cfRule type="cellIs" dxfId="9839" priority="1325" operator="lessThan">
      <formula>0</formula>
    </cfRule>
  </conditionalFormatting>
  <conditionalFormatting sqref="F54:G54">
    <cfRule type="cellIs" dxfId="9838" priority="1324" operator="lessThan">
      <formula>0</formula>
    </cfRule>
  </conditionalFormatting>
  <conditionalFormatting sqref="F54:G54">
    <cfRule type="cellIs" dxfId="9837" priority="1305" operator="lessThan">
      <formula>0</formula>
    </cfRule>
  </conditionalFormatting>
  <conditionalFormatting sqref="F54:G54">
    <cfRule type="cellIs" dxfId="9836" priority="1303" operator="lessThan">
      <formula>0</formula>
    </cfRule>
  </conditionalFormatting>
  <conditionalFormatting sqref="F54:G54">
    <cfRule type="cellIs" dxfId="9835" priority="1304" operator="lessThan">
      <formula>0</formula>
    </cfRule>
  </conditionalFormatting>
  <conditionalFormatting sqref="F54:G54">
    <cfRule type="cellIs" dxfId="9834" priority="1302" operator="lessThan">
      <formula>0</formula>
    </cfRule>
  </conditionalFormatting>
  <conditionalFormatting sqref="F54:G54">
    <cfRule type="cellIs" dxfId="9833" priority="1296" operator="lessThan">
      <formula>0</formula>
    </cfRule>
  </conditionalFormatting>
  <conditionalFormatting sqref="F54:G54">
    <cfRule type="cellIs" dxfId="9832" priority="1294" operator="lessThan">
      <formula>0</formula>
    </cfRule>
  </conditionalFormatting>
  <conditionalFormatting sqref="F54:G54">
    <cfRule type="cellIs" dxfId="9831" priority="1295" operator="lessThan">
      <formula>0</formula>
    </cfRule>
  </conditionalFormatting>
  <conditionalFormatting sqref="F54:G54">
    <cfRule type="cellIs" dxfId="9830" priority="1293" operator="lessThan">
      <formula>0</formula>
    </cfRule>
  </conditionalFormatting>
  <conditionalFormatting sqref="F54:G54">
    <cfRule type="cellIs" dxfId="9829" priority="1292" operator="lessThan">
      <formula>0</formula>
    </cfRule>
  </conditionalFormatting>
  <conditionalFormatting sqref="F54:G54">
    <cfRule type="cellIs" dxfId="9828" priority="1291" operator="lessThan">
      <formula>0</formula>
    </cfRule>
  </conditionalFormatting>
  <conditionalFormatting sqref="F54:G54">
    <cfRule type="cellIs" dxfId="9827" priority="1289" operator="lessThan">
      <formula>0</formula>
    </cfRule>
  </conditionalFormatting>
  <conditionalFormatting sqref="F54:G54">
    <cfRule type="cellIs" dxfId="9826" priority="1290" operator="lessThan">
      <formula>0</formula>
    </cfRule>
  </conditionalFormatting>
  <conditionalFormatting sqref="F54:G54">
    <cfRule type="cellIs" dxfId="9825" priority="1288" operator="lessThan">
      <formula>0</formula>
    </cfRule>
  </conditionalFormatting>
  <conditionalFormatting sqref="F54:G54">
    <cfRule type="cellIs" dxfId="9824" priority="1287" operator="lessThan">
      <formula>0</formula>
    </cfRule>
  </conditionalFormatting>
  <conditionalFormatting sqref="F54:G54">
    <cfRule type="cellIs" dxfId="9823" priority="1285" operator="lessThan">
      <formula>0</formula>
    </cfRule>
  </conditionalFormatting>
  <conditionalFormatting sqref="F54:G54">
    <cfRule type="cellIs" dxfId="9822" priority="1286" operator="lessThan">
      <formula>0</formula>
    </cfRule>
  </conditionalFormatting>
  <conditionalFormatting sqref="F54:G54">
    <cfRule type="cellIs" dxfId="9821" priority="1284" operator="lessThan">
      <formula>0</formula>
    </cfRule>
  </conditionalFormatting>
  <conditionalFormatting sqref="F54:G54">
    <cfRule type="cellIs" dxfId="9820" priority="1283" operator="lessThan">
      <formula>0</formula>
    </cfRule>
  </conditionalFormatting>
  <conditionalFormatting sqref="F54:G54">
    <cfRule type="cellIs" dxfId="9819" priority="1282" operator="lessThan">
      <formula>0</formula>
    </cfRule>
  </conditionalFormatting>
  <conditionalFormatting sqref="F54:G54">
    <cfRule type="cellIs" dxfId="9818" priority="1323" operator="lessThan">
      <formula>0</formula>
    </cfRule>
  </conditionalFormatting>
  <conditionalFormatting sqref="F54:G54">
    <cfRule type="cellIs" dxfId="9817" priority="1322" operator="lessThan">
      <formula>0</formula>
    </cfRule>
  </conditionalFormatting>
  <conditionalFormatting sqref="F54:G54">
    <cfRule type="cellIs" dxfId="9816" priority="1321" operator="lessThan">
      <formula>0</formula>
    </cfRule>
  </conditionalFormatting>
  <conditionalFormatting sqref="F54:G54">
    <cfRule type="cellIs" dxfId="9815" priority="1320" operator="lessThan">
      <formula>0</formula>
    </cfRule>
  </conditionalFormatting>
  <conditionalFormatting sqref="F54:G54">
    <cfRule type="cellIs" dxfId="9814" priority="1319" operator="lessThan">
      <formula>0</formula>
    </cfRule>
  </conditionalFormatting>
  <conditionalFormatting sqref="F54:G54">
    <cfRule type="cellIs" dxfId="9813" priority="1318" operator="lessThan">
      <formula>0</formula>
    </cfRule>
  </conditionalFormatting>
  <conditionalFormatting sqref="F54:G54">
    <cfRule type="cellIs" dxfId="9812" priority="1317" operator="lessThan">
      <formula>0</formula>
    </cfRule>
  </conditionalFormatting>
  <conditionalFormatting sqref="F54:G54">
    <cfRule type="cellIs" dxfId="9811" priority="1314" operator="lessThan">
      <formula>0</formula>
    </cfRule>
  </conditionalFormatting>
  <conditionalFormatting sqref="F54:G54">
    <cfRule type="cellIs" dxfId="9810" priority="1313" operator="lessThan">
      <formula>0</formula>
    </cfRule>
  </conditionalFormatting>
  <conditionalFormatting sqref="F54:G54">
    <cfRule type="cellIs" dxfId="9809" priority="1316" operator="lessThan">
      <formula>0</formula>
    </cfRule>
  </conditionalFormatting>
  <conditionalFormatting sqref="F54:G54">
    <cfRule type="cellIs" dxfId="9808" priority="1315" operator="lessThan">
      <formula>0</formula>
    </cfRule>
  </conditionalFormatting>
  <conditionalFormatting sqref="F54:G54">
    <cfRule type="cellIs" dxfId="9807" priority="1312" operator="lessThan">
      <formula>0</formula>
    </cfRule>
  </conditionalFormatting>
  <conditionalFormatting sqref="F54:G54">
    <cfRule type="cellIs" dxfId="9806" priority="1311" operator="lessThan">
      <formula>0</formula>
    </cfRule>
  </conditionalFormatting>
  <conditionalFormatting sqref="F54:G54">
    <cfRule type="cellIs" dxfId="9805" priority="1310" operator="lessThan">
      <formula>0</formula>
    </cfRule>
  </conditionalFormatting>
  <conditionalFormatting sqref="F54:G54">
    <cfRule type="cellIs" dxfId="9804" priority="1309" operator="lessThan">
      <formula>0</formula>
    </cfRule>
  </conditionalFormatting>
  <conditionalFormatting sqref="F54:G54">
    <cfRule type="cellIs" dxfId="9803" priority="1308" operator="lessThan">
      <formula>0</formula>
    </cfRule>
  </conditionalFormatting>
  <conditionalFormatting sqref="F54:G54">
    <cfRule type="cellIs" dxfId="9802" priority="1307" operator="lessThan">
      <formula>0</formula>
    </cfRule>
  </conditionalFormatting>
  <conditionalFormatting sqref="F54:G54">
    <cfRule type="cellIs" dxfId="9801" priority="1306" operator="lessThan">
      <formula>0</formula>
    </cfRule>
  </conditionalFormatting>
  <conditionalFormatting sqref="F54:G54">
    <cfRule type="cellIs" dxfId="9800" priority="1301" operator="lessThan">
      <formula>0</formula>
    </cfRule>
  </conditionalFormatting>
  <conditionalFormatting sqref="F54:G54">
    <cfRule type="cellIs" dxfId="9799" priority="1300" operator="lessThan">
      <formula>0</formula>
    </cfRule>
  </conditionalFormatting>
  <conditionalFormatting sqref="F54:G54">
    <cfRule type="cellIs" dxfId="9798" priority="1298" operator="lessThan">
      <formula>0</formula>
    </cfRule>
  </conditionalFormatting>
  <conditionalFormatting sqref="F54:G54">
    <cfRule type="cellIs" dxfId="9797" priority="1299" operator="lessThan">
      <formula>0</formula>
    </cfRule>
  </conditionalFormatting>
  <conditionalFormatting sqref="F54:G54">
    <cfRule type="cellIs" dxfId="9796" priority="1297" operator="lessThan">
      <formula>0</formula>
    </cfRule>
  </conditionalFormatting>
  <conditionalFormatting sqref="F52:G52">
    <cfRule type="cellIs" dxfId="9795" priority="1217" operator="lessThan">
      <formula>0</formula>
    </cfRule>
  </conditionalFormatting>
  <conditionalFormatting sqref="F52:G52">
    <cfRule type="cellIs" dxfId="9794" priority="1216" operator="lessThan">
      <formula>0</formula>
    </cfRule>
  </conditionalFormatting>
  <conditionalFormatting sqref="F52:G52">
    <cfRule type="cellIs" dxfId="9793" priority="1215" operator="lessThan">
      <formula>0</formula>
    </cfRule>
  </conditionalFormatting>
  <conditionalFormatting sqref="F52:G52">
    <cfRule type="cellIs" dxfId="9792" priority="1213" operator="lessThan">
      <formula>0</formula>
    </cfRule>
  </conditionalFormatting>
  <conditionalFormatting sqref="F52:G52">
    <cfRule type="cellIs" dxfId="9791" priority="1214" operator="lessThan">
      <formula>0</formula>
    </cfRule>
  </conditionalFormatting>
  <conditionalFormatting sqref="F52:G52">
    <cfRule type="cellIs" dxfId="9790" priority="1212" operator="lessThan">
      <formula>0</formula>
    </cfRule>
  </conditionalFormatting>
  <conditionalFormatting sqref="F52:G52">
    <cfRule type="cellIs" dxfId="9789" priority="1211" operator="lessThan">
      <formula>0</formula>
    </cfRule>
  </conditionalFormatting>
  <conditionalFormatting sqref="F52:G52">
    <cfRule type="cellIs" dxfId="9788" priority="1210" operator="lessThan">
      <formula>0</formula>
    </cfRule>
  </conditionalFormatting>
  <conditionalFormatting sqref="F52:G52">
    <cfRule type="cellIs" dxfId="9787" priority="1209" operator="lessThan">
      <formula>0</formula>
    </cfRule>
  </conditionalFormatting>
  <conditionalFormatting sqref="F52:G52">
    <cfRule type="cellIs" dxfId="9786" priority="1208" operator="lessThan">
      <formula>0</formula>
    </cfRule>
  </conditionalFormatting>
  <conditionalFormatting sqref="F52:G52">
    <cfRule type="cellIs" dxfId="9785" priority="1207" operator="lessThan">
      <formula>0</formula>
    </cfRule>
  </conditionalFormatting>
  <conditionalFormatting sqref="F52:G52">
    <cfRule type="cellIs" dxfId="9784" priority="1204" operator="lessThan">
      <formula>0</formula>
    </cfRule>
  </conditionalFormatting>
  <conditionalFormatting sqref="F52:G52">
    <cfRule type="cellIs" dxfId="9783" priority="1203" operator="lessThan">
      <formula>0</formula>
    </cfRule>
  </conditionalFormatting>
  <conditionalFormatting sqref="F52:G52">
    <cfRule type="cellIs" dxfId="9782" priority="1206" operator="lessThan">
      <formula>0</formula>
    </cfRule>
  </conditionalFormatting>
  <conditionalFormatting sqref="F52:G52">
    <cfRule type="cellIs" dxfId="9781" priority="1205" operator="lessThan">
      <formula>0</formula>
    </cfRule>
  </conditionalFormatting>
  <conditionalFormatting sqref="F52:G52">
    <cfRule type="cellIs" dxfId="9780" priority="1202" operator="lessThan">
      <formula>0</formula>
    </cfRule>
  </conditionalFormatting>
  <conditionalFormatting sqref="F52:G52">
    <cfRule type="cellIs" dxfId="9779" priority="1201" operator="lessThan">
      <formula>0</formula>
    </cfRule>
  </conditionalFormatting>
  <conditionalFormatting sqref="F52:G52">
    <cfRule type="cellIs" dxfId="9778" priority="1200" operator="lessThan">
      <formula>0</formula>
    </cfRule>
  </conditionalFormatting>
  <conditionalFormatting sqref="F52:G52">
    <cfRule type="cellIs" dxfId="9777" priority="1199" operator="lessThan">
      <formula>0</formula>
    </cfRule>
  </conditionalFormatting>
  <conditionalFormatting sqref="F52:G52">
    <cfRule type="cellIs" dxfId="9776" priority="1198" operator="lessThan">
      <formula>0</formula>
    </cfRule>
  </conditionalFormatting>
  <conditionalFormatting sqref="F52:G52">
    <cfRule type="cellIs" dxfId="9775" priority="1197" operator="lessThan">
      <formula>0</formula>
    </cfRule>
  </conditionalFormatting>
  <conditionalFormatting sqref="F52:G52">
    <cfRule type="cellIs" dxfId="9774" priority="1196" operator="lessThan">
      <formula>0</formula>
    </cfRule>
  </conditionalFormatting>
  <conditionalFormatting sqref="F52:G52">
    <cfRule type="cellIs" dxfId="9773" priority="1177" operator="lessThan">
      <formula>0</formula>
    </cfRule>
  </conditionalFormatting>
  <conditionalFormatting sqref="F52:G52">
    <cfRule type="cellIs" dxfId="9772" priority="1175" operator="lessThan">
      <formula>0</formula>
    </cfRule>
  </conditionalFormatting>
  <conditionalFormatting sqref="F52:G52">
    <cfRule type="cellIs" dxfId="9771" priority="1176" operator="lessThan">
      <formula>0</formula>
    </cfRule>
  </conditionalFormatting>
  <conditionalFormatting sqref="F52:G52">
    <cfRule type="cellIs" dxfId="9770" priority="1174" operator="lessThan">
      <formula>0</formula>
    </cfRule>
  </conditionalFormatting>
  <conditionalFormatting sqref="F52:G52">
    <cfRule type="cellIs" dxfId="9769" priority="1168" operator="lessThan">
      <formula>0</formula>
    </cfRule>
  </conditionalFormatting>
  <conditionalFormatting sqref="F52:G52">
    <cfRule type="cellIs" dxfId="9768" priority="1166" operator="lessThan">
      <formula>0</formula>
    </cfRule>
  </conditionalFormatting>
  <conditionalFormatting sqref="F52:G52">
    <cfRule type="cellIs" dxfId="9767" priority="1167" operator="lessThan">
      <formula>0</formula>
    </cfRule>
  </conditionalFormatting>
  <conditionalFormatting sqref="F52:G52">
    <cfRule type="cellIs" dxfId="9766" priority="1165" operator="lessThan">
      <formula>0</formula>
    </cfRule>
  </conditionalFormatting>
  <conditionalFormatting sqref="F52:G52">
    <cfRule type="cellIs" dxfId="9765" priority="1164" operator="lessThan">
      <formula>0</formula>
    </cfRule>
  </conditionalFormatting>
  <conditionalFormatting sqref="F52:G52">
    <cfRule type="cellIs" dxfId="9764" priority="1163" operator="lessThan">
      <formula>0</formula>
    </cfRule>
  </conditionalFormatting>
  <conditionalFormatting sqref="F52:G52">
    <cfRule type="cellIs" dxfId="9763" priority="1161" operator="lessThan">
      <formula>0</formula>
    </cfRule>
  </conditionalFormatting>
  <conditionalFormatting sqref="F52:G52">
    <cfRule type="cellIs" dxfId="9762" priority="1162" operator="lessThan">
      <formula>0</formula>
    </cfRule>
  </conditionalFormatting>
  <conditionalFormatting sqref="F52:G52">
    <cfRule type="cellIs" dxfId="9761" priority="1160" operator="lessThan">
      <formula>0</formula>
    </cfRule>
  </conditionalFormatting>
  <conditionalFormatting sqref="F52:G52">
    <cfRule type="cellIs" dxfId="9760" priority="1159" operator="lessThan">
      <formula>0</formula>
    </cfRule>
  </conditionalFormatting>
  <conditionalFormatting sqref="F52:G52">
    <cfRule type="cellIs" dxfId="9759" priority="1157" operator="lessThan">
      <formula>0</formula>
    </cfRule>
  </conditionalFormatting>
  <conditionalFormatting sqref="F52:G52">
    <cfRule type="cellIs" dxfId="9758" priority="1158" operator="lessThan">
      <formula>0</formula>
    </cfRule>
  </conditionalFormatting>
  <conditionalFormatting sqref="F52:G52">
    <cfRule type="cellIs" dxfId="9757" priority="1156" operator="lessThan">
      <formula>0</formula>
    </cfRule>
  </conditionalFormatting>
  <conditionalFormatting sqref="F52:G52">
    <cfRule type="cellIs" dxfId="9756" priority="1155" operator="lessThan">
      <formula>0</formula>
    </cfRule>
  </conditionalFormatting>
  <conditionalFormatting sqref="F52:G52">
    <cfRule type="cellIs" dxfId="9755" priority="1154" operator="lessThan">
      <formula>0</formula>
    </cfRule>
  </conditionalFormatting>
  <conditionalFormatting sqref="F52:G52">
    <cfRule type="cellIs" dxfId="9754" priority="1195" operator="lessThan">
      <formula>0</formula>
    </cfRule>
  </conditionalFormatting>
  <conditionalFormatting sqref="F52:G52">
    <cfRule type="cellIs" dxfId="9753" priority="1194" operator="lessThan">
      <formula>0</formula>
    </cfRule>
  </conditionalFormatting>
  <conditionalFormatting sqref="F52:G52">
    <cfRule type="cellIs" dxfId="9752" priority="1193" operator="lessThan">
      <formula>0</formula>
    </cfRule>
  </conditionalFormatting>
  <conditionalFormatting sqref="F52:G52">
    <cfRule type="cellIs" dxfId="9751" priority="1192" operator="lessThan">
      <formula>0</formula>
    </cfRule>
  </conditionalFormatting>
  <conditionalFormatting sqref="F52:G52">
    <cfRule type="cellIs" dxfId="9750" priority="1191" operator="lessThan">
      <formula>0</formula>
    </cfRule>
  </conditionalFormatting>
  <conditionalFormatting sqref="F52:G52">
    <cfRule type="cellIs" dxfId="9749" priority="1190" operator="lessThan">
      <formula>0</formula>
    </cfRule>
  </conditionalFormatting>
  <conditionalFormatting sqref="F52:G52">
    <cfRule type="cellIs" dxfId="9748" priority="1189" operator="lessThan">
      <formula>0</formula>
    </cfRule>
  </conditionalFormatting>
  <conditionalFormatting sqref="F52:G52">
    <cfRule type="cellIs" dxfId="9747" priority="1186" operator="lessThan">
      <formula>0</formula>
    </cfRule>
  </conditionalFormatting>
  <conditionalFormatting sqref="F52:G52">
    <cfRule type="cellIs" dxfId="9746" priority="1185" operator="lessThan">
      <formula>0</formula>
    </cfRule>
  </conditionalFormatting>
  <conditionalFormatting sqref="F52:G52">
    <cfRule type="cellIs" dxfId="9745" priority="1188" operator="lessThan">
      <formula>0</formula>
    </cfRule>
  </conditionalFormatting>
  <conditionalFormatting sqref="F52:G52">
    <cfRule type="cellIs" dxfId="9744" priority="1187" operator="lessThan">
      <formula>0</formula>
    </cfRule>
  </conditionalFormatting>
  <conditionalFormatting sqref="F52:G52">
    <cfRule type="cellIs" dxfId="9743" priority="1184" operator="lessThan">
      <formula>0</formula>
    </cfRule>
  </conditionalFormatting>
  <conditionalFormatting sqref="F52:G52">
    <cfRule type="cellIs" dxfId="9742" priority="1183" operator="lessThan">
      <formula>0</formula>
    </cfRule>
  </conditionalFormatting>
  <conditionalFormatting sqref="F52:G52">
    <cfRule type="cellIs" dxfId="9741" priority="1182" operator="lessThan">
      <formula>0</formula>
    </cfRule>
  </conditionalFormatting>
  <conditionalFormatting sqref="F52:G52">
    <cfRule type="cellIs" dxfId="9740" priority="1181" operator="lessThan">
      <formula>0</formula>
    </cfRule>
  </conditionalFormatting>
  <conditionalFormatting sqref="F52:G52">
    <cfRule type="cellIs" dxfId="9739" priority="1180" operator="lessThan">
      <formula>0</formula>
    </cfRule>
  </conditionalFormatting>
  <conditionalFormatting sqref="F52:G52">
    <cfRule type="cellIs" dxfId="9738" priority="1179" operator="lessThan">
      <formula>0</formula>
    </cfRule>
  </conditionalFormatting>
  <conditionalFormatting sqref="F52:G52">
    <cfRule type="cellIs" dxfId="9737" priority="1178" operator="lessThan">
      <formula>0</formula>
    </cfRule>
  </conditionalFormatting>
  <conditionalFormatting sqref="F52:G52">
    <cfRule type="cellIs" dxfId="9736" priority="1173" operator="lessThan">
      <formula>0</formula>
    </cfRule>
  </conditionalFormatting>
  <conditionalFormatting sqref="F52:G52">
    <cfRule type="cellIs" dxfId="9735" priority="1172" operator="lessThan">
      <formula>0</formula>
    </cfRule>
  </conditionalFormatting>
  <conditionalFormatting sqref="F52:G52">
    <cfRule type="cellIs" dxfId="9734" priority="1170" operator="lessThan">
      <formula>0</formula>
    </cfRule>
  </conditionalFormatting>
  <conditionalFormatting sqref="F52:G52">
    <cfRule type="cellIs" dxfId="9733" priority="1171" operator="lessThan">
      <formula>0</formula>
    </cfRule>
  </conditionalFormatting>
  <conditionalFormatting sqref="F52:G52">
    <cfRule type="cellIs" dxfId="9732" priority="1169" operator="lessThan">
      <formula>0</formula>
    </cfRule>
  </conditionalFormatting>
  <conditionalFormatting sqref="G59">
    <cfRule type="cellIs" dxfId="9731" priority="1153" operator="lessThan">
      <formula>0</formula>
    </cfRule>
  </conditionalFormatting>
  <conditionalFormatting sqref="G59">
    <cfRule type="cellIs" dxfId="9730" priority="1152" operator="lessThan">
      <formula>0</formula>
    </cfRule>
  </conditionalFormatting>
  <conditionalFormatting sqref="G59">
    <cfRule type="cellIs" dxfId="9729" priority="1151" operator="lessThan">
      <formula>0</formula>
    </cfRule>
  </conditionalFormatting>
  <conditionalFormatting sqref="G59">
    <cfRule type="cellIs" dxfId="9728" priority="1149" operator="lessThan">
      <formula>0</formula>
    </cfRule>
  </conditionalFormatting>
  <conditionalFormatting sqref="G59">
    <cfRule type="cellIs" dxfId="9727" priority="1150" operator="lessThan">
      <formula>0</formula>
    </cfRule>
  </conditionalFormatting>
  <conditionalFormatting sqref="G59">
    <cfRule type="cellIs" dxfId="9726" priority="1148" operator="lessThan">
      <formula>0</formula>
    </cfRule>
  </conditionalFormatting>
  <conditionalFormatting sqref="G59">
    <cfRule type="cellIs" dxfId="9725" priority="1147" operator="lessThan">
      <formula>0</formula>
    </cfRule>
  </conditionalFormatting>
  <conditionalFormatting sqref="G59">
    <cfRule type="cellIs" dxfId="9724" priority="1146" operator="lessThan">
      <formula>0</formula>
    </cfRule>
  </conditionalFormatting>
  <conditionalFormatting sqref="G59">
    <cfRule type="cellIs" dxfId="9723" priority="1145" operator="lessThan">
      <formula>0</formula>
    </cfRule>
  </conditionalFormatting>
  <conditionalFormatting sqref="G59">
    <cfRule type="cellIs" dxfId="9722" priority="1144" operator="lessThan">
      <formula>0</formula>
    </cfRule>
  </conditionalFormatting>
  <conditionalFormatting sqref="G59">
    <cfRule type="cellIs" dxfId="9721" priority="1143" operator="lessThan">
      <formula>0</formula>
    </cfRule>
  </conditionalFormatting>
  <conditionalFormatting sqref="G59">
    <cfRule type="cellIs" dxfId="9720" priority="1140" operator="lessThan">
      <formula>0</formula>
    </cfRule>
  </conditionalFormatting>
  <conditionalFormatting sqref="G59">
    <cfRule type="cellIs" dxfId="9719" priority="1139" operator="lessThan">
      <formula>0</formula>
    </cfRule>
  </conditionalFormatting>
  <conditionalFormatting sqref="G59">
    <cfRule type="cellIs" dxfId="9718" priority="1142" operator="lessThan">
      <formula>0</formula>
    </cfRule>
  </conditionalFormatting>
  <conditionalFormatting sqref="G59">
    <cfRule type="cellIs" dxfId="9717" priority="1141" operator="lessThan">
      <formula>0</formula>
    </cfRule>
  </conditionalFormatting>
  <conditionalFormatting sqref="G59">
    <cfRule type="cellIs" dxfId="9716" priority="1138" operator="lessThan">
      <formula>0</formula>
    </cfRule>
  </conditionalFormatting>
  <conditionalFormatting sqref="G59">
    <cfRule type="cellIs" dxfId="9715" priority="1137" operator="lessThan">
      <formula>0</formula>
    </cfRule>
  </conditionalFormatting>
  <conditionalFormatting sqref="G59">
    <cfRule type="cellIs" dxfId="9714" priority="1136" operator="lessThan">
      <formula>0</formula>
    </cfRule>
  </conditionalFormatting>
  <conditionalFormatting sqref="G59">
    <cfRule type="cellIs" dxfId="9713" priority="1135" operator="lessThan">
      <formula>0</formula>
    </cfRule>
  </conditionalFormatting>
  <conditionalFormatting sqref="G59">
    <cfRule type="cellIs" dxfId="9712" priority="1134" operator="lessThan">
      <formula>0</formula>
    </cfRule>
  </conditionalFormatting>
  <conditionalFormatting sqref="G59">
    <cfRule type="cellIs" dxfId="9711" priority="1133" operator="lessThan">
      <formula>0</formula>
    </cfRule>
  </conditionalFormatting>
  <conditionalFormatting sqref="G59">
    <cfRule type="cellIs" dxfId="9710" priority="1132" operator="lessThan">
      <formula>0</formula>
    </cfRule>
  </conditionalFormatting>
  <conditionalFormatting sqref="G59">
    <cfRule type="cellIs" dxfId="9709" priority="1113" operator="lessThan">
      <formula>0</formula>
    </cfRule>
  </conditionalFormatting>
  <conditionalFormatting sqref="G59">
    <cfRule type="cellIs" dxfId="9708" priority="1111" operator="lessThan">
      <formula>0</formula>
    </cfRule>
  </conditionalFormatting>
  <conditionalFormatting sqref="G59">
    <cfRule type="cellIs" dxfId="9707" priority="1112" operator="lessThan">
      <formula>0</formula>
    </cfRule>
  </conditionalFormatting>
  <conditionalFormatting sqref="G59">
    <cfRule type="cellIs" dxfId="9706" priority="1110" operator="lessThan">
      <formula>0</formula>
    </cfRule>
  </conditionalFormatting>
  <conditionalFormatting sqref="G59">
    <cfRule type="cellIs" dxfId="9705" priority="1104" operator="lessThan">
      <formula>0</formula>
    </cfRule>
  </conditionalFormatting>
  <conditionalFormatting sqref="G59">
    <cfRule type="cellIs" dxfId="9704" priority="1102" operator="lessThan">
      <formula>0</formula>
    </cfRule>
  </conditionalFormatting>
  <conditionalFormatting sqref="G59">
    <cfRule type="cellIs" dxfId="9703" priority="1103" operator="lessThan">
      <formula>0</formula>
    </cfRule>
  </conditionalFormatting>
  <conditionalFormatting sqref="G59">
    <cfRule type="cellIs" dxfId="9702" priority="1101" operator="lessThan">
      <formula>0</formula>
    </cfRule>
  </conditionalFormatting>
  <conditionalFormatting sqref="G59">
    <cfRule type="cellIs" dxfId="9701" priority="1100" operator="lessThan">
      <formula>0</formula>
    </cfRule>
  </conditionalFormatting>
  <conditionalFormatting sqref="G59">
    <cfRule type="cellIs" dxfId="9700" priority="1099" operator="lessThan">
      <formula>0</formula>
    </cfRule>
  </conditionalFormatting>
  <conditionalFormatting sqref="G59">
    <cfRule type="cellIs" dxfId="9699" priority="1097" operator="lessThan">
      <formula>0</formula>
    </cfRule>
  </conditionalFormatting>
  <conditionalFormatting sqref="G59">
    <cfRule type="cellIs" dxfId="9698" priority="1098" operator="lessThan">
      <formula>0</formula>
    </cfRule>
  </conditionalFormatting>
  <conditionalFormatting sqref="G59">
    <cfRule type="cellIs" dxfId="9697" priority="1096" operator="lessThan">
      <formula>0</formula>
    </cfRule>
  </conditionalFormatting>
  <conditionalFormatting sqref="G59">
    <cfRule type="cellIs" dxfId="9696" priority="1095" operator="lessThan">
      <formula>0</formula>
    </cfRule>
  </conditionalFormatting>
  <conditionalFormatting sqref="G59">
    <cfRule type="cellIs" dxfId="9695" priority="1093" operator="lessThan">
      <formula>0</formula>
    </cfRule>
  </conditionalFormatting>
  <conditionalFormatting sqref="G59">
    <cfRule type="cellIs" dxfId="9694" priority="1094" operator="lessThan">
      <formula>0</formula>
    </cfRule>
  </conditionalFormatting>
  <conditionalFormatting sqref="G59">
    <cfRule type="cellIs" dxfId="9693" priority="1092" operator="lessThan">
      <formula>0</formula>
    </cfRule>
  </conditionalFormatting>
  <conditionalFormatting sqref="G59">
    <cfRule type="cellIs" dxfId="9692" priority="1091" operator="lessThan">
      <formula>0</formula>
    </cfRule>
  </conditionalFormatting>
  <conditionalFormatting sqref="G59">
    <cfRule type="cellIs" dxfId="9691" priority="1090" operator="lessThan">
      <formula>0</formula>
    </cfRule>
  </conditionalFormatting>
  <conditionalFormatting sqref="G59">
    <cfRule type="cellIs" dxfId="9690" priority="1131" operator="lessThan">
      <formula>0</formula>
    </cfRule>
  </conditionalFormatting>
  <conditionalFormatting sqref="G59">
    <cfRule type="cellIs" dxfId="9689" priority="1130" operator="lessThan">
      <formula>0</formula>
    </cfRule>
  </conditionalFormatting>
  <conditionalFormatting sqref="G59">
    <cfRule type="cellIs" dxfId="9688" priority="1129" operator="lessThan">
      <formula>0</formula>
    </cfRule>
  </conditionalFormatting>
  <conditionalFormatting sqref="G59">
    <cfRule type="cellIs" dxfId="9687" priority="1128" operator="lessThan">
      <formula>0</formula>
    </cfRule>
  </conditionalFormatting>
  <conditionalFormatting sqref="G59">
    <cfRule type="cellIs" dxfId="9686" priority="1127" operator="lessThan">
      <formula>0</formula>
    </cfRule>
  </conditionalFormatting>
  <conditionalFormatting sqref="G59">
    <cfRule type="cellIs" dxfId="9685" priority="1126" operator="lessThan">
      <formula>0</formula>
    </cfRule>
  </conditionalFormatting>
  <conditionalFormatting sqref="G59">
    <cfRule type="cellIs" dxfId="9684" priority="1125" operator="lessThan">
      <formula>0</formula>
    </cfRule>
  </conditionalFormatting>
  <conditionalFormatting sqref="G59">
    <cfRule type="cellIs" dxfId="9683" priority="1122" operator="lessThan">
      <formula>0</formula>
    </cfRule>
  </conditionalFormatting>
  <conditionalFormatting sqref="G59">
    <cfRule type="cellIs" dxfId="9682" priority="1121" operator="lessThan">
      <formula>0</formula>
    </cfRule>
  </conditionalFormatting>
  <conditionalFormatting sqref="G59">
    <cfRule type="cellIs" dxfId="9681" priority="1124" operator="lessThan">
      <formula>0</formula>
    </cfRule>
  </conditionalFormatting>
  <conditionalFormatting sqref="G59">
    <cfRule type="cellIs" dxfId="9680" priority="1123" operator="lessThan">
      <formula>0</formula>
    </cfRule>
  </conditionalFormatting>
  <conditionalFormatting sqref="G59">
    <cfRule type="cellIs" dxfId="9679" priority="1120" operator="lessThan">
      <formula>0</formula>
    </cfRule>
  </conditionalFormatting>
  <conditionalFormatting sqref="G59">
    <cfRule type="cellIs" dxfId="9678" priority="1119" operator="lessThan">
      <formula>0</formula>
    </cfRule>
  </conditionalFormatting>
  <conditionalFormatting sqref="G59">
    <cfRule type="cellIs" dxfId="9677" priority="1118" operator="lessThan">
      <formula>0</formula>
    </cfRule>
  </conditionalFormatting>
  <conditionalFormatting sqref="G59">
    <cfRule type="cellIs" dxfId="9676" priority="1117" operator="lessThan">
      <formula>0</formula>
    </cfRule>
  </conditionalFormatting>
  <conditionalFormatting sqref="G59">
    <cfRule type="cellIs" dxfId="9675" priority="1116" operator="lessThan">
      <formula>0</formula>
    </cfRule>
  </conditionalFormatting>
  <conditionalFormatting sqref="G59">
    <cfRule type="cellIs" dxfId="9674" priority="1115" operator="lessThan">
      <formula>0</formula>
    </cfRule>
  </conditionalFormatting>
  <conditionalFormatting sqref="G59">
    <cfRule type="cellIs" dxfId="9673" priority="1114" operator="lessThan">
      <formula>0</formula>
    </cfRule>
  </conditionalFormatting>
  <conditionalFormatting sqref="G59">
    <cfRule type="cellIs" dxfId="9672" priority="1109" operator="lessThan">
      <formula>0</formula>
    </cfRule>
  </conditionalFormatting>
  <conditionalFormatting sqref="G59">
    <cfRule type="cellIs" dxfId="9671" priority="1108" operator="lessThan">
      <formula>0</formula>
    </cfRule>
  </conditionalFormatting>
  <conditionalFormatting sqref="G59">
    <cfRule type="cellIs" dxfId="9670" priority="1106" operator="lessThan">
      <formula>0</formula>
    </cfRule>
  </conditionalFormatting>
  <conditionalFormatting sqref="G59">
    <cfRule type="cellIs" dxfId="9669" priority="1107" operator="lessThan">
      <formula>0</formula>
    </cfRule>
  </conditionalFormatting>
  <conditionalFormatting sqref="G59">
    <cfRule type="cellIs" dxfId="9668" priority="1105" operator="lessThan">
      <formula>0</formula>
    </cfRule>
  </conditionalFormatting>
  <conditionalFormatting sqref="F60:G60">
    <cfRule type="cellIs" dxfId="9667" priority="1089" operator="lessThan">
      <formula>0</formula>
    </cfRule>
  </conditionalFormatting>
  <conditionalFormatting sqref="F60:G60">
    <cfRule type="cellIs" dxfId="9666" priority="1088" operator="lessThan">
      <formula>0</formula>
    </cfRule>
  </conditionalFormatting>
  <conditionalFormatting sqref="F60:G60">
    <cfRule type="cellIs" dxfId="9665" priority="1087" operator="lessThan">
      <formula>0</formula>
    </cfRule>
  </conditionalFormatting>
  <conditionalFormatting sqref="F60:G60">
    <cfRule type="cellIs" dxfId="9664" priority="1085" operator="lessThan">
      <formula>0</formula>
    </cfRule>
  </conditionalFormatting>
  <conditionalFormatting sqref="F60:G60">
    <cfRule type="cellIs" dxfId="9663" priority="1086" operator="lessThan">
      <formula>0</formula>
    </cfRule>
  </conditionalFormatting>
  <conditionalFormatting sqref="F60:G60">
    <cfRule type="cellIs" dxfId="9662" priority="1084" operator="lessThan">
      <formula>0</formula>
    </cfRule>
  </conditionalFormatting>
  <conditionalFormatting sqref="F60:G60">
    <cfRule type="cellIs" dxfId="9661" priority="1083" operator="lessThan">
      <formula>0</formula>
    </cfRule>
  </conditionalFormatting>
  <conditionalFormatting sqref="F60:G60">
    <cfRule type="cellIs" dxfId="9660" priority="1082" operator="lessThan">
      <formula>0</formula>
    </cfRule>
  </conditionalFormatting>
  <conditionalFormatting sqref="F60:G60">
    <cfRule type="cellIs" dxfId="9659" priority="1081" operator="lessThan">
      <formula>0</formula>
    </cfRule>
  </conditionalFormatting>
  <conditionalFormatting sqref="F60:G60">
    <cfRule type="cellIs" dxfId="9658" priority="1080" operator="lessThan">
      <formula>0</formula>
    </cfRule>
  </conditionalFormatting>
  <conditionalFormatting sqref="F60:G60">
    <cfRule type="cellIs" dxfId="9657" priority="1079" operator="lessThan">
      <formula>0</formula>
    </cfRule>
  </conditionalFormatting>
  <conditionalFormatting sqref="F60:G60">
    <cfRule type="cellIs" dxfId="9656" priority="1076" operator="lessThan">
      <formula>0</formula>
    </cfRule>
  </conditionalFormatting>
  <conditionalFormatting sqref="F60:G60">
    <cfRule type="cellIs" dxfId="9655" priority="1075" operator="lessThan">
      <formula>0</formula>
    </cfRule>
  </conditionalFormatting>
  <conditionalFormatting sqref="F60:G60">
    <cfRule type="cellIs" dxfId="9654" priority="1078" operator="lessThan">
      <formula>0</formula>
    </cfRule>
  </conditionalFormatting>
  <conditionalFormatting sqref="F60:G60">
    <cfRule type="cellIs" dxfId="9653" priority="1077" operator="lessThan">
      <formula>0</formula>
    </cfRule>
  </conditionalFormatting>
  <conditionalFormatting sqref="F60:G60">
    <cfRule type="cellIs" dxfId="9652" priority="1074" operator="lessThan">
      <formula>0</formula>
    </cfRule>
  </conditionalFormatting>
  <conditionalFormatting sqref="F60:G60">
    <cfRule type="cellIs" dxfId="9651" priority="1073" operator="lessThan">
      <formula>0</formula>
    </cfRule>
  </conditionalFormatting>
  <conditionalFormatting sqref="F60:G60">
    <cfRule type="cellIs" dxfId="9650" priority="1072" operator="lessThan">
      <formula>0</formula>
    </cfRule>
  </conditionalFormatting>
  <conditionalFormatting sqref="F60:G60">
    <cfRule type="cellIs" dxfId="9649" priority="1071" operator="lessThan">
      <formula>0</formula>
    </cfRule>
  </conditionalFormatting>
  <conditionalFormatting sqref="F60:G60">
    <cfRule type="cellIs" dxfId="9648" priority="1070" operator="lessThan">
      <formula>0</formula>
    </cfRule>
  </conditionalFormatting>
  <conditionalFormatting sqref="F60:G60">
    <cfRule type="cellIs" dxfId="9647" priority="1069" operator="lessThan">
      <formula>0</formula>
    </cfRule>
  </conditionalFormatting>
  <conditionalFormatting sqref="F60:G60">
    <cfRule type="cellIs" dxfId="9646" priority="1068" operator="lessThan">
      <formula>0</formula>
    </cfRule>
  </conditionalFormatting>
  <conditionalFormatting sqref="F60:G60">
    <cfRule type="cellIs" dxfId="9645" priority="1049" operator="lessThan">
      <formula>0</formula>
    </cfRule>
  </conditionalFormatting>
  <conditionalFormatting sqref="F60:G60">
    <cfRule type="cellIs" dxfId="9644" priority="1047" operator="lessThan">
      <formula>0</formula>
    </cfRule>
  </conditionalFormatting>
  <conditionalFormatting sqref="F60:G60">
    <cfRule type="cellIs" dxfId="9643" priority="1048" operator="lessThan">
      <formula>0</formula>
    </cfRule>
  </conditionalFormatting>
  <conditionalFormatting sqref="F60:G60">
    <cfRule type="cellIs" dxfId="9642" priority="1046" operator="lessThan">
      <formula>0</formula>
    </cfRule>
  </conditionalFormatting>
  <conditionalFormatting sqref="F60:G60">
    <cfRule type="cellIs" dxfId="9641" priority="1040" operator="lessThan">
      <formula>0</formula>
    </cfRule>
  </conditionalFormatting>
  <conditionalFormatting sqref="F60:G60">
    <cfRule type="cellIs" dxfId="9640" priority="1038" operator="lessThan">
      <formula>0</formula>
    </cfRule>
  </conditionalFormatting>
  <conditionalFormatting sqref="F60:G60">
    <cfRule type="cellIs" dxfId="9639" priority="1039" operator="lessThan">
      <formula>0</formula>
    </cfRule>
  </conditionalFormatting>
  <conditionalFormatting sqref="F60:G60">
    <cfRule type="cellIs" dxfId="9638" priority="1037" operator="lessThan">
      <formula>0</formula>
    </cfRule>
  </conditionalFormatting>
  <conditionalFormatting sqref="F60:G60">
    <cfRule type="cellIs" dxfId="9637" priority="1036" operator="lessThan">
      <formula>0</formula>
    </cfRule>
  </conditionalFormatting>
  <conditionalFormatting sqref="F60:G60">
    <cfRule type="cellIs" dxfId="9636" priority="1035" operator="lessThan">
      <formula>0</formula>
    </cfRule>
  </conditionalFormatting>
  <conditionalFormatting sqref="F60:G60">
    <cfRule type="cellIs" dxfId="9635" priority="1033" operator="lessThan">
      <formula>0</formula>
    </cfRule>
  </conditionalFormatting>
  <conditionalFormatting sqref="F60:G60">
    <cfRule type="cellIs" dxfId="9634" priority="1034" operator="lessThan">
      <formula>0</formula>
    </cfRule>
  </conditionalFormatting>
  <conditionalFormatting sqref="F60:G60">
    <cfRule type="cellIs" dxfId="9633" priority="1032" operator="lessThan">
      <formula>0</formula>
    </cfRule>
  </conditionalFormatting>
  <conditionalFormatting sqref="F60:G60">
    <cfRule type="cellIs" dxfId="9632" priority="1031" operator="lessThan">
      <formula>0</formula>
    </cfRule>
  </conditionalFormatting>
  <conditionalFormatting sqref="F60:G60">
    <cfRule type="cellIs" dxfId="9631" priority="1029" operator="lessThan">
      <formula>0</formula>
    </cfRule>
  </conditionalFormatting>
  <conditionalFormatting sqref="F60:G60">
    <cfRule type="cellIs" dxfId="9630" priority="1030" operator="lessThan">
      <formula>0</formula>
    </cfRule>
  </conditionalFormatting>
  <conditionalFormatting sqref="F60:G60">
    <cfRule type="cellIs" dxfId="9629" priority="1028" operator="lessThan">
      <formula>0</formula>
    </cfRule>
  </conditionalFormatting>
  <conditionalFormatting sqref="F60:G60">
    <cfRule type="cellIs" dxfId="9628" priority="1027" operator="lessThan">
      <formula>0</formula>
    </cfRule>
  </conditionalFormatting>
  <conditionalFormatting sqref="F60:G60">
    <cfRule type="cellIs" dxfId="9627" priority="1026" operator="lessThan">
      <formula>0</formula>
    </cfRule>
  </conditionalFormatting>
  <conditionalFormatting sqref="F60:G60">
    <cfRule type="cellIs" dxfId="9626" priority="1067" operator="lessThan">
      <formula>0</formula>
    </cfRule>
  </conditionalFormatting>
  <conditionalFormatting sqref="F60:G60">
    <cfRule type="cellIs" dxfId="9625" priority="1066" operator="lessThan">
      <formula>0</formula>
    </cfRule>
  </conditionalFormatting>
  <conditionalFormatting sqref="F60:G60">
    <cfRule type="cellIs" dxfId="9624" priority="1065" operator="lessThan">
      <formula>0</formula>
    </cfRule>
  </conditionalFormatting>
  <conditionalFormatting sqref="F60:G60">
    <cfRule type="cellIs" dxfId="9623" priority="1064" operator="lessThan">
      <formula>0</formula>
    </cfRule>
  </conditionalFormatting>
  <conditionalFormatting sqref="F60:G60">
    <cfRule type="cellIs" dxfId="9622" priority="1063" operator="lessThan">
      <formula>0</formula>
    </cfRule>
  </conditionalFormatting>
  <conditionalFormatting sqref="F60:G60">
    <cfRule type="cellIs" dxfId="9621" priority="1062" operator="lessThan">
      <formula>0</formula>
    </cfRule>
  </conditionalFormatting>
  <conditionalFormatting sqref="F60:G60">
    <cfRule type="cellIs" dxfId="9620" priority="1061" operator="lessThan">
      <formula>0</formula>
    </cfRule>
  </conditionalFormatting>
  <conditionalFormatting sqref="F60:G60">
    <cfRule type="cellIs" dxfId="9619" priority="1058" operator="lessThan">
      <formula>0</formula>
    </cfRule>
  </conditionalFormatting>
  <conditionalFormatting sqref="F60:G60">
    <cfRule type="cellIs" dxfId="9618" priority="1057" operator="lessThan">
      <formula>0</formula>
    </cfRule>
  </conditionalFormatting>
  <conditionalFormatting sqref="F60:G60">
    <cfRule type="cellIs" dxfId="9617" priority="1060" operator="lessThan">
      <formula>0</formula>
    </cfRule>
  </conditionalFormatting>
  <conditionalFormatting sqref="F60:G60">
    <cfRule type="cellIs" dxfId="9616" priority="1059" operator="lessThan">
      <formula>0</formula>
    </cfRule>
  </conditionalFormatting>
  <conditionalFormatting sqref="F60:G60">
    <cfRule type="cellIs" dxfId="9615" priority="1056" operator="lessThan">
      <formula>0</formula>
    </cfRule>
  </conditionalFormatting>
  <conditionalFormatting sqref="F60:G60">
    <cfRule type="cellIs" dxfId="9614" priority="1055" operator="lessThan">
      <formula>0</formula>
    </cfRule>
  </conditionalFormatting>
  <conditionalFormatting sqref="F60:G60">
    <cfRule type="cellIs" dxfId="9613" priority="1054" operator="lessThan">
      <formula>0</formula>
    </cfRule>
  </conditionalFormatting>
  <conditionalFormatting sqref="F60:G60">
    <cfRule type="cellIs" dxfId="9612" priority="1053" operator="lessThan">
      <formula>0</formula>
    </cfRule>
  </conditionalFormatting>
  <conditionalFormatting sqref="F60:G60">
    <cfRule type="cellIs" dxfId="9611" priority="1052" operator="lessThan">
      <formula>0</formula>
    </cfRule>
  </conditionalFormatting>
  <conditionalFormatting sqref="F60:G60">
    <cfRule type="cellIs" dxfId="9610" priority="1051" operator="lessThan">
      <formula>0</formula>
    </cfRule>
  </conditionalFormatting>
  <conditionalFormatting sqref="F60:G60">
    <cfRule type="cellIs" dxfId="9609" priority="1050" operator="lessThan">
      <formula>0</formula>
    </cfRule>
  </conditionalFormatting>
  <conditionalFormatting sqref="F60:G60">
    <cfRule type="cellIs" dxfId="9608" priority="1045" operator="lessThan">
      <formula>0</formula>
    </cfRule>
  </conditionalFormatting>
  <conditionalFormatting sqref="F60:G60">
    <cfRule type="cellIs" dxfId="9607" priority="1044" operator="lessThan">
      <formula>0</formula>
    </cfRule>
  </conditionalFormatting>
  <conditionalFormatting sqref="F60:G60">
    <cfRule type="cellIs" dxfId="9606" priority="1042" operator="lessThan">
      <formula>0</formula>
    </cfRule>
  </conditionalFormatting>
  <conditionalFormatting sqref="F60:G60">
    <cfRule type="cellIs" dxfId="9605" priority="1043" operator="lessThan">
      <formula>0</formula>
    </cfRule>
  </conditionalFormatting>
  <conditionalFormatting sqref="F60:G60">
    <cfRule type="cellIs" dxfId="9604" priority="1041" operator="lessThan">
      <formula>0</formula>
    </cfRule>
  </conditionalFormatting>
  <conditionalFormatting sqref="F61:G61">
    <cfRule type="cellIs" dxfId="9603" priority="1025" operator="lessThan">
      <formula>0</formula>
    </cfRule>
  </conditionalFormatting>
  <conditionalFormatting sqref="F61:G61">
    <cfRule type="cellIs" dxfId="9602" priority="1024" operator="lessThan">
      <formula>0</formula>
    </cfRule>
  </conditionalFormatting>
  <conditionalFormatting sqref="F61:G61">
    <cfRule type="cellIs" dxfId="9601" priority="1023" operator="lessThan">
      <formula>0</formula>
    </cfRule>
  </conditionalFormatting>
  <conditionalFormatting sqref="F61:G61">
    <cfRule type="cellIs" dxfId="9600" priority="1021" operator="lessThan">
      <formula>0</formula>
    </cfRule>
  </conditionalFormatting>
  <conditionalFormatting sqref="F61:G61">
    <cfRule type="cellIs" dxfId="9599" priority="1022" operator="lessThan">
      <formula>0</formula>
    </cfRule>
  </conditionalFormatting>
  <conditionalFormatting sqref="F61:G61">
    <cfRule type="cellIs" dxfId="9598" priority="1020" operator="lessThan">
      <formula>0</formula>
    </cfRule>
  </conditionalFormatting>
  <conditionalFormatting sqref="F61:G61">
    <cfRule type="cellIs" dxfId="9597" priority="1019" operator="lessThan">
      <formula>0</formula>
    </cfRule>
  </conditionalFormatting>
  <conditionalFormatting sqref="F61:G61">
    <cfRule type="cellIs" dxfId="9596" priority="1018" operator="lessThan">
      <formula>0</formula>
    </cfRule>
  </conditionalFormatting>
  <conditionalFormatting sqref="F61:G61">
    <cfRule type="cellIs" dxfId="9595" priority="1017" operator="lessThan">
      <formula>0</formula>
    </cfRule>
  </conditionalFormatting>
  <conditionalFormatting sqref="F61:G61">
    <cfRule type="cellIs" dxfId="9594" priority="1016" operator="lessThan">
      <formula>0</formula>
    </cfRule>
  </conditionalFormatting>
  <conditionalFormatting sqref="F61:G61">
    <cfRule type="cellIs" dxfId="9593" priority="1015" operator="lessThan">
      <formula>0</formula>
    </cfRule>
  </conditionalFormatting>
  <conditionalFormatting sqref="F61:G61">
    <cfRule type="cellIs" dxfId="9592" priority="1012" operator="lessThan">
      <formula>0</formula>
    </cfRule>
  </conditionalFormatting>
  <conditionalFormatting sqref="F61:G61">
    <cfRule type="cellIs" dxfId="9591" priority="1011" operator="lessThan">
      <formula>0</formula>
    </cfRule>
  </conditionalFormatting>
  <conditionalFormatting sqref="F61:G61">
    <cfRule type="cellIs" dxfId="9590" priority="1014" operator="lessThan">
      <formula>0</formula>
    </cfRule>
  </conditionalFormatting>
  <conditionalFormatting sqref="F61:G61">
    <cfRule type="cellIs" dxfId="9589" priority="1013" operator="lessThan">
      <formula>0</formula>
    </cfRule>
  </conditionalFormatting>
  <conditionalFormatting sqref="F61:G61">
    <cfRule type="cellIs" dxfId="9588" priority="1010" operator="lessThan">
      <formula>0</formula>
    </cfRule>
  </conditionalFormatting>
  <conditionalFormatting sqref="F61:G61">
    <cfRule type="cellIs" dxfId="9587" priority="1009" operator="lessThan">
      <formula>0</formula>
    </cfRule>
  </conditionalFormatting>
  <conditionalFormatting sqref="F61:G61">
    <cfRule type="cellIs" dxfId="9586" priority="1008" operator="lessThan">
      <formula>0</formula>
    </cfRule>
  </conditionalFormatting>
  <conditionalFormatting sqref="F61:G61">
    <cfRule type="cellIs" dxfId="9585" priority="1007" operator="lessThan">
      <formula>0</formula>
    </cfRule>
  </conditionalFormatting>
  <conditionalFormatting sqref="F61:G61">
    <cfRule type="cellIs" dxfId="9584" priority="1006" operator="lessThan">
      <formula>0</formula>
    </cfRule>
  </conditionalFormatting>
  <conditionalFormatting sqref="F61:G61">
    <cfRule type="cellIs" dxfId="9583" priority="1005" operator="lessThan">
      <formula>0</formula>
    </cfRule>
  </conditionalFormatting>
  <conditionalFormatting sqref="F61:G61">
    <cfRule type="cellIs" dxfId="9582" priority="1004" operator="lessThan">
      <formula>0</formula>
    </cfRule>
  </conditionalFormatting>
  <conditionalFormatting sqref="F61:G61">
    <cfRule type="cellIs" dxfId="9581" priority="985" operator="lessThan">
      <formula>0</formula>
    </cfRule>
  </conditionalFormatting>
  <conditionalFormatting sqref="F61:G61">
    <cfRule type="cellIs" dxfId="9580" priority="983" operator="lessThan">
      <formula>0</formula>
    </cfRule>
  </conditionalFormatting>
  <conditionalFormatting sqref="F61:G61">
    <cfRule type="cellIs" dxfId="9579" priority="984" operator="lessThan">
      <formula>0</formula>
    </cfRule>
  </conditionalFormatting>
  <conditionalFormatting sqref="F61:G61">
    <cfRule type="cellIs" dxfId="9578" priority="982" operator="lessThan">
      <formula>0</formula>
    </cfRule>
  </conditionalFormatting>
  <conditionalFormatting sqref="F61:G61">
    <cfRule type="cellIs" dxfId="9577" priority="976" operator="lessThan">
      <formula>0</formula>
    </cfRule>
  </conditionalFormatting>
  <conditionalFormatting sqref="F61:G61">
    <cfRule type="cellIs" dxfId="9576" priority="974" operator="lessThan">
      <formula>0</formula>
    </cfRule>
  </conditionalFormatting>
  <conditionalFormatting sqref="F61:G61">
    <cfRule type="cellIs" dxfId="9575" priority="975" operator="lessThan">
      <formula>0</formula>
    </cfRule>
  </conditionalFormatting>
  <conditionalFormatting sqref="F61:G61">
    <cfRule type="cellIs" dxfId="9574" priority="973" operator="lessThan">
      <formula>0</formula>
    </cfRule>
  </conditionalFormatting>
  <conditionalFormatting sqref="F61:G61">
    <cfRule type="cellIs" dxfId="9573" priority="972" operator="lessThan">
      <formula>0</formula>
    </cfRule>
  </conditionalFormatting>
  <conditionalFormatting sqref="F61:G61">
    <cfRule type="cellIs" dxfId="9572" priority="971" operator="lessThan">
      <formula>0</formula>
    </cfRule>
  </conditionalFormatting>
  <conditionalFormatting sqref="F61:G61">
    <cfRule type="cellIs" dxfId="9571" priority="969" operator="lessThan">
      <formula>0</formula>
    </cfRule>
  </conditionalFormatting>
  <conditionalFormatting sqref="F61:G61">
    <cfRule type="cellIs" dxfId="9570" priority="970" operator="lessThan">
      <formula>0</formula>
    </cfRule>
  </conditionalFormatting>
  <conditionalFormatting sqref="F61:G61">
    <cfRule type="cellIs" dxfId="9569" priority="968" operator="lessThan">
      <formula>0</formula>
    </cfRule>
  </conditionalFormatting>
  <conditionalFormatting sqref="F61:G61">
    <cfRule type="cellIs" dxfId="9568" priority="967" operator="lessThan">
      <formula>0</formula>
    </cfRule>
  </conditionalFormatting>
  <conditionalFormatting sqref="F61:G61">
    <cfRule type="cellIs" dxfId="9567" priority="965" operator="lessThan">
      <formula>0</formula>
    </cfRule>
  </conditionalFormatting>
  <conditionalFormatting sqref="F61:G61">
    <cfRule type="cellIs" dxfId="9566" priority="966" operator="lessThan">
      <formula>0</formula>
    </cfRule>
  </conditionalFormatting>
  <conditionalFormatting sqref="F61:G61">
    <cfRule type="cellIs" dxfId="9565" priority="964" operator="lessThan">
      <formula>0</formula>
    </cfRule>
  </conditionalFormatting>
  <conditionalFormatting sqref="F61:G61">
    <cfRule type="cellIs" dxfId="9564" priority="963" operator="lessThan">
      <formula>0</formula>
    </cfRule>
  </conditionalFormatting>
  <conditionalFormatting sqref="F61:G61">
    <cfRule type="cellIs" dxfId="9563" priority="962" operator="lessThan">
      <formula>0</formula>
    </cfRule>
  </conditionalFormatting>
  <conditionalFormatting sqref="F61:G61">
    <cfRule type="cellIs" dxfId="9562" priority="1003" operator="lessThan">
      <formula>0</formula>
    </cfRule>
  </conditionalFormatting>
  <conditionalFormatting sqref="F61:G61">
    <cfRule type="cellIs" dxfId="9561" priority="1002" operator="lessThan">
      <formula>0</formula>
    </cfRule>
  </conditionalFormatting>
  <conditionalFormatting sqref="F61:G61">
    <cfRule type="cellIs" dxfId="9560" priority="1001" operator="lessThan">
      <formula>0</formula>
    </cfRule>
  </conditionalFormatting>
  <conditionalFormatting sqref="F61:G61">
    <cfRule type="cellIs" dxfId="9559" priority="1000" operator="lessThan">
      <formula>0</formula>
    </cfRule>
  </conditionalFormatting>
  <conditionalFormatting sqref="F61:G61">
    <cfRule type="cellIs" dxfId="9558" priority="999" operator="lessThan">
      <formula>0</formula>
    </cfRule>
  </conditionalFormatting>
  <conditionalFormatting sqref="F61:G61">
    <cfRule type="cellIs" dxfId="9557" priority="998" operator="lessThan">
      <formula>0</formula>
    </cfRule>
  </conditionalFormatting>
  <conditionalFormatting sqref="F61:G61">
    <cfRule type="cellIs" dxfId="9556" priority="997" operator="lessThan">
      <formula>0</formula>
    </cfRule>
  </conditionalFormatting>
  <conditionalFormatting sqref="F61:G61">
    <cfRule type="cellIs" dxfId="9555" priority="994" operator="lessThan">
      <formula>0</formula>
    </cfRule>
  </conditionalFormatting>
  <conditionalFormatting sqref="F61:G61">
    <cfRule type="cellIs" dxfId="9554" priority="993" operator="lessThan">
      <formula>0</formula>
    </cfRule>
  </conditionalFormatting>
  <conditionalFormatting sqref="F61:G61">
    <cfRule type="cellIs" dxfId="9553" priority="996" operator="lessThan">
      <formula>0</formula>
    </cfRule>
  </conditionalFormatting>
  <conditionalFormatting sqref="F61:G61">
    <cfRule type="cellIs" dxfId="9552" priority="995" operator="lessThan">
      <formula>0</formula>
    </cfRule>
  </conditionalFormatting>
  <conditionalFormatting sqref="F61:G61">
    <cfRule type="cellIs" dxfId="9551" priority="992" operator="lessThan">
      <formula>0</formula>
    </cfRule>
  </conditionalFormatting>
  <conditionalFormatting sqref="F61:G61">
    <cfRule type="cellIs" dxfId="9550" priority="991" operator="lessThan">
      <formula>0</formula>
    </cfRule>
  </conditionalFormatting>
  <conditionalFormatting sqref="F61:G61">
    <cfRule type="cellIs" dxfId="9549" priority="990" operator="lessThan">
      <formula>0</formula>
    </cfRule>
  </conditionalFormatting>
  <conditionalFormatting sqref="F61:G61">
    <cfRule type="cellIs" dxfId="9548" priority="989" operator="lessThan">
      <formula>0</formula>
    </cfRule>
  </conditionalFormatting>
  <conditionalFormatting sqref="F61:G61">
    <cfRule type="cellIs" dxfId="9547" priority="988" operator="lessThan">
      <formula>0</formula>
    </cfRule>
  </conditionalFormatting>
  <conditionalFormatting sqref="F61:G61">
    <cfRule type="cellIs" dxfId="9546" priority="987" operator="lessThan">
      <formula>0</formula>
    </cfRule>
  </conditionalFormatting>
  <conditionalFormatting sqref="F61:G61">
    <cfRule type="cellIs" dxfId="9545" priority="986" operator="lessThan">
      <formula>0</formula>
    </cfRule>
  </conditionalFormatting>
  <conditionalFormatting sqref="F61:G61">
    <cfRule type="cellIs" dxfId="9544" priority="981" operator="lessThan">
      <formula>0</formula>
    </cfRule>
  </conditionalFormatting>
  <conditionalFormatting sqref="F61:G61">
    <cfRule type="cellIs" dxfId="9543" priority="980" operator="lessThan">
      <formula>0</formula>
    </cfRule>
  </conditionalFormatting>
  <conditionalFormatting sqref="F61:G61">
    <cfRule type="cellIs" dxfId="9542" priority="978" operator="lessThan">
      <formula>0</formula>
    </cfRule>
  </conditionalFormatting>
  <conditionalFormatting sqref="F61:G61">
    <cfRule type="cellIs" dxfId="9541" priority="979" operator="lessThan">
      <formula>0</formula>
    </cfRule>
  </conditionalFormatting>
  <conditionalFormatting sqref="F61:G61">
    <cfRule type="cellIs" dxfId="9540" priority="977" operator="lessThan">
      <formula>0</formula>
    </cfRule>
  </conditionalFormatting>
  <conditionalFormatting sqref="F62:G62">
    <cfRule type="cellIs" dxfId="9539" priority="961" operator="lessThan">
      <formula>0</formula>
    </cfRule>
  </conditionalFormatting>
  <conditionalFormatting sqref="F62:G62">
    <cfRule type="cellIs" dxfId="9538" priority="960" operator="lessThan">
      <formula>0</formula>
    </cfRule>
  </conditionalFormatting>
  <conditionalFormatting sqref="F62:G62">
    <cfRule type="cellIs" dxfId="9537" priority="959" operator="lessThan">
      <formula>0</formula>
    </cfRule>
  </conditionalFormatting>
  <conditionalFormatting sqref="F62:G62">
    <cfRule type="cellIs" dxfId="9536" priority="957" operator="lessThan">
      <formula>0</formula>
    </cfRule>
  </conditionalFormatting>
  <conditionalFormatting sqref="F62:G62">
    <cfRule type="cellIs" dxfId="9535" priority="958" operator="lessThan">
      <formula>0</formula>
    </cfRule>
  </conditionalFormatting>
  <conditionalFormatting sqref="F62:G62">
    <cfRule type="cellIs" dxfId="9534" priority="956" operator="lessThan">
      <formula>0</formula>
    </cfRule>
  </conditionalFormatting>
  <conditionalFormatting sqref="F62:G62">
    <cfRule type="cellIs" dxfId="9533" priority="955" operator="lessThan">
      <formula>0</formula>
    </cfRule>
  </conditionalFormatting>
  <conditionalFormatting sqref="F62:G62">
    <cfRule type="cellIs" dxfId="9532" priority="954" operator="lessThan">
      <formula>0</formula>
    </cfRule>
  </conditionalFormatting>
  <conditionalFormatting sqref="F62:G62">
    <cfRule type="cellIs" dxfId="9531" priority="953" operator="lessThan">
      <formula>0</formula>
    </cfRule>
  </conditionalFormatting>
  <conditionalFormatting sqref="F62:G62">
    <cfRule type="cellIs" dxfId="9530" priority="952" operator="lessThan">
      <formula>0</formula>
    </cfRule>
  </conditionalFormatting>
  <conditionalFormatting sqref="F62:G62">
    <cfRule type="cellIs" dxfId="9529" priority="951" operator="lessThan">
      <formula>0</formula>
    </cfRule>
  </conditionalFormatting>
  <conditionalFormatting sqref="F62:G62">
    <cfRule type="cellIs" dxfId="9528" priority="948" operator="lessThan">
      <formula>0</formula>
    </cfRule>
  </conditionalFormatting>
  <conditionalFormatting sqref="F62:G62">
    <cfRule type="cellIs" dxfId="9527" priority="947" operator="lessThan">
      <formula>0</formula>
    </cfRule>
  </conditionalFormatting>
  <conditionalFormatting sqref="F62:G62">
    <cfRule type="cellIs" dxfId="9526" priority="950" operator="lessThan">
      <formula>0</formula>
    </cfRule>
  </conditionalFormatting>
  <conditionalFormatting sqref="F62:G62">
    <cfRule type="cellIs" dxfId="9525" priority="949" operator="lessThan">
      <formula>0</formula>
    </cfRule>
  </conditionalFormatting>
  <conditionalFormatting sqref="F62:G62">
    <cfRule type="cellIs" dxfId="9524" priority="946" operator="lessThan">
      <formula>0</formula>
    </cfRule>
  </conditionalFormatting>
  <conditionalFormatting sqref="F62:G62">
    <cfRule type="cellIs" dxfId="9523" priority="945" operator="lessThan">
      <formula>0</formula>
    </cfRule>
  </conditionalFormatting>
  <conditionalFormatting sqref="F62:G62">
    <cfRule type="cellIs" dxfId="9522" priority="944" operator="lessThan">
      <formula>0</formula>
    </cfRule>
  </conditionalFormatting>
  <conditionalFormatting sqref="F62:G62">
    <cfRule type="cellIs" dxfId="9521" priority="943" operator="lessThan">
      <formula>0</formula>
    </cfRule>
  </conditionalFormatting>
  <conditionalFormatting sqref="F62:G62">
    <cfRule type="cellIs" dxfId="9520" priority="942" operator="lessThan">
      <formula>0</formula>
    </cfRule>
  </conditionalFormatting>
  <conditionalFormatting sqref="F62:G62">
    <cfRule type="cellIs" dxfId="9519" priority="941" operator="lessThan">
      <formula>0</formula>
    </cfRule>
  </conditionalFormatting>
  <conditionalFormatting sqref="F62:G62">
    <cfRule type="cellIs" dxfId="9518" priority="940" operator="lessThan">
      <formula>0</formula>
    </cfRule>
  </conditionalFormatting>
  <conditionalFormatting sqref="F62:G62">
    <cfRule type="cellIs" dxfId="9517" priority="921" operator="lessThan">
      <formula>0</formula>
    </cfRule>
  </conditionalFormatting>
  <conditionalFormatting sqref="F62:G62">
    <cfRule type="cellIs" dxfId="9516" priority="919" operator="lessThan">
      <formula>0</formula>
    </cfRule>
  </conditionalFormatting>
  <conditionalFormatting sqref="F62:G62">
    <cfRule type="cellIs" dxfId="9515" priority="920" operator="lessThan">
      <formula>0</formula>
    </cfRule>
  </conditionalFormatting>
  <conditionalFormatting sqref="F62:G62">
    <cfRule type="cellIs" dxfId="9514" priority="918" operator="lessThan">
      <formula>0</formula>
    </cfRule>
  </conditionalFormatting>
  <conditionalFormatting sqref="F62:G62">
    <cfRule type="cellIs" dxfId="9513" priority="912" operator="lessThan">
      <formula>0</formula>
    </cfRule>
  </conditionalFormatting>
  <conditionalFormatting sqref="F62:G62">
    <cfRule type="cellIs" dxfId="9512" priority="910" operator="lessThan">
      <formula>0</formula>
    </cfRule>
  </conditionalFormatting>
  <conditionalFormatting sqref="F62:G62">
    <cfRule type="cellIs" dxfId="9511" priority="911" operator="lessThan">
      <formula>0</formula>
    </cfRule>
  </conditionalFormatting>
  <conditionalFormatting sqref="F62:G62">
    <cfRule type="cellIs" dxfId="9510" priority="909" operator="lessThan">
      <formula>0</formula>
    </cfRule>
  </conditionalFormatting>
  <conditionalFormatting sqref="F62:G62">
    <cfRule type="cellIs" dxfId="9509" priority="908" operator="lessThan">
      <formula>0</formula>
    </cfRule>
  </conditionalFormatting>
  <conditionalFormatting sqref="F62:G62">
    <cfRule type="cellIs" dxfId="9508" priority="907" operator="lessThan">
      <formula>0</formula>
    </cfRule>
  </conditionalFormatting>
  <conditionalFormatting sqref="F62:G62">
    <cfRule type="cellIs" dxfId="9507" priority="905" operator="lessThan">
      <formula>0</formula>
    </cfRule>
  </conditionalFormatting>
  <conditionalFormatting sqref="F62:G62">
    <cfRule type="cellIs" dxfId="9506" priority="906" operator="lessThan">
      <formula>0</formula>
    </cfRule>
  </conditionalFormatting>
  <conditionalFormatting sqref="F62:G62">
    <cfRule type="cellIs" dxfId="9505" priority="904" operator="lessThan">
      <formula>0</formula>
    </cfRule>
  </conditionalFormatting>
  <conditionalFormatting sqref="F62:G62">
    <cfRule type="cellIs" dxfId="9504" priority="903" operator="lessThan">
      <formula>0</formula>
    </cfRule>
  </conditionalFormatting>
  <conditionalFormatting sqref="F62:G62">
    <cfRule type="cellIs" dxfId="9503" priority="901" operator="lessThan">
      <formula>0</formula>
    </cfRule>
  </conditionalFormatting>
  <conditionalFormatting sqref="F62:G62">
    <cfRule type="cellIs" dxfId="9502" priority="902" operator="lessThan">
      <formula>0</formula>
    </cfRule>
  </conditionalFormatting>
  <conditionalFormatting sqref="F62:G62">
    <cfRule type="cellIs" dxfId="9501" priority="900" operator="lessThan">
      <formula>0</formula>
    </cfRule>
  </conditionalFormatting>
  <conditionalFormatting sqref="F62:G62">
    <cfRule type="cellIs" dxfId="9500" priority="899" operator="lessThan">
      <formula>0</formula>
    </cfRule>
  </conditionalFormatting>
  <conditionalFormatting sqref="F62:G62">
    <cfRule type="cellIs" dxfId="9499" priority="898" operator="lessThan">
      <formula>0</formula>
    </cfRule>
  </conditionalFormatting>
  <conditionalFormatting sqref="F62:G62">
    <cfRule type="cellIs" dxfId="9498" priority="939" operator="lessThan">
      <formula>0</formula>
    </cfRule>
  </conditionalFormatting>
  <conditionalFormatting sqref="F62:G62">
    <cfRule type="cellIs" dxfId="9497" priority="938" operator="lessThan">
      <formula>0</formula>
    </cfRule>
  </conditionalFormatting>
  <conditionalFormatting sqref="F62:G62">
    <cfRule type="cellIs" dxfId="9496" priority="937" operator="lessThan">
      <formula>0</formula>
    </cfRule>
  </conditionalFormatting>
  <conditionalFormatting sqref="F62:G62">
    <cfRule type="cellIs" dxfId="9495" priority="936" operator="lessThan">
      <formula>0</formula>
    </cfRule>
  </conditionalFormatting>
  <conditionalFormatting sqref="F62:G62">
    <cfRule type="cellIs" dxfId="9494" priority="935" operator="lessThan">
      <formula>0</formula>
    </cfRule>
  </conditionalFormatting>
  <conditionalFormatting sqref="F62:G62">
    <cfRule type="cellIs" dxfId="9493" priority="934" operator="lessThan">
      <formula>0</formula>
    </cfRule>
  </conditionalFormatting>
  <conditionalFormatting sqref="F62:G62">
    <cfRule type="cellIs" dxfId="9492" priority="933" operator="lessThan">
      <formula>0</formula>
    </cfRule>
  </conditionalFormatting>
  <conditionalFormatting sqref="F62:G62">
    <cfRule type="cellIs" dxfId="9491" priority="930" operator="lessThan">
      <formula>0</formula>
    </cfRule>
  </conditionalFormatting>
  <conditionalFormatting sqref="F62:G62">
    <cfRule type="cellIs" dxfId="9490" priority="929" operator="lessThan">
      <formula>0</formula>
    </cfRule>
  </conditionalFormatting>
  <conditionalFormatting sqref="F62:G62">
    <cfRule type="cellIs" dxfId="9489" priority="932" operator="lessThan">
      <formula>0</formula>
    </cfRule>
  </conditionalFormatting>
  <conditionalFormatting sqref="F62:G62">
    <cfRule type="cellIs" dxfId="9488" priority="931" operator="lessThan">
      <formula>0</formula>
    </cfRule>
  </conditionalFormatting>
  <conditionalFormatting sqref="F62:G62">
    <cfRule type="cellIs" dxfId="9487" priority="928" operator="lessThan">
      <formula>0</formula>
    </cfRule>
  </conditionalFormatting>
  <conditionalFormatting sqref="F62:G62">
    <cfRule type="cellIs" dxfId="9486" priority="927" operator="lessThan">
      <formula>0</formula>
    </cfRule>
  </conditionalFormatting>
  <conditionalFormatting sqref="F62:G62">
    <cfRule type="cellIs" dxfId="9485" priority="926" operator="lessThan">
      <formula>0</formula>
    </cfRule>
  </conditionalFormatting>
  <conditionalFormatting sqref="F62:G62">
    <cfRule type="cellIs" dxfId="9484" priority="925" operator="lessThan">
      <formula>0</formula>
    </cfRule>
  </conditionalFormatting>
  <conditionalFormatting sqref="F62:G62">
    <cfRule type="cellIs" dxfId="9483" priority="924" operator="lessThan">
      <formula>0</formula>
    </cfRule>
  </conditionalFormatting>
  <conditionalFormatting sqref="F62:G62">
    <cfRule type="cellIs" dxfId="9482" priority="923" operator="lessThan">
      <formula>0</formula>
    </cfRule>
  </conditionalFormatting>
  <conditionalFormatting sqref="F62:G62">
    <cfRule type="cellIs" dxfId="9481" priority="922" operator="lessThan">
      <formula>0</formula>
    </cfRule>
  </conditionalFormatting>
  <conditionalFormatting sqref="F62:G62">
    <cfRule type="cellIs" dxfId="9480" priority="917" operator="lessThan">
      <formula>0</formula>
    </cfRule>
  </conditionalFormatting>
  <conditionalFormatting sqref="F62:G62">
    <cfRule type="cellIs" dxfId="9479" priority="916" operator="lessThan">
      <formula>0</formula>
    </cfRule>
  </conditionalFormatting>
  <conditionalFormatting sqref="F62:G62">
    <cfRule type="cellIs" dxfId="9478" priority="914" operator="lessThan">
      <formula>0</formula>
    </cfRule>
  </conditionalFormatting>
  <conditionalFormatting sqref="F62:G62">
    <cfRule type="cellIs" dxfId="9477" priority="915" operator="lessThan">
      <formula>0</formula>
    </cfRule>
  </conditionalFormatting>
  <conditionalFormatting sqref="F62:G62">
    <cfRule type="cellIs" dxfId="9476" priority="913" operator="lessThan">
      <formula>0</formula>
    </cfRule>
  </conditionalFormatting>
  <conditionalFormatting sqref="F63:G63">
    <cfRule type="cellIs" dxfId="9475" priority="897" operator="lessThan">
      <formula>0</formula>
    </cfRule>
  </conditionalFormatting>
  <conditionalFormatting sqref="F63:G63">
    <cfRule type="cellIs" dxfId="9474" priority="896" operator="lessThan">
      <formula>0</formula>
    </cfRule>
  </conditionalFormatting>
  <conditionalFormatting sqref="F63:G63">
    <cfRule type="cellIs" dxfId="9473" priority="895" operator="lessThan">
      <formula>0</formula>
    </cfRule>
  </conditionalFormatting>
  <conditionalFormatting sqref="F63:G63">
    <cfRule type="cellIs" dxfId="9472" priority="893" operator="lessThan">
      <formula>0</formula>
    </cfRule>
  </conditionalFormatting>
  <conditionalFormatting sqref="F63:G63">
    <cfRule type="cellIs" dxfId="9471" priority="894" operator="lessThan">
      <formula>0</formula>
    </cfRule>
  </conditionalFormatting>
  <conditionalFormatting sqref="F63:G63">
    <cfRule type="cellIs" dxfId="9470" priority="892" operator="lessThan">
      <formula>0</formula>
    </cfRule>
  </conditionalFormatting>
  <conditionalFormatting sqref="F63:G63">
    <cfRule type="cellIs" dxfId="9469" priority="891" operator="lessThan">
      <formula>0</formula>
    </cfRule>
  </conditionalFormatting>
  <conditionalFormatting sqref="F63:G63">
    <cfRule type="cellIs" dxfId="9468" priority="890" operator="lessThan">
      <formula>0</formula>
    </cfRule>
  </conditionalFormatting>
  <conditionalFormatting sqref="F63:G63">
    <cfRule type="cellIs" dxfId="9467" priority="889" operator="lessThan">
      <formula>0</formula>
    </cfRule>
  </conditionalFormatting>
  <conditionalFormatting sqref="F63:G63">
    <cfRule type="cellIs" dxfId="9466" priority="888" operator="lessThan">
      <formula>0</formula>
    </cfRule>
  </conditionalFormatting>
  <conditionalFormatting sqref="F63:G63">
    <cfRule type="cellIs" dxfId="9465" priority="887" operator="lessThan">
      <formula>0</formula>
    </cfRule>
  </conditionalFormatting>
  <conditionalFormatting sqref="F63:G63">
    <cfRule type="cellIs" dxfId="9464" priority="884" operator="lessThan">
      <formula>0</formula>
    </cfRule>
  </conditionalFormatting>
  <conditionalFormatting sqref="F63:G63">
    <cfRule type="cellIs" dxfId="9463" priority="883" operator="lessThan">
      <formula>0</formula>
    </cfRule>
  </conditionalFormatting>
  <conditionalFormatting sqref="F63:G63">
    <cfRule type="cellIs" dxfId="9462" priority="886" operator="lessThan">
      <formula>0</formula>
    </cfRule>
  </conditionalFormatting>
  <conditionalFormatting sqref="F63:G63">
    <cfRule type="cellIs" dxfId="9461" priority="885" operator="lessThan">
      <formula>0</formula>
    </cfRule>
  </conditionalFormatting>
  <conditionalFormatting sqref="F63:G63">
    <cfRule type="cellIs" dxfId="9460" priority="882" operator="lessThan">
      <formula>0</formula>
    </cfRule>
  </conditionalFormatting>
  <conditionalFormatting sqref="F63:G63">
    <cfRule type="cellIs" dxfId="9459" priority="881" operator="lessThan">
      <formula>0</formula>
    </cfRule>
  </conditionalFormatting>
  <conditionalFormatting sqref="F63:G63">
    <cfRule type="cellIs" dxfId="9458" priority="880" operator="lessThan">
      <formula>0</formula>
    </cfRule>
  </conditionalFormatting>
  <conditionalFormatting sqref="F63:G63">
    <cfRule type="cellIs" dxfId="9457" priority="879" operator="lessThan">
      <formula>0</formula>
    </cfRule>
  </conditionalFormatting>
  <conditionalFormatting sqref="F63:G63">
    <cfRule type="cellIs" dxfId="9456" priority="878" operator="lessThan">
      <formula>0</formula>
    </cfRule>
  </conditionalFormatting>
  <conditionalFormatting sqref="F63:G63">
    <cfRule type="cellIs" dxfId="9455" priority="877" operator="lessThan">
      <formula>0</formula>
    </cfRule>
  </conditionalFormatting>
  <conditionalFormatting sqref="F63:G63">
    <cfRule type="cellIs" dxfId="9454" priority="876" operator="lessThan">
      <formula>0</formula>
    </cfRule>
  </conditionalFormatting>
  <conditionalFormatting sqref="F63:G63">
    <cfRule type="cellIs" dxfId="9453" priority="857" operator="lessThan">
      <formula>0</formula>
    </cfRule>
  </conditionalFormatting>
  <conditionalFormatting sqref="F63:G63">
    <cfRule type="cellIs" dxfId="9452" priority="855" operator="lessThan">
      <formula>0</formula>
    </cfRule>
  </conditionalFormatting>
  <conditionalFormatting sqref="F63:G63">
    <cfRule type="cellIs" dxfId="9451" priority="856" operator="lessThan">
      <formula>0</formula>
    </cfRule>
  </conditionalFormatting>
  <conditionalFormatting sqref="F63:G63">
    <cfRule type="cellIs" dxfId="9450" priority="854" operator="lessThan">
      <formula>0</formula>
    </cfRule>
  </conditionalFormatting>
  <conditionalFormatting sqref="F63:G63">
    <cfRule type="cellIs" dxfId="9449" priority="848" operator="lessThan">
      <formula>0</formula>
    </cfRule>
  </conditionalFormatting>
  <conditionalFormatting sqref="F63:G63">
    <cfRule type="cellIs" dxfId="9448" priority="846" operator="lessThan">
      <formula>0</formula>
    </cfRule>
  </conditionalFormatting>
  <conditionalFormatting sqref="F63:G63">
    <cfRule type="cellIs" dxfId="9447" priority="847" operator="lessThan">
      <formula>0</formula>
    </cfRule>
  </conditionalFormatting>
  <conditionalFormatting sqref="F63:G63">
    <cfRule type="cellIs" dxfId="9446" priority="845" operator="lessThan">
      <formula>0</formula>
    </cfRule>
  </conditionalFormatting>
  <conditionalFormatting sqref="F63:G63">
    <cfRule type="cellIs" dxfId="9445" priority="844" operator="lessThan">
      <formula>0</formula>
    </cfRule>
  </conditionalFormatting>
  <conditionalFormatting sqref="F63:G63">
    <cfRule type="cellIs" dxfId="9444" priority="843" operator="lessThan">
      <formula>0</formula>
    </cfRule>
  </conditionalFormatting>
  <conditionalFormatting sqref="F63:G63">
    <cfRule type="cellIs" dxfId="9443" priority="841" operator="lessThan">
      <formula>0</formula>
    </cfRule>
  </conditionalFormatting>
  <conditionalFormatting sqref="F63:G63">
    <cfRule type="cellIs" dxfId="9442" priority="842" operator="lessThan">
      <formula>0</formula>
    </cfRule>
  </conditionalFormatting>
  <conditionalFormatting sqref="F63:G63">
    <cfRule type="cellIs" dxfId="9441" priority="840" operator="lessThan">
      <formula>0</formula>
    </cfRule>
  </conditionalFormatting>
  <conditionalFormatting sqref="F63:G63">
    <cfRule type="cellIs" dxfId="9440" priority="839" operator="lessThan">
      <formula>0</formula>
    </cfRule>
  </conditionalFormatting>
  <conditionalFormatting sqref="F63:G63">
    <cfRule type="cellIs" dxfId="9439" priority="837" operator="lessThan">
      <formula>0</formula>
    </cfRule>
  </conditionalFormatting>
  <conditionalFormatting sqref="F63:G63">
    <cfRule type="cellIs" dxfId="9438" priority="838" operator="lessThan">
      <formula>0</formula>
    </cfRule>
  </conditionalFormatting>
  <conditionalFormatting sqref="F63:G63">
    <cfRule type="cellIs" dxfId="9437" priority="836" operator="lessThan">
      <formula>0</formula>
    </cfRule>
  </conditionalFormatting>
  <conditionalFormatting sqref="F63:G63">
    <cfRule type="cellIs" dxfId="9436" priority="835" operator="lessThan">
      <formula>0</formula>
    </cfRule>
  </conditionalFormatting>
  <conditionalFormatting sqref="F63:G63">
    <cfRule type="cellIs" dxfId="9435" priority="834" operator="lessThan">
      <formula>0</formula>
    </cfRule>
  </conditionalFormatting>
  <conditionalFormatting sqref="F63:G63">
    <cfRule type="cellIs" dxfId="9434" priority="875" operator="lessThan">
      <formula>0</formula>
    </cfRule>
  </conditionalFormatting>
  <conditionalFormatting sqref="F63:G63">
    <cfRule type="cellIs" dxfId="9433" priority="874" operator="lessThan">
      <formula>0</formula>
    </cfRule>
  </conditionalFormatting>
  <conditionalFormatting sqref="F63:G63">
    <cfRule type="cellIs" dxfId="9432" priority="873" operator="lessThan">
      <formula>0</formula>
    </cfRule>
  </conditionalFormatting>
  <conditionalFormatting sqref="F63:G63">
    <cfRule type="cellIs" dxfId="9431" priority="872" operator="lessThan">
      <formula>0</formula>
    </cfRule>
  </conditionalFormatting>
  <conditionalFormatting sqref="F63:G63">
    <cfRule type="cellIs" dxfId="9430" priority="871" operator="lessThan">
      <formula>0</formula>
    </cfRule>
  </conditionalFormatting>
  <conditionalFormatting sqref="F63:G63">
    <cfRule type="cellIs" dxfId="9429" priority="870" operator="lessThan">
      <formula>0</formula>
    </cfRule>
  </conditionalFormatting>
  <conditionalFormatting sqref="F63:G63">
    <cfRule type="cellIs" dxfId="9428" priority="869" operator="lessThan">
      <formula>0</formula>
    </cfRule>
  </conditionalFormatting>
  <conditionalFormatting sqref="F63:G63">
    <cfRule type="cellIs" dxfId="9427" priority="866" operator="lessThan">
      <formula>0</formula>
    </cfRule>
  </conditionalFormatting>
  <conditionalFormatting sqref="F63:G63">
    <cfRule type="cellIs" dxfId="9426" priority="865" operator="lessThan">
      <formula>0</formula>
    </cfRule>
  </conditionalFormatting>
  <conditionalFormatting sqref="F63:G63">
    <cfRule type="cellIs" dxfId="9425" priority="868" operator="lessThan">
      <formula>0</formula>
    </cfRule>
  </conditionalFormatting>
  <conditionalFormatting sqref="F63:G63">
    <cfRule type="cellIs" dxfId="9424" priority="867" operator="lessThan">
      <formula>0</formula>
    </cfRule>
  </conditionalFormatting>
  <conditionalFormatting sqref="F63:G63">
    <cfRule type="cellIs" dxfId="9423" priority="864" operator="lessThan">
      <formula>0</formula>
    </cfRule>
  </conditionalFormatting>
  <conditionalFormatting sqref="F63:G63">
    <cfRule type="cellIs" dxfId="9422" priority="863" operator="lessThan">
      <formula>0</formula>
    </cfRule>
  </conditionalFormatting>
  <conditionalFormatting sqref="F63:G63">
    <cfRule type="cellIs" dxfId="9421" priority="862" operator="lessThan">
      <formula>0</formula>
    </cfRule>
  </conditionalFormatting>
  <conditionalFormatting sqref="F63:G63">
    <cfRule type="cellIs" dxfId="9420" priority="861" operator="lessThan">
      <formula>0</formula>
    </cfRule>
  </conditionalFormatting>
  <conditionalFormatting sqref="F63:G63">
    <cfRule type="cellIs" dxfId="9419" priority="860" operator="lessThan">
      <formula>0</formula>
    </cfRule>
  </conditionalFormatting>
  <conditionalFormatting sqref="F63:G63">
    <cfRule type="cellIs" dxfId="9418" priority="859" operator="lessThan">
      <formula>0</formula>
    </cfRule>
  </conditionalFormatting>
  <conditionalFormatting sqref="F63:G63">
    <cfRule type="cellIs" dxfId="9417" priority="858" operator="lessThan">
      <formula>0</formula>
    </cfRule>
  </conditionalFormatting>
  <conditionalFormatting sqref="F63:G63">
    <cfRule type="cellIs" dxfId="9416" priority="853" operator="lessThan">
      <formula>0</formula>
    </cfRule>
  </conditionalFormatting>
  <conditionalFormatting sqref="F63:G63">
    <cfRule type="cellIs" dxfId="9415" priority="852" operator="lessThan">
      <formula>0</formula>
    </cfRule>
  </conditionalFormatting>
  <conditionalFormatting sqref="F63:G63">
    <cfRule type="cellIs" dxfId="9414" priority="850" operator="lessThan">
      <formula>0</formula>
    </cfRule>
  </conditionalFormatting>
  <conditionalFormatting sqref="F63:G63">
    <cfRule type="cellIs" dxfId="9413" priority="851" operator="lessThan">
      <formula>0</formula>
    </cfRule>
  </conditionalFormatting>
  <conditionalFormatting sqref="F63:G63">
    <cfRule type="cellIs" dxfId="9412" priority="849" operator="lessThan">
      <formula>0</formula>
    </cfRule>
  </conditionalFormatting>
  <conditionalFormatting sqref="F64:G64">
    <cfRule type="cellIs" dxfId="9411" priority="833" operator="lessThan">
      <formula>0</formula>
    </cfRule>
  </conditionalFormatting>
  <conditionalFormatting sqref="F64:G64">
    <cfRule type="cellIs" dxfId="9410" priority="832" operator="lessThan">
      <formula>0</formula>
    </cfRule>
  </conditionalFormatting>
  <conditionalFormatting sqref="F64:G64">
    <cfRule type="cellIs" dxfId="9409" priority="831" operator="lessThan">
      <formula>0</formula>
    </cfRule>
  </conditionalFormatting>
  <conditionalFormatting sqref="F64:G64">
    <cfRule type="cellIs" dxfId="9408" priority="829" operator="lessThan">
      <formula>0</formula>
    </cfRule>
  </conditionalFormatting>
  <conditionalFormatting sqref="F64:G64">
    <cfRule type="cellIs" dxfId="9407" priority="830" operator="lessThan">
      <formula>0</formula>
    </cfRule>
  </conditionalFormatting>
  <conditionalFormatting sqref="F64:G64">
    <cfRule type="cellIs" dxfId="9406" priority="828" operator="lessThan">
      <formula>0</formula>
    </cfRule>
  </conditionalFormatting>
  <conditionalFormatting sqref="F64:G64">
    <cfRule type="cellIs" dxfId="9405" priority="827" operator="lessThan">
      <formula>0</formula>
    </cfRule>
  </conditionalFormatting>
  <conditionalFormatting sqref="F64:G64">
    <cfRule type="cellIs" dxfId="9404" priority="826" operator="lessThan">
      <formula>0</formula>
    </cfRule>
  </conditionalFormatting>
  <conditionalFormatting sqref="F64:G64">
    <cfRule type="cellIs" dxfId="9403" priority="825" operator="lessThan">
      <formula>0</formula>
    </cfRule>
  </conditionalFormatting>
  <conditionalFormatting sqref="F64:G64">
    <cfRule type="cellIs" dxfId="9402" priority="824" operator="lessThan">
      <formula>0</formula>
    </cfRule>
  </conditionalFormatting>
  <conditionalFormatting sqref="F64:G64">
    <cfRule type="cellIs" dxfId="9401" priority="823" operator="lessThan">
      <formula>0</formula>
    </cfRule>
  </conditionalFormatting>
  <conditionalFormatting sqref="F64:G64">
    <cfRule type="cellIs" dxfId="9400" priority="820" operator="lessThan">
      <formula>0</formula>
    </cfRule>
  </conditionalFormatting>
  <conditionalFormatting sqref="F64:G64">
    <cfRule type="cellIs" dxfId="9399" priority="819" operator="lessThan">
      <formula>0</formula>
    </cfRule>
  </conditionalFormatting>
  <conditionalFormatting sqref="F64:G64">
    <cfRule type="cellIs" dxfId="9398" priority="822" operator="lessThan">
      <formula>0</formula>
    </cfRule>
  </conditionalFormatting>
  <conditionalFormatting sqref="F64:G64">
    <cfRule type="cellIs" dxfId="9397" priority="821" operator="lessThan">
      <formula>0</formula>
    </cfRule>
  </conditionalFormatting>
  <conditionalFormatting sqref="F64:G64">
    <cfRule type="cellIs" dxfId="9396" priority="818" operator="lessThan">
      <formula>0</formula>
    </cfRule>
  </conditionalFormatting>
  <conditionalFormatting sqref="F64:G64">
    <cfRule type="cellIs" dxfId="9395" priority="817" operator="lessThan">
      <formula>0</formula>
    </cfRule>
  </conditionalFormatting>
  <conditionalFormatting sqref="F64:G64">
    <cfRule type="cellIs" dxfId="9394" priority="816" operator="lessThan">
      <formula>0</formula>
    </cfRule>
  </conditionalFormatting>
  <conditionalFormatting sqref="F64:G64">
    <cfRule type="cellIs" dxfId="9393" priority="815" operator="lessThan">
      <formula>0</formula>
    </cfRule>
  </conditionalFormatting>
  <conditionalFormatting sqref="F64:G64">
    <cfRule type="cellIs" dxfId="9392" priority="814" operator="lessThan">
      <formula>0</formula>
    </cfRule>
  </conditionalFormatting>
  <conditionalFormatting sqref="F64:G64">
    <cfRule type="cellIs" dxfId="9391" priority="813" operator="lessThan">
      <formula>0</formula>
    </cfRule>
  </conditionalFormatting>
  <conditionalFormatting sqref="F64:G64">
    <cfRule type="cellIs" dxfId="9390" priority="812" operator="lessThan">
      <formula>0</formula>
    </cfRule>
  </conditionalFormatting>
  <conditionalFormatting sqref="F64:G64">
    <cfRule type="cellIs" dxfId="9389" priority="793" operator="lessThan">
      <formula>0</formula>
    </cfRule>
  </conditionalFormatting>
  <conditionalFormatting sqref="F64:G64">
    <cfRule type="cellIs" dxfId="9388" priority="791" operator="lessThan">
      <formula>0</formula>
    </cfRule>
  </conditionalFormatting>
  <conditionalFormatting sqref="F64:G64">
    <cfRule type="cellIs" dxfId="9387" priority="792" operator="lessThan">
      <formula>0</formula>
    </cfRule>
  </conditionalFormatting>
  <conditionalFormatting sqref="F64:G64">
    <cfRule type="cellIs" dxfId="9386" priority="790" operator="lessThan">
      <formula>0</formula>
    </cfRule>
  </conditionalFormatting>
  <conditionalFormatting sqref="F64:G64">
    <cfRule type="cellIs" dxfId="9385" priority="784" operator="lessThan">
      <formula>0</formula>
    </cfRule>
  </conditionalFormatting>
  <conditionalFormatting sqref="F64:G64">
    <cfRule type="cellIs" dxfId="9384" priority="782" operator="lessThan">
      <formula>0</formula>
    </cfRule>
  </conditionalFormatting>
  <conditionalFormatting sqref="F64:G64">
    <cfRule type="cellIs" dxfId="9383" priority="783" operator="lessThan">
      <formula>0</formula>
    </cfRule>
  </conditionalFormatting>
  <conditionalFormatting sqref="F64:G64">
    <cfRule type="cellIs" dxfId="9382" priority="781" operator="lessThan">
      <formula>0</formula>
    </cfRule>
  </conditionalFormatting>
  <conditionalFormatting sqref="F64:G64">
    <cfRule type="cellIs" dxfId="9381" priority="780" operator="lessThan">
      <formula>0</formula>
    </cfRule>
  </conditionalFormatting>
  <conditionalFormatting sqref="F64:G64">
    <cfRule type="cellIs" dxfId="9380" priority="779" operator="lessThan">
      <formula>0</formula>
    </cfRule>
  </conditionalFormatting>
  <conditionalFormatting sqref="F64:G64">
    <cfRule type="cellIs" dxfId="9379" priority="777" operator="lessThan">
      <formula>0</formula>
    </cfRule>
  </conditionalFormatting>
  <conditionalFormatting sqref="F64:G64">
    <cfRule type="cellIs" dxfId="9378" priority="778" operator="lessThan">
      <formula>0</formula>
    </cfRule>
  </conditionalFormatting>
  <conditionalFormatting sqref="F64:G64">
    <cfRule type="cellIs" dxfId="9377" priority="776" operator="lessThan">
      <formula>0</formula>
    </cfRule>
  </conditionalFormatting>
  <conditionalFormatting sqref="F64:G64">
    <cfRule type="cellIs" dxfId="9376" priority="775" operator="lessThan">
      <formula>0</formula>
    </cfRule>
  </conditionalFormatting>
  <conditionalFormatting sqref="F64:G64">
    <cfRule type="cellIs" dxfId="9375" priority="773" operator="lessThan">
      <formula>0</formula>
    </cfRule>
  </conditionalFormatting>
  <conditionalFormatting sqref="F64:G64">
    <cfRule type="cellIs" dxfId="9374" priority="774" operator="lessThan">
      <formula>0</formula>
    </cfRule>
  </conditionalFormatting>
  <conditionalFormatting sqref="F64:G64">
    <cfRule type="cellIs" dxfId="9373" priority="772" operator="lessThan">
      <formula>0</formula>
    </cfRule>
  </conditionalFormatting>
  <conditionalFormatting sqref="F64:G64">
    <cfRule type="cellIs" dxfId="9372" priority="771" operator="lessThan">
      <formula>0</formula>
    </cfRule>
  </conditionalFormatting>
  <conditionalFormatting sqref="F64:G64">
    <cfRule type="cellIs" dxfId="9371" priority="770" operator="lessThan">
      <formula>0</formula>
    </cfRule>
  </conditionalFormatting>
  <conditionalFormatting sqref="F64:G64">
    <cfRule type="cellIs" dxfId="9370" priority="811" operator="lessThan">
      <formula>0</formula>
    </cfRule>
  </conditionalFormatting>
  <conditionalFormatting sqref="F64:G64">
    <cfRule type="cellIs" dxfId="9369" priority="810" operator="lessThan">
      <formula>0</formula>
    </cfRule>
  </conditionalFormatting>
  <conditionalFormatting sqref="F64:G64">
    <cfRule type="cellIs" dxfId="9368" priority="809" operator="lessThan">
      <formula>0</formula>
    </cfRule>
  </conditionalFormatting>
  <conditionalFormatting sqref="F64:G64">
    <cfRule type="cellIs" dxfId="9367" priority="808" operator="lessThan">
      <formula>0</formula>
    </cfRule>
  </conditionalFormatting>
  <conditionalFormatting sqref="F64:G64">
    <cfRule type="cellIs" dxfId="9366" priority="807" operator="lessThan">
      <formula>0</formula>
    </cfRule>
  </conditionalFormatting>
  <conditionalFormatting sqref="F64:G64">
    <cfRule type="cellIs" dxfId="9365" priority="806" operator="lessThan">
      <formula>0</formula>
    </cfRule>
  </conditionalFormatting>
  <conditionalFormatting sqref="F64:G64">
    <cfRule type="cellIs" dxfId="9364" priority="805" operator="lessThan">
      <formula>0</formula>
    </cfRule>
  </conditionalFormatting>
  <conditionalFormatting sqref="F64:G64">
    <cfRule type="cellIs" dxfId="9363" priority="802" operator="lessThan">
      <formula>0</formula>
    </cfRule>
  </conditionalFormatting>
  <conditionalFormatting sqref="F64:G64">
    <cfRule type="cellIs" dxfId="9362" priority="801" operator="lessThan">
      <formula>0</formula>
    </cfRule>
  </conditionalFormatting>
  <conditionalFormatting sqref="F64:G64">
    <cfRule type="cellIs" dxfId="9361" priority="804" operator="lessThan">
      <formula>0</formula>
    </cfRule>
  </conditionalFormatting>
  <conditionalFormatting sqref="F64:G64">
    <cfRule type="cellIs" dxfId="9360" priority="803" operator="lessThan">
      <formula>0</formula>
    </cfRule>
  </conditionalFormatting>
  <conditionalFormatting sqref="F64:G64">
    <cfRule type="cellIs" dxfId="9359" priority="800" operator="lessThan">
      <formula>0</formula>
    </cfRule>
  </conditionalFormatting>
  <conditionalFormatting sqref="F64:G64">
    <cfRule type="cellIs" dxfId="9358" priority="799" operator="lessThan">
      <formula>0</formula>
    </cfRule>
  </conditionalFormatting>
  <conditionalFormatting sqref="F64:G64">
    <cfRule type="cellIs" dxfId="9357" priority="798" operator="lessThan">
      <formula>0</formula>
    </cfRule>
  </conditionalFormatting>
  <conditionalFormatting sqref="F64:G64">
    <cfRule type="cellIs" dxfId="9356" priority="797" operator="lessThan">
      <formula>0</formula>
    </cfRule>
  </conditionalFormatting>
  <conditionalFormatting sqref="F64:G64">
    <cfRule type="cellIs" dxfId="9355" priority="796" operator="lessThan">
      <formula>0</formula>
    </cfRule>
  </conditionalFormatting>
  <conditionalFormatting sqref="F64:G64">
    <cfRule type="cellIs" dxfId="9354" priority="795" operator="lessThan">
      <formula>0</formula>
    </cfRule>
  </conditionalFormatting>
  <conditionalFormatting sqref="F64:G64">
    <cfRule type="cellIs" dxfId="9353" priority="794" operator="lessThan">
      <formula>0</formula>
    </cfRule>
  </conditionalFormatting>
  <conditionalFormatting sqref="F64:G64">
    <cfRule type="cellIs" dxfId="9352" priority="789" operator="lessThan">
      <formula>0</formula>
    </cfRule>
  </conditionalFormatting>
  <conditionalFormatting sqref="F64:G64">
    <cfRule type="cellIs" dxfId="9351" priority="788" operator="lessThan">
      <formula>0</formula>
    </cfRule>
  </conditionalFormatting>
  <conditionalFormatting sqref="F64:G64">
    <cfRule type="cellIs" dxfId="9350" priority="786" operator="lessThan">
      <formula>0</formula>
    </cfRule>
  </conditionalFormatting>
  <conditionalFormatting sqref="F64:G64">
    <cfRule type="cellIs" dxfId="9349" priority="787" operator="lessThan">
      <formula>0</formula>
    </cfRule>
  </conditionalFormatting>
  <conditionalFormatting sqref="F64:G64">
    <cfRule type="cellIs" dxfId="9348" priority="785" operator="lessThan">
      <formula>0</formula>
    </cfRule>
  </conditionalFormatting>
  <conditionalFormatting sqref="F65:G65">
    <cfRule type="cellIs" dxfId="9347" priority="769" operator="lessThan">
      <formula>0</formula>
    </cfRule>
  </conditionalFormatting>
  <conditionalFormatting sqref="F65:G65">
    <cfRule type="cellIs" dxfId="9346" priority="768" operator="lessThan">
      <formula>0</formula>
    </cfRule>
  </conditionalFormatting>
  <conditionalFormatting sqref="F65:G65">
    <cfRule type="cellIs" dxfId="9345" priority="767" operator="lessThan">
      <formula>0</formula>
    </cfRule>
  </conditionalFormatting>
  <conditionalFormatting sqref="F65:G65">
    <cfRule type="cellIs" dxfId="9344" priority="765" operator="lessThan">
      <formula>0</formula>
    </cfRule>
  </conditionalFormatting>
  <conditionalFormatting sqref="F65:G65">
    <cfRule type="cellIs" dxfId="9343" priority="766" operator="lessThan">
      <formula>0</formula>
    </cfRule>
  </conditionalFormatting>
  <conditionalFormatting sqref="F65:G65">
    <cfRule type="cellIs" dxfId="9342" priority="764" operator="lessThan">
      <formula>0</formula>
    </cfRule>
  </conditionalFormatting>
  <conditionalFormatting sqref="F65:G65">
    <cfRule type="cellIs" dxfId="9341" priority="763" operator="lessThan">
      <formula>0</formula>
    </cfRule>
  </conditionalFormatting>
  <conditionalFormatting sqref="F65:G65">
    <cfRule type="cellIs" dxfId="9340" priority="762" operator="lessThan">
      <formula>0</formula>
    </cfRule>
  </conditionalFormatting>
  <conditionalFormatting sqref="F65:G65">
    <cfRule type="cellIs" dxfId="9339" priority="761" operator="lessThan">
      <formula>0</formula>
    </cfRule>
  </conditionalFormatting>
  <conditionalFormatting sqref="F65:G65">
    <cfRule type="cellIs" dxfId="9338" priority="760" operator="lessThan">
      <formula>0</formula>
    </cfRule>
  </conditionalFormatting>
  <conditionalFormatting sqref="F65:G65">
    <cfRule type="cellIs" dxfId="9337" priority="759" operator="lessThan">
      <formula>0</formula>
    </cfRule>
  </conditionalFormatting>
  <conditionalFormatting sqref="F65:G65">
    <cfRule type="cellIs" dxfId="9336" priority="756" operator="lessThan">
      <formula>0</formula>
    </cfRule>
  </conditionalFormatting>
  <conditionalFormatting sqref="F65:G65">
    <cfRule type="cellIs" dxfId="9335" priority="755" operator="lessThan">
      <formula>0</formula>
    </cfRule>
  </conditionalFormatting>
  <conditionalFormatting sqref="F65:G65">
    <cfRule type="cellIs" dxfId="9334" priority="758" operator="lessThan">
      <formula>0</formula>
    </cfRule>
  </conditionalFormatting>
  <conditionalFormatting sqref="F65:G65">
    <cfRule type="cellIs" dxfId="9333" priority="757" operator="lessThan">
      <formula>0</formula>
    </cfRule>
  </conditionalFormatting>
  <conditionalFormatting sqref="F65:G65">
    <cfRule type="cellIs" dxfId="9332" priority="754" operator="lessThan">
      <formula>0</formula>
    </cfRule>
  </conditionalFormatting>
  <conditionalFormatting sqref="F65:G65">
    <cfRule type="cellIs" dxfId="9331" priority="753" operator="lessThan">
      <formula>0</formula>
    </cfRule>
  </conditionalFormatting>
  <conditionalFormatting sqref="F65:G65">
    <cfRule type="cellIs" dxfId="9330" priority="752" operator="lessThan">
      <formula>0</formula>
    </cfRule>
  </conditionalFormatting>
  <conditionalFormatting sqref="F65:G65">
    <cfRule type="cellIs" dxfId="9329" priority="751" operator="lessThan">
      <formula>0</formula>
    </cfRule>
  </conditionalFormatting>
  <conditionalFormatting sqref="F65:G65">
    <cfRule type="cellIs" dxfId="9328" priority="750" operator="lessThan">
      <formula>0</formula>
    </cfRule>
  </conditionalFormatting>
  <conditionalFormatting sqref="F65:G65">
    <cfRule type="cellIs" dxfId="9327" priority="749" operator="lessThan">
      <formula>0</formula>
    </cfRule>
  </conditionalFormatting>
  <conditionalFormatting sqref="F65:G65">
    <cfRule type="cellIs" dxfId="9326" priority="748" operator="lessThan">
      <formula>0</formula>
    </cfRule>
  </conditionalFormatting>
  <conditionalFormatting sqref="F65:G65">
    <cfRule type="cellIs" dxfId="9325" priority="729" operator="lessThan">
      <formula>0</formula>
    </cfRule>
  </conditionalFormatting>
  <conditionalFormatting sqref="F65:G65">
    <cfRule type="cellIs" dxfId="9324" priority="727" operator="lessThan">
      <formula>0</formula>
    </cfRule>
  </conditionalFormatting>
  <conditionalFormatting sqref="F65:G65">
    <cfRule type="cellIs" dxfId="9323" priority="728" operator="lessThan">
      <formula>0</formula>
    </cfRule>
  </conditionalFormatting>
  <conditionalFormatting sqref="F65:G65">
    <cfRule type="cellIs" dxfId="9322" priority="726" operator="lessThan">
      <formula>0</formula>
    </cfRule>
  </conditionalFormatting>
  <conditionalFormatting sqref="F65:G65">
    <cfRule type="cellIs" dxfId="9321" priority="720" operator="lessThan">
      <formula>0</formula>
    </cfRule>
  </conditionalFormatting>
  <conditionalFormatting sqref="F65:G65">
    <cfRule type="cellIs" dxfId="9320" priority="718" operator="lessThan">
      <formula>0</formula>
    </cfRule>
  </conditionalFormatting>
  <conditionalFormatting sqref="F65:G65">
    <cfRule type="cellIs" dxfId="9319" priority="719" operator="lessThan">
      <formula>0</formula>
    </cfRule>
  </conditionalFormatting>
  <conditionalFormatting sqref="F65:G65">
    <cfRule type="cellIs" dxfId="9318" priority="717" operator="lessThan">
      <formula>0</formula>
    </cfRule>
  </conditionalFormatting>
  <conditionalFormatting sqref="F65:G65">
    <cfRule type="cellIs" dxfId="9317" priority="716" operator="lessThan">
      <formula>0</formula>
    </cfRule>
  </conditionalFormatting>
  <conditionalFormatting sqref="F65:G65">
    <cfRule type="cellIs" dxfId="9316" priority="715" operator="lessThan">
      <formula>0</formula>
    </cfRule>
  </conditionalFormatting>
  <conditionalFormatting sqref="F65:G65">
    <cfRule type="cellIs" dxfId="9315" priority="713" operator="lessThan">
      <formula>0</formula>
    </cfRule>
  </conditionalFormatting>
  <conditionalFormatting sqref="F65:G65">
    <cfRule type="cellIs" dxfId="9314" priority="714" operator="lessThan">
      <formula>0</formula>
    </cfRule>
  </conditionalFormatting>
  <conditionalFormatting sqref="F65:G65">
    <cfRule type="cellIs" dxfId="9313" priority="712" operator="lessThan">
      <formula>0</formula>
    </cfRule>
  </conditionalFormatting>
  <conditionalFormatting sqref="F65:G65">
    <cfRule type="cellIs" dxfId="9312" priority="711" operator="lessThan">
      <formula>0</formula>
    </cfRule>
  </conditionalFormatting>
  <conditionalFormatting sqref="F65:G65">
    <cfRule type="cellIs" dxfId="9311" priority="709" operator="lessThan">
      <formula>0</formula>
    </cfRule>
  </conditionalFormatting>
  <conditionalFormatting sqref="F65:G65">
    <cfRule type="cellIs" dxfId="9310" priority="710" operator="lessThan">
      <formula>0</formula>
    </cfRule>
  </conditionalFormatting>
  <conditionalFormatting sqref="F65:G65">
    <cfRule type="cellIs" dxfId="9309" priority="708" operator="lessThan">
      <formula>0</formula>
    </cfRule>
  </conditionalFormatting>
  <conditionalFormatting sqref="F65:G65">
    <cfRule type="cellIs" dxfId="9308" priority="707" operator="lessThan">
      <formula>0</formula>
    </cfRule>
  </conditionalFormatting>
  <conditionalFormatting sqref="F65:G65">
    <cfRule type="cellIs" dxfId="9307" priority="706" operator="lessThan">
      <formula>0</formula>
    </cfRule>
  </conditionalFormatting>
  <conditionalFormatting sqref="F65:G65">
    <cfRule type="cellIs" dxfId="9306" priority="747" operator="lessThan">
      <formula>0</formula>
    </cfRule>
  </conditionalFormatting>
  <conditionalFormatting sqref="F65:G65">
    <cfRule type="cellIs" dxfId="9305" priority="746" operator="lessThan">
      <formula>0</formula>
    </cfRule>
  </conditionalFormatting>
  <conditionalFormatting sqref="F65:G65">
    <cfRule type="cellIs" dxfId="9304" priority="745" operator="lessThan">
      <formula>0</formula>
    </cfRule>
  </conditionalFormatting>
  <conditionalFormatting sqref="F65:G65">
    <cfRule type="cellIs" dxfId="9303" priority="744" operator="lessThan">
      <formula>0</formula>
    </cfRule>
  </conditionalFormatting>
  <conditionalFormatting sqref="F65:G65">
    <cfRule type="cellIs" dxfId="9302" priority="743" operator="lessThan">
      <formula>0</formula>
    </cfRule>
  </conditionalFormatting>
  <conditionalFormatting sqref="F65:G65">
    <cfRule type="cellIs" dxfId="9301" priority="742" operator="lessThan">
      <formula>0</formula>
    </cfRule>
  </conditionalFormatting>
  <conditionalFormatting sqref="F65:G65">
    <cfRule type="cellIs" dxfId="9300" priority="741" operator="lessThan">
      <formula>0</formula>
    </cfRule>
  </conditionalFormatting>
  <conditionalFormatting sqref="F65:G65">
    <cfRule type="cellIs" dxfId="9299" priority="738" operator="lessThan">
      <formula>0</formula>
    </cfRule>
  </conditionalFormatting>
  <conditionalFormatting sqref="F65:G65">
    <cfRule type="cellIs" dxfId="9298" priority="737" operator="lessThan">
      <formula>0</formula>
    </cfRule>
  </conditionalFormatting>
  <conditionalFormatting sqref="F65:G65">
    <cfRule type="cellIs" dxfId="9297" priority="740" operator="lessThan">
      <formula>0</formula>
    </cfRule>
  </conditionalFormatting>
  <conditionalFormatting sqref="F65:G65">
    <cfRule type="cellIs" dxfId="9296" priority="739" operator="lessThan">
      <formula>0</formula>
    </cfRule>
  </conditionalFormatting>
  <conditionalFormatting sqref="F65:G65">
    <cfRule type="cellIs" dxfId="9295" priority="736" operator="lessThan">
      <formula>0</formula>
    </cfRule>
  </conditionalFormatting>
  <conditionalFormatting sqref="F65:G65">
    <cfRule type="cellIs" dxfId="9294" priority="735" operator="lessThan">
      <formula>0</formula>
    </cfRule>
  </conditionalFormatting>
  <conditionalFormatting sqref="F65:G65">
    <cfRule type="cellIs" dxfId="9293" priority="734" operator="lessThan">
      <formula>0</formula>
    </cfRule>
  </conditionalFormatting>
  <conditionalFormatting sqref="F65:G65">
    <cfRule type="cellIs" dxfId="9292" priority="733" operator="lessThan">
      <formula>0</formula>
    </cfRule>
  </conditionalFormatting>
  <conditionalFormatting sqref="F65:G65">
    <cfRule type="cellIs" dxfId="9291" priority="732" operator="lessThan">
      <formula>0</formula>
    </cfRule>
  </conditionalFormatting>
  <conditionalFormatting sqref="F65:G65">
    <cfRule type="cellIs" dxfId="9290" priority="731" operator="lessThan">
      <formula>0</formula>
    </cfRule>
  </conditionalFormatting>
  <conditionalFormatting sqref="F65:G65">
    <cfRule type="cellIs" dxfId="9289" priority="730" operator="lessThan">
      <formula>0</formula>
    </cfRule>
  </conditionalFormatting>
  <conditionalFormatting sqref="F65:G65">
    <cfRule type="cellIs" dxfId="9288" priority="725" operator="lessThan">
      <formula>0</formula>
    </cfRule>
  </conditionalFormatting>
  <conditionalFormatting sqref="F65:G65">
    <cfRule type="cellIs" dxfId="9287" priority="724" operator="lessThan">
      <formula>0</formula>
    </cfRule>
  </conditionalFormatting>
  <conditionalFormatting sqref="F65:G65">
    <cfRule type="cellIs" dxfId="9286" priority="722" operator="lessThan">
      <formula>0</formula>
    </cfRule>
  </conditionalFormatting>
  <conditionalFormatting sqref="F65:G65">
    <cfRule type="cellIs" dxfId="9285" priority="723" operator="lessThan">
      <formula>0</formula>
    </cfRule>
  </conditionalFormatting>
  <conditionalFormatting sqref="F65:G65">
    <cfRule type="cellIs" dxfId="9284" priority="721" operator="lessThan">
      <formula>0</formula>
    </cfRule>
  </conditionalFormatting>
  <conditionalFormatting sqref="F66:G66">
    <cfRule type="cellIs" dxfId="9283" priority="705" operator="lessThan">
      <formula>0</formula>
    </cfRule>
  </conditionalFormatting>
  <conditionalFormatting sqref="F66:G66">
    <cfRule type="cellIs" dxfId="9282" priority="704" operator="lessThan">
      <formula>0</formula>
    </cfRule>
  </conditionalFormatting>
  <conditionalFormatting sqref="F66:G66">
    <cfRule type="cellIs" dxfId="9281" priority="703" operator="lessThan">
      <formula>0</formula>
    </cfRule>
  </conditionalFormatting>
  <conditionalFormatting sqref="F66:G66">
    <cfRule type="cellIs" dxfId="9280" priority="701" operator="lessThan">
      <formula>0</formula>
    </cfRule>
  </conditionalFormatting>
  <conditionalFormatting sqref="F66:G66">
    <cfRule type="cellIs" dxfId="9279" priority="702" operator="lessThan">
      <formula>0</formula>
    </cfRule>
  </conditionalFormatting>
  <conditionalFormatting sqref="F66:G66">
    <cfRule type="cellIs" dxfId="9278" priority="700" operator="lessThan">
      <formula>0</formula>
    </cfRule>
  </conditionalFormatting>
  <conditionalFormatting sqref="F66:G66">
    <cfRule type="cellIs" dxfId="9277" priority="699" operator="lessThan">
      <formula>0</formula>
    </cfRule>
  </conditionalFormatting>
  <conditionalFormatting sqref="F66:G66">
    <cfRule type="cellIs" dxfId="9276" priority="698" operator="lessThan">
      <formula>0</formula>
    </cfRule>
  </conditionalFormatting>
  <conditionalFormatting sqref="F66:G66">
    <cfRule type="cellIs" dxfId="9275" priority="697" operator="lessThan">
      <formula>0</formula>
    </cfRule>
  </conditionalFormatting>
  <conditionalFormatting sqref="F66:G66">
    <cfRule type="cellIs" dxfId="9274" priority="696" operator="lessThan">
      <formula>0</formula>
    </cfRule>
  </conditionalFormatting>
  <conditionalFormatting sqref="F66:G66">
    <cfRule type="cellIs" dxfId="9273" priority="695" operator="lessThan">
      <formula>0</formula>
    </cfRule>
  </conditionalFormatting>
  <conditionalFormatting sqref="F66:G66">
    <cfRule type="cellIs" dxfId="9272" priority="692" operator="lessThan">
      <formula>0</formula>
    </cfRule>
  </conditionalFormatting>
  <conditionalFormatting sqref="F66:G66">
    <cfRule type="cellIs" dxfId="9271" priority="691" operator="lessThan">
      <formula>0</formula>
    </cfRule>
  </conditionalFormatting>
  <conditionalFormatting sqref="F66:G66">
    <cfRule type="cellIs" dxfId="9270" priority="694" operator="lessThan">
      <formula>0</formula>
    </cfRule>
  </conditionalFormatting>
  <conditionalFormatting sqref="F66:G66">
    <cfRule type="cellIs" dxfId="9269" priority="693" operator="lessThan">
      <formula>0</formula>
    </cfRule>
  </conditionalFormatting>
  <conditionalFormatting sqref="F66:G66">
    <cfRule type="cellIs" dxfId="9268" priority="690" operator="lessThan">
      <formula>0</formula>
    </cfRule>
  </conditionalFormatting>
  <conditionalFormatting sqref="F66:G66">
    <cfRule type="cellIs" dxfId="9267" priority="689" operator="lessThan">
      <formula>0</formula>
    </cfRule>
  </conditionalFormatting>
  <conditionalFormatting sqref="F66:G66">
    <cfRule type="cellIs" dxfId="9266" priority="688" operator="lessThan">
      <formula>0</formula>
    </cfRule>
  </conditionalFormatting>
  <conditionalFormatting sqref="F66:G66">
    <cfRule type="cellIs" dxfId="9265" priority="687" operator="lessThan">
      <formula>0</formula>
    </cfRule>
  </conditionalFormatting>
  <conditionalFormatting sqref="F66:G66">
    <cfRule type="cellIs" dxfId="9264" priority="686" operator="lessThan">
      <formula>0</formula>
    </cfRule>
  </conditionalFormatting>
  <conditionalFormatting sqref="F66:G66">
    <cfRule type="cellIs" dxfId="9263" priority="685" operator="lessThan">
      <formula>0</formula>
    </cfRule>
  </conditionalFormatting>
  <conditionalFormatting sqref="F66:G66">
    <cfRule type="cellIs" dxfId="9262" priority="684" operator="lessThan">
      <formula>0</formula>
    </cfRule>
  </conditionalFormatting>
  <conditionalFormatting sqref="F66:G66">
    <cfRule type="cellIs" dxfId="9261" priority="665" operator="lessThan">
      <formula>0</formula>
    </cfRule>
  </conditionalFormatting>
  <conditionalFormatting sqref="F66:G66">
    <cfRule type="cellIs" dxfId="9260" priority="663" operator="lessThan">
      <formula>0</formula>
    </cfRule>
  </conditionalFormatting>
  <conditionalFormatting sqref="F66:G66">
    <cfRule type="cellIs" dxfId="9259" priority="664" operator="lessThan">
      <formula>0</formula>
    </cfRule>
  </conditionalFormatting>
  <conditionalFormatting sqref="F66:G66">
    <cfRule type="cellIs" dxfId="9258" priority="662" operator="lessThan">
      <formula>0</formula>
    </cfRule>
  </conditionalFormatting>
  <conditionalFormatting sqref="F66:G66">
    <cfRule type="cellIs" dxfId="9257" priority="656" operator="lessThan">
      <formula>0</formula>
    </cfRule>
  </conditionalFormatting>
  <conditionalFormatting sqref="F66:G66">
    <cfRule type="cellIs" dxfId="9256" priority="654" operator="lessThan">
      <formula>0</formula>
    </cfRule>
  </conditionalFormatting>
  <conditionalFormatting sqref="F66:G66">
    <cfRule type="cellIs" dxfId="9255" priority="655" operator="lessThan">
      <formula>0</formula>
    </cfRule>
  </conditionalFormatting>
  <conditionalFormatting sqref="F66:G66">
    <cfRule type="cellIs" dxfId="9254" priority="653" operator="lessThan">
      <formula>0</formula>
    </cfRule>
  </conditionalFormatting>
  <conditionalFormatting sqref="F66:G66">
    <cfRule type="cellIs" dxfId="9253" priority="652" operator="lessThan">
      <formula>0</formula>
    </cfRule>
  </conditionalFormatting>
  <conditionalFormatting sqref="F66:G66">
    <cfRule type="cellIs" dxfId="9252" priority="651" operator="lessThan">
      <formula>0</formula>
    </cfRule>
  </conditionalFormatting>
  <conditionalFormatting sqref="F66:G66">
    <cfRule type="cellIs" dxfId="9251" priority="649" operator="lessThan">
      <formula>0</formula>
    </cfRule>
  </conditionalFormatting>
  <conditionalFormatting sqref="F66:G66">
    <cfRule type="cellIs" dxfId="9250" priority="650" operator="lessThan">
      <formula>0</formula>
    </cfRule>
  </conditionalFormatting>
  <conditionalFormatting sqref="F66:G66">
    <cfRule type="cellIs" dxfId="9249" priority="648" operator="lessThan">
      <formula>0</formula>
    </cfRule>
  </conditionalFormatting>
  <conditionalFormatting sqref="F66:G66">
    <cfRule type="cellIs" dxfId="9248" priority="647" operator="lessThan">
      <formula>0</formula>
    </cfRule>
  </conditionalFormatting>
  <conditionalFormatting sqref="F66:G66">
    <cfRule type="cellIs" dxfId="9247" priority="645" operator="lessThan">
      <formula>0</formula>
    </cfRule>
  </conditionalFormatting>
  <conditionalFormatting sqref="F66:G66">
    <cfRule type="cellIs" dxfId="9246" priority="646" operator="lessThan">
      <formula>0</formula>
    </cfRule>
  </conditionalFormatting>
  <conditionalFormatting sqref="F66:G66">
    <cfRule type="cellIs" dxfId="9245" priority="644" operator="lessThan">
      <formula>0</formula>
    </cfRule>
  </conditionalFormatting>
  <conditionalFormatting sqref="F66:G66">
    <cfRule type="cellIs" dxfId="9244" priority="643" operator="lessThan">
      <formula>0</formula>
    </cfRule>
  </conditionalFormatting>
  <conditionalFormatting sqref="F66:G66">
    <cfRule type="cellIs" dxfId="9243" priority="642" operator="lessThan">
      <formula>0</formula>
    </cfRule>
  </conditionalFormatting>
  <conditionalFormatting sqref="F66:G66">
    <cfRule type="cellIs" dxfId="9242" priority="683" operator="lessThan">
      <formula>0</formula>
    </cfRule>
  </conditionalFormatting>
  <conditionalFormatting sqref="F66:G66">
    <cfRule type="cellIs" dxfId="9241" priority="682" operator="lessThan">
      <formula>0</formula>
    </cfRule>
  </conditionalFormatting>
  <conditionalFormatting sqref="F66:G66">
    <cfRule type="cellIs" dxfId="9240" priority="681" operator="lessThan">
      <formula>0</formula>
    </cfRule>
  </conditionalFormatting>
  <conditionalFormatting sqref="F66:G66">
    <cfRule type="cellIs" dxfId="9239" priority="680" operator="lessThan">
      <formula>0</formula>
    </cfRule>
  </conditionalFormatting>
  <conditionalFormatting sqref="F66:G66">
    <cfRule type="cellIs" dxfId="9238" priority="679" operator="lessThan">
      <formula>0</formula>
    </cfRule>
  </conditionalFormatting>
  <conditionalFormatting sqref="F66:G66">
    <cfRule type="cellIs" dxfId="9237" priority="678" operator="lessThan">
      <formula>0</formula>
    </cfRule>
  </conditionalFormatting>
  <conditionalFormatting sqref="F66:G66">
    <cfRule type="cellIs" dxfId="9236" priority="677" operator="lessThan">
      <formula>0</formula>
    </cfRule>
  </conditionalFormatting>
  <conditionalFormatting sqref="F66:G66">
    <cfRule type="cellIs" dxfId="9235" priority="674" operator="lessThan">
      <formula>0</formula>
    </cfRule>
  </conditionalFormatting>
  <conditionalFormatting sqref="F66:G66">
    <cfRule type="cellIs" dxfId="9234" priority="673" operator="lessThan">
      <formula>0</formula>
    </cfRule>
  </conditionalFormatting>
  <conditionalFormatting sqref="F66:G66">
    <cfRule type="cellIs" dxfId="9233" priority="676" operator="lessThan">
      <formula>0</formula>
    </cfRule>
  </conditionalFormatting>
  <conditionalFormatting sqref="F66:G66">
    <cfRule type="cellIs" dxfId="9232" priority="675" operator="lessThan">
      <formula>0</formula>
    </cfRule>
  </conditionalFormatting>
  <conditionalFormatting sqref="F66:G66">
    <cfRule type="cellIs" dxfId="9231" priority="672" operator="lessThan">
      <formula>0</formula>
    </cfRule>
  </conditionalFormatting>
  <conditionalFormatting sqref="F66:G66">
    <cfRule type="cellIs" dxfId="9230" priority="671" operator="lessThan">
      <formula>0</formula>
    </cfRule>
  </conditionalFormatting>
  <conditionalFormatting sqref="F66:G66">
    <cfRule type="cellIs" dxfId="9229" priority="670" operator="lessThan">
      <formula>0</formula>
    </cfRule>
  </conditionalFormatting>
  <conditionalFormatting sqref="F66:G66">
    <cfRule type="cellIs" dxfId="9228" priority="669" operator="lessThan">
      <formula>0</formula>
    </cfRule>
  </conditionalFormatting>
  <conditionalFormatting sqref="F66:G66">
    <cfRule type="cellIs" dxfId="9227" priority="668" operator="lessThan">
      <formula>0</formula>
    </cfRule>
  </conditionalFormatting>
  <conditionalFormatting sqref="F66:G66">
    <cfRule type="cellIs" dxfId="9226" priority="667" operator="lessThan">
      <formula>0</formula>
    </cfRule>
  </conditionalFormatting>
  <conditionalFormatting sqref="F66:G66">
    <cfRule type="cellIs" dxfId="9225" priority="666" operator="lessThan">
      <formula>0</formula>
    </cfRule>
  </conditionalFormatting>
  <conditionalFormatting sqref="F66:G66">
    <cfRule type="cellIs" dxfId="9224" priority="661" operator="lessThan">
      <formula>0</formula>
    </cfRule>
  </conditionalFormatting>
  <conditionalFormatting sqref="F66:G66">
    <cfRule type="cellIs" dxfId="9223" priority="660" operator="lessThan">
      <formula>0</formula>
    </cfRule>
  </conditionalFormatting>
  <conditionalFormatting sqref="F66:G66">
    <cfRule type="cellIs" dxfId="9222" priority="658" operator="lessThan">
      <formula>0</formula>
    </cfRule>
  </conditionalFormatting>
  <conditionalFormatting sqref="F66:G66">
    <cfRule type="cellIs" dxfId="9221" priority="659" operator="lessThan">
      <formula>0</formula>
    </cfRule>
  </conditionalFormatting>
  <conditionalFormatting sqref="F66:G66">
    <cfRule type="cellIs" dxfId="9220" priority="657" operator="lessThan">
      <formula>0</formula>
    </cfRule>
  </conditionalFormatting>
  <conditionalFormatting sqref="F68:G68">
    <cfRule type="cellIs" dxfId="9219" priority="577" operator="lessThan">
      <formula>0</formula>
    </cfRule>
  </conditionalFormatting>
  <conditionalFormatting sqref="F68:G68">
    <cfRule type="cellIs" dxfId="9218" priority="576" operator="lessThan">
      <formula>0</formula>
    </cfRule>
  </conditionalFormatting>
  <conditionalFormatting sqref="F68:G68">
    <cfRule type="cellIs" dxfId="9217" priority="575" operator="lessThan">
      <formula>0</formula>
    </cfRule>
  </conditionalFormatting>
  <conditionalFormatting sqref="F68:G68">
    <cfRule type="cellIs" dxfId="9216" priority="573" operator="lessThan">
      <formula>0</formula>
    </cfRule>
  </conditionalFormatting>
  <conditionalFormatting sqref="F68:G68">
    <cfRule type="cellIs" dxfId="9215" priority="574" operator="lessThan">
      <formula>0</formula>
    </cfRule>
  </conditionalFormatting>
  <conditionalFormatting sqref="F68:G68">
    <cfRule type="cellIs" dxfId="9214" priority="572" operator="lessThan">
      <formula>0</formula>
    </cfRule>
  </conditionalFormatting>
  <conditionalFormatting sqref="F68:G68">
    <cfRule type="cellIs" dxfId="9213" priority="571" operator="lessThan">
      <formula>0</formula>
    </cfRule>
  </conditionalFormatting>
  <conditionalFormatting sqref="F68:G68">
    <cfRule type="cellIs" dxfId="9212" priority="570" operator="lessThan">
      <formula>0</formula>
    </cfRule>
  </conditionalFormatting>
  <conditionalFormatting sqref="F68:G68">
    <cfRule type="cellIs" dxfId="9211" priority="569" operator="lessThan">
      <formula>0</formula>
    </cfRule>
  </conditionalFormatting>
  <conditionalFormatting sqref="F68:G68">
    <cfRule type="cellIs" dxfId="9210" priority="568" operator="lessThan">
      <formula>0</formula>
    </cfRule>
  </conditionalFormatting>
  <conditionalFormatting sqref="F68:G68">
    <cfRule type="cellIs" dxfId="9209" priority="567" operator="lessThan">
      <formula>0</formula>
    </cfRule>
  </conditionalFormatting>
  <conditionalFormatting sqref="F68:G68">
    <cfRule type="cellIs" dxfId="9208" priority="564" operator="lessThan">
      <formula>0</formula>
    </cfRule>
  </conditionalFormatting>
  <conditionalFormatting sqref="F68:G68">
    <cfRule type="cellIs" dxfId="9207" priority="563" operator="lessThan">
      <formula>0</formula>
    </cfRule>
  </conditionalFormatting>
  <conditionalFormatting sqref="F68:G68">
    <cfRule type="cellIs" dxfId="9206" priority="566" operator="lessThan">
      <formula>0</formula>
    </cfRule>
  </conditionalFormatting>
  <conditionalFormatting sqref="F68:G68">
    <cfRule type="cellIs" dxfId="9205" priority="565" operator="lessThan">
      <formula>0</formula>
    </cfRule>
  </conditionalFormatting>
  <conditionalFormatting sqref="F68:G68">
    <cfRule type="cellIs" dxfId="9204" priority="562" operator="lessThan">
      <formula>0</formula>
    </cfRule>
  </conditionalFormatting>
  <conditionalFormatting sqref="F68:G68">
    <cfRule type="cellIs" dxfId="9203" priority="561" operator="lessThan">
      <formula>0</formula>
    </cfRule>
  </conditionalFormatting>
  <conditionalFormatting sqref="F68:G68">
    <cfRule type="cellIs" dxfId="9202" priority="560" operator="lessThan">
      <formula>0</formula>
    </cfRule>
  </conditionalFormatting>
  <conditionalFormatting sqref="F68:G68">
    <cfRule type="cellIs" dxfId="9201" priority="559" operator="lessThan">
      <formula>0</formula>
    </cfRule>
  </conditionalFormatting>
  <conditionalFormatting sqref="F68:G68">
    <cfRule type="cellIs" dxfId="9200" priority="558" operator="lessThan">
      <formula>0</formula>
    </cfRule>
  </conditionalFormatting>
  <conditionalFormatting sqref="F68:G68">
    <cfRule type="cellIs" dxfId="9199" priority="557" operator="lessThan">
      <formula>0</formula>
    </cfRule>
  </conditionalFormatting>
  <conditionalFormatting sqref="F68:G68">
    <cfRule type="cellIs" dxfId="9198" priority="556" operator="lessThan">
      <formula>0</formula>
    </cfRule>
  </conditionalFormatting>
  <conditionalFormatting sqref="F68:G68">
    <cfRule type="cellIs" dxfId="9197" priority="537" operator="lessThan">
      <formula>0</formula>
    </cfRule>
  </conditionalFormatting>
  <conditionalFormatting sqref="F68:G68">
    <cfRule type="cellIs" dxfId="9196" priority="535" operator="lessThan">
      <formula>0</formula>
    </cfRule>
  </conditionalFormatting>
  <conditionalFormatting sqref="F68:G68">
    <cfRule type="cellIs" dxfId="9195" priority="536" operator="lessThan">
      <formula>0</formula>
    </cfRule>
  </conditionalFormatting>
  <conditionalFormatting sqref="F68:G68">
    <cfRule type="cellIs" dxfId="9194" priority="534" operator="lessThan">
      <formula>0</formula>
    </cfRule>
  </conditionalFormatting>
  <conditionalFormatting sqref="F68:G68">
    <cfRule type="cellIs" dxfId="9193" priority="528" operator="lessThan">
      <formula>0</formula>
    </cfRule>
  </conditionalFormatting>
  <conditionalFormatting sqref="F68:G68">
    <cfRule type="cellIs" dxfId="9192" priority="526" operator="lessThan">
      <formula>0</formula>
    </cfRule>
  </conditionalFormatting>
  <conditionalFormatting sqref="F68:G68">
    <cfRule type="cellIs" dxfId="9191" priority="527" operator="lessThan">
      <formula>0</formula>
    </cfRule>
  </conditionalFormatting>
  <conditionalFormatting sqref="F68:G68">
    <cfRule type="cellIs" dxfId="9190" priority="525" operator="lessThan">
      <formula>0</formula>
    </cfRule>
  </conditionalFormatting>
  <conditionalFormatting sqref="F68:G68">
    <cfRule type="cellIs" dxfId="9189" priority="524" operator="lessThan">
      <formula>0</formula>
    </cfRule>
  </conditionalFormatting>
  <conditionalFormatting sqref="F68:G68">
    <cfRule type="cellIs" dxfId="9188" priority="523" operator="lessThan">
      <formula>0</formula>
    </cfRule>
  </conditionalFormatting>
  <conditionalFormatting sqref="F68:G68">
    <cfRule type="cellIs" dxfId="9187" priority="521" operator="lessThan">
      <formula>0</formula>
    </cfRule>
  </conditionalFormatting>
  <conditionalFormatting sqref="F68:G68">
    <cfRule type="cellIs" dxfId="9186" priority="522" operator="lessThan">
      <formula>0</formula>
    </cfRule>
  </conditionalFormatting>
  <conditionalFormatting sqref="F68:G68">
    <cfRule type="cellIs" dxfId="9185" priority="555" operator="lessThan">
      <formula>0</formula>
    </cfRule>
  </conditionalFormatting>
  <conditionalFormatting sqref="F68:G68">
    <cfRule type="cellIs" dxfId="9184" priority="554" operator="lessThan">
      <formula>0</formula>
    </cfRule>
  </conditionalFormatting>
  <conditionalFormatting sqref="F68:G68">
    <cfRule type="cellIs" dxfId="9183" priority="553" operator="lessThan">
      <formula>0</formula>
    </cfRule>
  </conditionalFormatting>
  <conditionalFormatting sqref="F68:G68">
    <cfRule type="cellIs" dxfId="9182" priority="552" operator="lessThan">
      <formula>0</formula>
    </cfRule>
  </conditionalFormatting>
  <conditionalFormatting sqref="F68:G68">
    <cfRule type="cellIs" dxfId="9181" priority="551" operator="lessThan">
      <formula>0</formula>
    </cfRule>
  </conditionalFormatting>
  <conditionalFormatting sqref="F68:G68">
    <cfRule type="cellIs" dxfId="9180" priority="550" operator="lessThan">
      <formula>0</formula>
    </cfRule>
  </conditionalFormatting>
  <conditionalFormatting sqref="F68:G68">
    <cfRule type="cellIs" dxfId="9179" priority="549" operator="lessThan">
      <formula>0</formula>
    </cfRule>
  </conditionalFormatting>
  <conditionalFormatting sqref="F68:G68">
    <cfRule type="cellIs" dxfId="9178" priority="546" operator="lessThan">
      <formula>0</formula>
    </cfRule>
  </conditionalFormatting>
  <conditionalFormatting sqref="F68:G68">
    <cfRule type="cellIs" dxfId="9177" priority="545" operator="lessThan">
      <formula>0</formula>
    </cfRule>
  </conditionalFormatting>
  <conditionalFormatting sqref="F68:G68">
    <cfRule type="cellIs" dxfId="9176" priority="548" operator="lessThan">
      <formula>0</formula>
    </cfRule>
  </conditionalFormatting>
  <conditionalFormatting sqref="F68:G68">
    <cfRule type="cellIs" dxfId="9175" priority="547" operator="lessThan">
      <formula>0</formula>
    </cfRule>
  </conditionalFormatting>
  <conditionalFormatting sqref="F68:G68">
    <cfRule type="cellIs" dxfId="9174" priority="544" operator="lessThan">
      <formula>0</formula>
    </cfRule>
  </conditionalFormatting>
  <conditionalFormatting sqref="F68:G68">
    <cfRule type="cellIs" dxfId="9173" priority="543" operator="lessThan">
      <formula>0</formula>
    </cfRule>
  </conditionalFormatting>
  <conditionalFormatting sqref="F68:G68">
    <cfRule type="cellIs" dxfId="9172" priority="542" operator="lessThan">
      <formula>0</formula>
    </cfRule>
  </conditionalFormatting>
  <conditionalFormatting sqref="F68:G68">
    <cfRule type="cellIs" dxfId="9171" priority="541" operator="lessThan">
      <formula>0</formula>
    </cfRule>
  </conditionalFormatting>
  <conditionalFormatting sqref="F68:G68">
    <cfRule type="cellIs" dxfId="9170" priority="540" operator="lessThan">
      <formula>0</formula>
    </cfRule>
  </conditionalFormatting>
  <conditionalFormatting sqref="F68:G68">
    <cfRule type="cellIs" dxfId="9169" priority="539" operator="lessThan">
      <formula>0</formula>
    </cfRule>
  </conditionalFormatting>
  <conditionalFormatting sqref="F68:G68">
    <cfRule type="cellIs" dxfId="9168" priority="538" operator="lessThan">
      <formula>0</formula>
    </cfRule>
  </conditionalFormatting>
  <conditionalFormatting sqref="F68:G68">
    <cfRule type="cellIs" dxfId="9167" priority="533" operator="lessThan">
      <formula>0</formula>
    </cfRule>
  </conditionalFormatting>
  <conditionalFormatting sqref="F68:G68">
    <cfRule type="cellIs" dxfId="9166" priority="532" operator="lessThan">
      <formula>0</formula>
    </cfRule>
  </conditionalFormatting>
  <conditionalFormatting sqref="F68:G68">
    <cfRule type="cellIs" dxfId="9165" priority="530" operator="lessThan">
      <formula>0</formula>
    </cfRule>
  </conditionalFormatting>
  <conditionalFormatting sqref="F68:G68">
    <cfRule type="cellIs" dxfId="9164" priority="531" operator="lessThan">
      <formula>0</formula>
    </cfRule>
  </conditionalFormatting>
  <conditionalFormatting sqref="F68:G68">
    <cfRule type="cellIs" dxfId="9163" priority="529" operator="lessThan">
      <formula>0</formula>
    </cfRule>
  </conditionalFormatting>
  <conditionalFormatting sqref="F70:G70">
    <cfRule type="cellIs" dxfId="9162" priority="389" operator="lessThan">
      <formula>0</formula>
    </cfRule>
  </conditionalFormatting>
  <conditionalFormatting sqref="F70:G70">
    <cfRule type="cellIs" dxfId="9161" priority="388" operator="lessThan">
      <formula>0</formula>
    </cfRule>
  </conditionalFormatting>
  <conditionalFormatting sqref="F70:G70">
    <cfRule type="cellIs" dxfId="9160" priority="387" operator="lessThan">
      <formula>0</formula>
    </cfRule>
  </conditionalFormatting>
  <conditionalFormatting sqref="F70:G70">
    <cfRule type="cellIs" dxfId="9159" priority="386" operator="lessThan">
      <formula>0</formula>
    </cfRule>
  </conditionalFormatting>
  <conditionalFormatting sqref="F72:G72">
    <cfRule type="cellIs" dxfId="9158" priority="261" operator="lessThan">
      <formula>0</formula>
    </cfRule>
  </conditionalFormatting>
  <conditionalFormatting sqref="F72:G72">
    <cfRule type="cellIs" dxfId="9157" priority="260" operator="lessThan">
      <formula>0</formula>
    </cfRule>
  </conditionalFormatting>
  <conditionalFormatting sqref="F72:G72">
    <cfRule type="cellIs" dxfId="9156" priority="259" operator="lessThan">
      <formula>0</formula>
    </cfRule>
  </conditionalFormatting>
  <conditionalFormatting sqref="F72:G72">
    <cfRule type="cellIs" dxfId="9155" priority="258" operator="lessThan">
      <formula>0</formula>
    </cfRule>
  </conditionalFormatting>
  <conditionalFormatting sqref="F74:G74">
    <cfRule type="cellIs" dxfId="9154" priority="193" operator="lessThan">
      <formula>0</formula>
    </cfRule>
  </conditionalFormatting>
  <conditionalFormatting sqref="F74:G74">
    <cfRule type="cellIs" dxfId="9153" priority="192" operator="lessThan">
      <formula>0</formula>
    </cfRule>
  </conditionalFormatting>
  <conditionalFormatting sqref="F74:G74">
    <cfRule type="cellIs" dxfId="9152" priority="191" operator="lessThan">
      <formula>0</formula>
    </cfRule>
  </conditionalFormatting>
  <conditionalFormatting sqref="F74:G74">
    <cfRule type="cellIs" dxfId="9151" priority="189" operator="lessThan">
      <formula>0</formula>
    </cfRule>
  </conditionalFormatting>
  <conditionalFormatting sqref="F74:G74">
    <cfRule type="cellIs" dxfId="9150" priority="190" operator="lessThan">
      <formula>0</formula>
    </cfRule>
  </conditionalFormatting>
  <conditionalFormatting sqref="F74:G74">
    <cfRule type="cellIs" dxfId="9149" priority="188" operator="lessThan">
      <formula>0</formula>
    </cfRule>
  </conditionalFormatting>
  <conditionalFormatting sqref="F74:G74">
    <cfRule type="cellIs" dxfId="9148" priority="187" operator="lessThan">
      <formula>0</formula>
    </cfRule>
  </conditionalFormatting>
  <conditionalFormatting sqref="F74:G74">
    <cfRule type="cellIs" dxfId="9147" priority="186" operator="lessThan">
      <formula>0</formula>
    </cfRule>
  </conditionalFormatting>
  <conditionalFormatting sqref="F74:G74">
    <cfRule type="cellIs" dxfId="9146" priority="185" operator="lessThan">
      <formula>0</formula>
    </cfRule>
  </conditionalFormatting>
  <conditionalFormatting sqref="F74:G74">
    <cfRule type="cellIs" dxfId="9145" priority="184" operator="lessThan">
      <formula>0</formula>
    </cfRule>
  </conditionalFormatting>
  <conditionalFormatting sqref="F74:G74">
    <cfRule type="cellIs" dxfId="9144" priority="183" operator="lessThan">
      <formula>0</formula>
    </cfRule>
  </conditionalFormatting>
  <conditionalFormatting sqref="F74:G74">
    <cfRule type="cellIs" dxfId="9143" priority="180" operator="lessThan">
      <formula>0</formula>
    </cfRule>
  </conditionalFormatting>
  <conditionalFormatting sqref="F74:G74">
    <cfRule type="cellIs" dxfId="9142" priority="179" operator="lessThan">
      <formula>0</formula>
    </cfRule>
  </conditionalFormatting>
  <conditionalFormatting sqref="F74:G74">
    <cfRule type="cellIs" dxfId="9141" priority="182" operator="lessThan">
      <formula>0</formula>
    </cfRule>
  </conditionalFormatting>
  <conditionalFormatting sqref="F74:G74">
    <cfRule type="cellIs" dxfId="9140" priority="181" operator="lessThan">
      <formula>0</formula>
    </cfRule>
  </conditionalFormatting>
  <conditionalFormatting sqref="F74:G74">
    <cfRule type="cellIs" dxfId="9139" priority="178" operator="lessThan">
      <formula>0</formula>
    </cfRule>
  </conditionalFormatting>
  <conditionalFormatting sqref="F74:G74">
    <cfRule type="cellIs" dxfId="9138" priority="177" operator="lessThan">
      <formula>0</formula>
    </cfRule>
  </conditionalFormatting>
  <conditionalFormatting sqref="F74:G74">
    <cfRule type="cellIs" dxfId="9137" priority="176" operator="lessThan">
      <formula>0</formula>
    </cfRule>
  </conditionalFormatting>
  <conditionalFormatting sqref="F74:G74">
    <cfRule type="cellIs" dxfId="9136" priority="175" operator="lessThan">
      <formula>0</formula>
    </cfRule>
  </conditionalFormatting>
  <conditionalFormatting sqref="F74:G74">
    <cfRule type="cellIs" dxfId="9135" priority="174" operator="lessThan">
      <formula>0</formula>
    </cfRule>
  </conditionalFormatting>
  <conditionalFormatting sqref="F74:G74">
    <cfRule type="cellIs" dxfId="9134" priority="173" operator="lessThan">
      <formula>0</formula>
    </cfRule>
  </conditionalFormatting>
  <conditionalFormatting sqref="F74:G74">
    <cfRule type="cellIs" dxfId="9133" priority="172" operator="lessThan">
      <formula>0</formula>
    </cfRule>
  </conditionalFormatting>
  <conditionalFormatting sqref="F74:G74">
    <cfRule type="cellIs" dxfId="9132" priority="153" operator="lessThan">
      <formula>0</formula>
    </cfRule>
  </conditionalFormatting>
  <conditionalFormatting sqref="F74:G74">
    <cfRule type="cellIs" dxfId="9131" priority="151" operator="lessThan">
      <formula>0</formula>
    </cfRule>
  </conditionalFormatting>
  <conditionalFormatting sqref="F74:G74">
    <cfRule type="cellIs" dxfId="9130" priority="152" operator="lessThan">
      <formula>0</formula>
    </cfRule>
  </conditionalFormatting>
  <conditionalFormatting sqref="F74:G74">
    <cfRule type="cellIs" dxfId="9129" priority="150" operator="lessThan">
      <formula>0</formula>
    </cfRule>
  </conditionalFormatting>
  <conditionalFormatting sqref="F74:G74">
    <cfRule type="cellIs" dxfId="9128" priority="144" operator="lessThan">
      <formula>0</formula>
    </cfRule>
  </conditionalFormatting>
  <conditionalFormatting sqref="F74:G74">
    <cfRule type="cellIs" dxfId="9127" priority="142" operator="lessThan">
      <formula>0</formula>
    </cfRule>
  </conditionalFormatting>
  <conditionalFormatting sqref="F74:G74">
    <cfRule type="cellIs" dxfId="9126" priority="143" operator="lessThan">
      <formula>0</formula>
    </cfRule>
  </conditionalFormatting>
  <conditionalFormatting sqref="F74:G74">
    <cfRule type="cellIs" dxfId="9125" priority="141" operator="lessThan">
      <formula>0</formula>
    </cfRule>
  </conditionalFormatting>
  <conditionalFormatting sqref="F74:G74">
    <cfRule type="cellIs" dxfId="9124" priority="140" operator="lessThan">
      <formula>0</formula>
    </cfRule>
  </conditionalFormatting>
  <conditionalFormatting sqref="F74:G74">
    <cfRule type="cellIs" dxfId="9123" priority="139" operator="lessThan">
      <formula>0</formula>
    </cfRule>
  </conditionalFormatting>
  <conditionalFormatting sqref="F74:G74">
    <cfRule type="cellIs" dxfId="9122" priority="137" operator="lessThan">
      <formula>0</formula>
    </cfRule>
  </conditionalFormatting>
  <conditionalFormatting sqref="F74:G74">
    <cfRule type="cellIs" dxfId="9121" priority="138" operator="lessThan">
      <formula>0</formula>
    </cfRule>
  </conditionalFormatting>
  <conditionalFormatting sqref="F74:G74">
    <cfRule type="cellIs" dxfId="9120" priority="136" operator="lessThan">
      <formula>0</formula>
    </cfRule>
  </conditionalFormatting>
  <conditionalFormatting sqref="F74:G74">
    <cfRule type="cellIs" dxfId="9119" priority="135" operator="lessThan">
      <formula>0</formula>
    </cfRule>
  </conditionalFormatting>
  <conditionalFormatting sqref="F74:G74">
    <cfRule type="cellIs" dxfId="9118" priority="133" operator="lessThan">
      <formula>0</formula>
    </cfRule>
  </conditionalFormatting>
  <conditionalFormatting sqref="F74:G74">
    <cfRule type="cellIs" dxfId="9117" priority="134" operator="lessThan">
      <formula>0</formula>
    </cfRule>
  </conditionalFormatting>
  <conditionalFormatting sqref="F74:G74">
    <cfRule type="cellIs" dxfId="9116" priority="132" operator="lessThan">
      <formula>0</formula>
    </cfRule>
  </conditionalFormatting>
  <conditionalFormatting sqref="F74:G74">
    <cfRule type="cellIs" dxfId="9115" priority="131" operator="lessThan">
      <formula>0</formula>
    </cfRule>
  </conditionalFormatting>
  <conditionalFormatting sqref="F74:G74">
    <cfRule type="cellIs" dxfId="9114" priority="130" operator="lessThan">
      <formula>0</formula>
    </cfRule>
  </conditionalFormatting>
  <conditionalFormatting sqref="F74:G74">
    <cfRule type="cellIs" dxfId="9113" priority="171" operator="lessThan">
      <formula>0</formula>
    </cfRule>
  </conditionalFormatting>
  <conditionalFormatting sqref="F74:G74">
    <cfRule type="cellIs" dxfId="9112" priority="170" operator="lessThan">
      <formula>0</formula>
    </cfRule>
  </conditionalFormatting>
  <conditionalFormatting sqref="F74:G74">
    <cfRule type="cellIs" dxfId="9111" priority="169" operator="lessThan">
      <formula>0</formula>
    </cfRule>
  </conditionalFormatting>
  <conditionalFormatting sqref="F74:G74">
    <cfRule type="cellIs" dxfId="9110" priority="168" operator="lessThan">
      <formula>0</formula>
    </cfRule>
  </conditionalFormatting>
  <conditionalFormatting sqref="F74:G74">
    <cfRule type="cellIs" dxfId="9109" priority="167" operator="lessThan">
      <formula>0</formula>
    </cfRule>
  </conditionalFormatting>
  <conditionalFormatting sqref="F74:G74">
    <cfRule type="cellIs" dxfId="9108" priority="166" operator="lessThan">
      <formula>0</formula>
    </cfRule>
  </conditionalFormatting>
  <conditionalFormatting sqref="F74:G74">
    <cfRule type="cellIs" dxfId="9107" priority="165" operator="lessThan">
      <formula>0</formula>
    </cfRule>
  </conditionalFormatting>
  <conditionalFormatting sqref="F74:G74">
    <cfRule type="cellIs" dxfId="9106" priority="162" operator="lessThan">
      <formula>0</formula>
    </cfRule>
  </conditionalFormatting>
  <conditionalFormatting sqref="F74:G74">
    <cfRule type="cellIs" dxfId="9105" priority="161" operator="lessThan">
      <formula>0</formula>
    </cfRule>
  </conditionalFormatting>
  <conditionalFormatting sqref="F74:G74">
    <cfRule type="cellIs" dxfId="9104" priority="164" operator="lessThan">
      <formula>0</formula>
    </cfRule>
  </conditionalFormatting>
  <conditionalFormatting sqref="F74:G74">
    <cfRule type="cellIs" dxfId="9103" priority="163" operator="lessThan">
      <formula>0</formula>
    </cfRule>
  </conditionalFormatting>
  <conditionalFormatting sqref="F74:G74">
    <cfRule type="cellIs" dxfId="9102" priority="160" operator="lessThan">
      <formula>0</formula>
    </cfRule>
  </conditionalFormatting>
  <conditionalFormatting sqref="F74:G74">
    <cfRule type="cellIs" dxfId="9101" priority="159" operator="lessThan">
      <formula>0</formula>
    </cfRule>
  </conditionalFormatting>
  <conditionalFormatting sqref="F74:G74">
    <cfRule type="cellIs" dxfId="9100" priority="158" operator="lessThan">
      <formula>0</formula>
    </cfRule>
  </conditionalFormatting>
  <conditionalFormatting sqref="F74:G74">
    <cfRule type="cellIs" dxfId="9099" priority="157" operator="lessThan">
      <formula>0</formula>
    </cfRule>
  </conditionalFormatting>
  <conditionalFormatting sqref="F74:G74">
    <cfRule type="cellIs" dxfId="9098" priority="156" operator="lessThan">
      <formula>0</formula>
    </cfRule>
  </conditionalFormatting>
  <conditionalFormatting sqref="F74:G74">
    <cfRule type="cellIs" dxfId="9097" priority="155" operator="lessThan">
      <formula>0</formula>
    </cfRule>
  </conditionalFormatting>
  <conditionalFormatting sqref="F74:G74">
    <cfRule type="cellIs" dxfId="9096" priority="154" operator="lessThan">
      <formula>0</formula>
    </cfRule>
  </conditionalFormatting>
  <conditionalFormatting sqref="F74:G74">
    <cfRule type="cellIs" dxfId="9095" priority="149" operator="lessThan">
      <formula>0</formula>
    </cfRule>
  </conditionalFormatting>
  <conditionalFormatting sqref="F74:G74">
    <cfRule type="cellIs" dxfId="9094" priority="148" operator="lessThan">
      <formula>0</formula>
    </cfRule>
  </conditionalFormatting>
  <conditionalFormatting sqref="F74:G74">
    <cfRule type="cellIs" dxfId="9093" priority="146" operator="lessThan">
      <formula>0</formula>
    </cfRule>
  </conditionalFormatting>
  <conditionalFormatting sqref="F74:G74">
    <cfRule type="cellIs" dxfId="9092" priority="147" operator="lessThan">
      <formula>0</formula>
    </cfRule>
  </conditionalFormatting>
  <conditionalFormatting sqref="F74:G74">
    <cfRule type="cellIs" dxfId="9091" priority="145" operator="lessThan">
      <formula>0</formula>
    </cfRule>
  </conditionalFormatting>
  <conditionalFormatting sqref="F50:G51">
    <cfRule type="cellIs" dxfId="9090" priority="129" operator="lessThan">
      <formula>0</formula>
    </cfRule>
  </conditionalFormatting>
  <conditionalFormatting sqref="F50:G51">
    <cfRule type="cellIs" dxfId="9089" priority="128" operator="lessThan">
      <formula>0</formula>
    </cfRule>
  </conditionalFormatting>
  <conditionalFormatting sqref="F50:G51">
    <cfRule type="cellIs" dxfId="9088" priority="127" operator="lessThan">
      <formula>0</formula>
    </cfRule>
  </conditionalFormatting>
  <conditionalFormatting sqref="F50:G51">
    <cfRule type="cellIs" dxfId="9087" priority="125" operator="lessThan">
      <formula>0</formula>
    </cfRule>
  </conditionalFormatting>
  <conditionalFormatting sqref="F50:G51">
    <cfRule type="cellIs" dxfId="9086" priority="126" operator="lessThan">
      <formula>0</formula>
    </cfRule>
  </conditionalFormatting>
  <conditionalFormatting sqref="F50:G51">
    <cfRule type="cellIs" dxfId="9085" priority="124" operator="lessThan">
      <formula>0</formula>
    </cfRule>
  </conditionalFormatting>
  <conditionalFormatting sqref="F50:G51">
    <cfRule type="cellIs" dxfId="9084" priority="123" operator="lessThan">
      <formula>0</formula>
    </cfRule>
  </conditionalFormatting>
  <conditionalFormatting sqref="F50:G51">
    <cfRule type="cellIs" dxfId="9083" priority="122" operator="lessThan">
      <formula>0</formula>
    </cfRule>
  </conditionalFormatting>
  <conditionalFormatting sqref="F50:G51">
    <cfRule type="cellIs" dxfId="9082" priority="121" operator="lessThan">
      <formula>0</formula>
    </cfRule>
  </conditionalFormatting>
  <conditionalFormatting sqref="F50:G51">
    <cfRule type="cellIs" dxfId="9081" priority="120" operator="lessThan">
      <formula>0</formula>
    </cfRule>
  </conditionalFormatting>
  <conditionalFormatting sqref="F50:G51">
    <cfRule type="cellIs" dxfId="9080" priority="119" operator="lessThan">
      <formula>0</formula>
    </cfRule>
  </conditionalFormatting>
  <conditionalFormatting sqref="F50:G51">
    <cfRule type="cellIs" dxfId="9079" priority="116" operator="lessThan">
      <formula>0</formula>
    </cfRule>
  </conditionalFormatting>
  <conditionalFormatting sqref="F50:G51">
    <cfRule type="cellIs" dxfId="9078" priority="115" operator="lessThan">
      <formula>0</formula>
    </cfRule>
  </conditionalFormatting>
  <conditionalFormatting sqref="F50:G51">
    <cfRule type="cellIs" dxfId="9077" priority="118" operator="lessThan">
      <formula>0</formula>
    </cfRule>
  </conditionalFormatting>
  <conditionalFormatting sqref="F50:G51">
    <cfRule type="cellIs" dxfId="9076" priority="117" operator="lessThan">
      <formula>0</formula>
    </cfRule>
  </conditionalFormatting>
  <conditionalFormatting sqref="F50:G51">
    <cfRule type="cellIs" dxfId="9075" priority="114" operator="lessThan">
      <formula>0</formula>
    </cfRule>
  </conditionalFormatting>
  <conditionalFormatting sqref="F50:G51">
    <cfRule type="cellIs" dxfId="9074" priority="113" operator="lessThan">
      <formula>0</formula>
    </cfRule>
  </conditionalFormatting>
  <conditionalFormatting sqref="F50:G51">
    <cfRule type="cellIs" dxfId="9073" priority="112" operator="lessThan">
      <formula>0</formula>
    </cfRule>
  </conditionalFormatting>
  <conditionalFormatting sqref="F50:G51">
    <cfRule type="cellIs" dxfId="9072" priority="111" operator="lessThan">
      <formula>0</formula>
    </cfRule>
  </conditionalFormatting>
  <conditionalFormatting sqref="F50:G51">
    <cfRule type="cellIs" dxfId="9071" priority="110" operator="lessThan">
      <formula>0</formula>
    </cfRule>
  </conditionalFormatting>
  <conditionalFormatting sqref="F50:G51">
    <cfRule type="cellIs" dxfId="9070" priority="109" operator="lessThan">
      <formula>0</formula>
    </cfRule>
  </conditionalFormatting>
  <conditionalFormatting sqref="F50:G51">
    <cfRule type="cellIs" dxfId="9069" priority="108" operator="lessThan">
      <formula>0</formula>
    </cfRule>
  </conditionalFormatting>
  <conditionalFormatting sqref="F50:G51">
    <cfRule type="cellIs" dxfId="9068" priority="89" operator="lessThan">
      <formula>0</formula>
    </cfRule>
  </conditionalFormatting>
  <conditionalFormatting sqref="F50:G51">
    <cfRule type="cellIs" dxfId="9067" priority="87" operator="lessThan">
      <formula>0</formula>
    </cfRule>
  </conditionalFormatting>
  <conditionalFormatting sqref="F50:G51">
    <cfRule type="cellIs" dxfId="9066" priority="88" operator="lessThan">
      <formula>0</formula>
    </cfRule>
  </conditionalFormatting>
  <conditionalFormatting sqref="F50:G51">
    <cfRule type="cellIs" dxfId="9065" priority="86" operator="lessThan">
      <formula>0</formula>
    </cfRule>
  </conditionalFormatting>
  <conditionalFormatting sqref="F50:G51">
    <cfRule type="cellIs" dxfId="9064" priority="80" operator="lessThan">
      <formula>0</formula>
    </cfRule>
  </conditionalFormatting>
  <conditionalFormatting sqref="F50:G51">
    <cfRule type="cellIs" dxfId="9063" priority="78" operator="lessThan">
      <formula>0</formula>
    </cfRule>
  </conditionalFormatting>
  <conditionalFormatting sqref="F50:G51">
    <cfRule type="cellIs" dxfId="9062" priority="79" operator="lessThan">
      <formula>0</formula>
    </cfRule>
  </conditionalFormatting>
  <conditionalFormatting sqref="F50:G51">
    <cfRule type="cellIs" dxfId="9061" priority="77" operator="lessThan">
      <formula>0</formula>
    </cfRule>
  </conditionalFormatting>
  <conditionalFormatting sqref="F50:G51">
    <cfRule type="cellIs" dxfId="9060" priority="76" operator="lessThan">
      <formula>0</formula>
    </cfRule>
  </conditionalFormatting>
  <conditionalFormatting sqref="F50:G51">
    <cfRule type="cellIs" dxfId="9059" priority="75" operator="lessThan">
      <formula>0</formula>
    </cfRule>
  </conditionalFormatting>
  <conditionalFormatting sqref="F50:G51">
    <cfRule type="cellIs" dxfId="9058" priority="73" operator="lessThan">
      <formula>0</formula>
    </cfRule>
  </conditionalFormatting>
  <conditionalFormatting sqref="F50:G51">
    <cfRule type="cellIs" dxfId="9057" priority="74" operator="lessThan">
      <formula>0</formula>
    </cfRule>
  </conditionalFormatting>
  <conditionalFormatting sqref="F50:G51">
    <cfRule type="cellIs" dxfId="9056" priority="72" operator="lessThan">
      <formula>0</formula>
    </cfRule>
  </conditionalFormatting>
  <conditionalFormatting sqref="F50:G51">
    <cfRule type="cellIs" dxfId="9055" priority="71" operator="lessThan">
      <formula>0</formula>
    </cfRule>
  </conditionalFormatting>
  <conditionalFormatting sqref="F50:G51">
    <cfRule type="cellIs" dxfId="9054" priority="69" operator="lessThan">
      <formula>0</formula>
    </cfRule>
  </conditionalFormatting>
  <conditionalFormatting sqref="F50:G51">
    <cfRule type="cellIs" dxfId="9053" priority="70" operator="lessThan">
      <formula>0</formula>
    </cfRule>
  </conditionalFormatting>
  <conditionalFormatting sqref="F50:G51">
    <cfRule type="cellIs" dxfId="9052" priority="68" operator="lessThan">
      <formula>0</formula>
    </cfRule>
  </conditionalFormatting>
  <conditionalFormatting sqref="F50:G51">
    <cfRule type="cellIs" dxfId="9051" priority="67" operator="lessThan">
      <formula>0</formula>
    </cfRule>
  </conditionalFormatting>
  <conditionalFormatting sqref="F50:G51">
    <cfRule type="cellIs" dxfId="9050" priority="66" operator="lessThan">
      <formula>0</formula>
    </cfRule>
  </conditionalFormatting>
  <conditionalFormatting sqref="F50:G51">
    <cfRule type="cellIs" dxfId="9049" priority="107" operator="lessThan">
      <formula>0</formula>
    </cfRule>
  </conditionalFormatting>
  <conditionalFormatting sqref="F50:G51">
    <cfRule type="cellIs" dxfId="9048" priority="106" operator="lessThan">
      <formula>0</formula>
    </cfRule>
  </conditionalFormatting>
  <conditionalFormatting sqref="F50:G51">
    <cfRule type="cellIs" dxfId="9047" priority="105" operator="lessThan">
      <formula>0</formula>
    </cfRule>
  </conditionalFormatting>
  <conditionalFormatting sqref="F50:G51">
    <cfRule type="cellIs" dxfId="9046" priority="104" operator="lessThan">
      <formula>0</formula>
    </cfRule>
  </conditionalFormatting>
  <conditionalFormatting sqref="F50:G51">
    <cfRule type="cellIs" dxfId="9045" priority="103" operator="lessThan">
      <formula>0</formula>
    </cfRule>
  </conditionalFormatting>
  <conditionalFormatting sqref="F50:G51">
    <cfRule type="cellIs" dxfId="9044" priority="102" operator="lessThan">
      <formula>0</formula>
    </cfRule>
  </conditionalFormatting>
  <conditionalFormatting sqref="F50:G51">
    <cfRule type="cellIs" dxfId="9043" priority="101" operator="lessThan">
      <formula>0</formula>
    </cfRule>
  </conditionalFormatting>
  <conditionalFormatting sqref="F50:G51">
    <cfRule type="cellIs" dxfId="9042" priority="98" operator="lessThan">
      <formula>0</formula>
    </cfRule>
  </conditionalFormatting>
  <conditionalFormatting sqref="F50:G51">
    <cfRule type="cellIs" dxfId="9041" priority="97" operator="lessThan">
      <formula>0</formula>
    </cfRule>
  </conditionalFormatting>
  <conditionalFormatting sqref="F50:G51">
    <cfRule type="cellIs" dxfId="9040" priority="100" operator="lessThan">
      <formula>0</formula>
    </cfRule>
  </conditionalFormatting>
  <conditionalFormatting sqref="F50:G51">
    <cfRule type="cellIs" dxfId="9039" priority="99" operator="lessThan">
      <formula>0</formula>
    </cfRule>
  </conditionalFormatting>
  <conditionalFormatting sqref="F50:G51">
    <cfRule type="cellIs" dxfId="9038" priority="96" operator="lessThan">
      <formula>0</formula>
    </cfRule>
  </conditionalFormatting>
  <conditionalFormatting sqref="F50:G51">
    <cfRule type="cellIs" dxfId="9037" priority="95" operator="lessThan">
      <formula>0</formula>
    </cfRule>
  </conditionalFormatting>
  <conditionalFormatting sqref="F50:G51">
    <cfRule type="cellIs" dxfId="9036" priority="94" operator="lessThan">
      <formula>0</formula>
    </cfRule>
  </conditionalFormatting>
  <conditionalFormatting sqref="F50:G51">
    <cfRule type="cellIs" dxfId="9035" priority="93" operator="lessThan">
      <formula>0</formula>
    </cfRule>
  </conditionalFormatting>
  <conditionalFormatting sqref="F50:G51">
    <cfRule type="cellIs" dxfId="9034" priority="92" operator="lessThan">
      <formula>0</formula>
    </cfRule>
  </conditionalFormatting>
  <conditionalFormatting sqref="F50:G51">
    <cfRule type="cellIs" dxfId="9033" priority="91" operator="lessThan">
      <formula>0</formula>
    </cfRule>
  </conditionalFormatting>
  <conditionalFormatting sqref="F50:G51">
    <cfRule type="cellIs" dxfId="9032" priority="90" operator="lessThan">
      <formula>0</formula>
    </cfRule>
  </conditionalFormatting>
  <conditionalFormatting sqref="F50:G51">
    <cfRule type="cellIs" dxfId="9031" priority="85" operator="lessThan">
      <formula>0</formula>
    </cfRule>
  </conditionalFormatting>
  <conditionalFormatting sqref="F50:G51">
    <cfRule type="cellIs" dxfId="9030" priority="84" operator="lessThan">
      <formula>0</formula>
    </cfRule>
  </conditionalFormatting>
  <conditionalFormatting sqref="F50:G51">
    <cfRule type="cellIs" dxfId="9029" priority="82" operator="lessThan">
      <formula>0</formula>
    </cfRule>
  </conditionalFormatting>
  <conditionalFormatting sqref="F50:G51">
    <cfRule type="cellIs" dxfId="9028" priority="83" operator="lessThan">
      <formula>0</formula>
    </cfRule>
  </conditionalFormatting>
  <conditionalFormatting sqref="F50:G51">
    <cfRule type="cellIs" dxfId="9027" priority="81" operator="lessThan">
      <formula>0</formula>
    </cfRule>
  </conditionalFormatting>
  <conditionalFormatting sqref="C38:D38">
    <cfRule type="cellIs" dxfId="9026" priority="65" operator="lessThan">
      <formula>0</formula>
    </cfRule>
  </conditionalFormatting>
  <conditionalFormatting sqref="F59">
    <cfRule type="cellIs" dxfId="9025" priority="64" operator="lessThan">
      <formula>0</formula>
    </cfRule>
  </conditionalFormatting>
  <conditionalFormatting sqref="F59">
    <cfRule type="cellIs" dxfId="9024" priority="63" operator="lessThan">
      <formula>0</formula>
    </cfRule>
  </conditionalFormatting>
  <conditionalFormatting sqref="F59">
    <cfRule type="cellIs" dxfId="9023" priority="62" operator="lessThan">
      <formula>0</formula>
    </cfRule>
  </conditionalFormatting>
  <conditionalFormatting sqref="F59">
    <cfRule type="cellIs" dxfId="9022" priority="60" operator="lessThan">
      <formula>0</formula>
    </cfRule>
  </conditionalFormatting>
  <conditionalFormatting sqref="F59">
    <cfRule type="cellIs" dxfId="9021" priority="61" operator="lessThan">
      <formula>0</formula>
    </cfRule>
  </conditionalFormatting>
  <conditionalFormatting sqref="F59">
    <cfRule type="cellIs" dxfId="9020" priority="59" operator="lessThan">
      <formula>0</formula>
    </cfRule>
  </conditionalFormatting>
  <conditionalFormatting sqref="F59">
    <cfRule type="cellIs" dxfId="9019" priority="58" operator="lessThan">
      <formula>0</formula>
    </cfRule>
  </conditionalFormatting>
  <conditionalFormatting sqref="F59">
    <cfRule type="cellIs" dxfId="9018" priority="57" operator="lessThan">
      <formula>0</formula>
    </cfRule>
  </conditionalFormatting>
  <conditionalFormatting sqref="F59">
    <cfRule type="cellIs" dxfId="9017" priority="56" operator="lessThan">
      <formula>0</formula>
    </cfRule>
  </conditionalFormatting>
  <conditionalFormatting sqref="F59">
    <cfRule type="cellIs" dxfId="9016" priority="55" operator="lessThan">
      <formula>0</formula>
    </cfRule>
  </conditionalFormatting>
  <conditionalFormatting sqref="F59">
    <cfRule type="cellIs" dxfId="9015" priority="54" operator="lessThan">
      <formula>0</formula>
    </cfRule>
  </conditionalFormatting>
  <conditionalFormatting sqref="F59">
    <cfRule type="cellIs" dxfId="9014" priority="51" operator="lessThan">
      <formula>0</formula>
    </cfRule>
  </conditionalFormatting>
  <conditionalFormatting sqref="F59">
    <cfRule type="cellIs" dxfId="9013" priority="50" operator="lessThan">
      <formula>0</formula>
    </cfRule>
  </conditionalFormatting>
  <conditionalFormatting sqref="F59">
    <cfRule type="cellIs" dxfId="9012" priority="53" operator="lessThan">
      <formula>0</formula>
    </cfRule>
  </conditionalFormatting>
  <conditionalFormatting sqref="F59">
    <cfRule type="cellIs" dxfId="9011" priority="52" operator="lessThan">
      <formula>0</formula>
    </cfRule>
  </conditionalFormatting>
  <conditionalFormatting sqref="F59">
    <cfRule type="cellIs" dxfId="9010" priority="49" operator="lessThan">
      <formula>0</formula>
    </cfRule>
  </conditionalFormatting>
  <conditionalFormatting sqref="F59">
    <cfRule type="cellIs" dxfId="9009" priority="48" operator="lessThan">
      <formula>0</formula>
    </cfRule>
  </conditionalFormatting>
  <conditionalFormatting sqref="F59">
    <cfRule type="cellIs" dxfId="9008" priority="47" operator="lessThan">
      <formula>0</formula>
    </cfRule>
  </conditionalFormatting>
  <conditionalFormatting sqref="F59">
    <cfRule type="cellIs" dxfId="9007" priority="46" operator="lessThan">
      <formula>0</formula>
    </cfRule>
  </conditionalFormatting>
  <conditionalFormatting sqref="F59">
    <cfRule type="cellIs" dxfId="9006" priority="45" operator="lessThan">
      <formula>0</formula>
    </cfRule>
  </conditionalFormatting>
  <conditionalFormatting sqref="F59">
    <cfRule type="cellIs" dxfId="9005" priority="44" operator="lessThan">
      <formula>0</formula>
    </cfRule>
  </conditionalFormatting>
  <conditionalFormatting sqref="F59">
    <cfRule type="cellIs" dxfId="9004" priority="43" operator="lessThan">
      <formula>0</formula>
    </cfRule>
  </conditionalFormatting>
  <conditionalFormatting sqref="F59">
    <cfRule type="cellIs" dxfId="9003" priority="24" operator="lessThan">
      <formula>0</formula>
    </cfRule>
  </conditionalFormatting>
  <conditionalFormatting sqref="F59">
    <cfRule type="cellIs" dxfId="9002" priority="22" operator="lessThan">
      <formula>0</formula>
    </cfRule>
  </conditionalFormatting>
  <conditionalFormatting sqref="F59">
    <cfRule type="cellIs" dxfId="9001" priority="23" operator="lessThan">
      <formula>0</formula>
    </cfRule>
  </conditionalFormatting>
  <conditionalFormatting sqref="F59">
    <cfRule type="cellIs" dxfId="9000" priority="21" operator="lessThan">
      <formula>0</formula>
    </cfRule>
  </conditionalFormatting>
  <conditionalFormatting sqref="F59">
    <cfRule type="cellIs" dxfId="8999" priority="15" operator="lessThan">
      <formula>0</formula>
    </cfRule>
  </conditionalFormatting>
  <conditionalFormatting sqref="F59">
    <cfRule type="cellIs" dxfId="8998" priority="13" operator="lessThan">
      <formula>0</formula>
    </cfRule>
  </conditionalFormatting>
  <conditionalFormatting sqref="F59">
    <cfRule type="cellIs" dxfId="8997" priority="14" operator="lessThan">
      <formula>0</formula>
    </cfRule>
  </conditionalFormatting>
  <conditionalFormatting sqref="F59">
    <cfRule type="cellIs" dxfId="8996" priority="12" operator="lessThan">
      <formula>0</formula>
    </cfRule>
  </conditionalFormatting>
  <conditionalFormatting sqref="F59">
    <cfRule type="cellIs" dxfId="8995" priority="11" operator="lessThan">
      <formula>0</formula>
    </cfRule>
  </conditionalFormatting>
  <conditionalFormatting sqref="F59">
    <cfRule type="cellIs" dxfId="8994" priority="10" operator="lessThan">
      <formula>0</formula>
    </cfRule>
  </conditionalFormatting>
  <conditionalFormatting sqref="F59">
    <cfRule type="cellIs" dxfId="8993" priority="8" operator="lessThan">
      <formula>0</formula>
    </cfRule>
  </conditionalFormatting>
  <conditionalFormatting sqref="F59">
    <cfRule type="cellIs" dxfId="8992" priority="9" operator="lessThan">
      <formula>0</formula>
    </cfRule>
  </conditionalFormatting>
  <conditionalFormatting sqref="F59">
    <cfRule type="cellIs" dxfId="8991" priority="7" operator="lessThan">
      <formula>0</formula>
    </cfRule>
  </conditionalFormatting>
  <conditionalFormatting sqref="F59">
    <cfRule type="cellIs" dxfId="8990" priority="6" operator="lessThan">
      <formula>0</formula>
    </cfRule>
  </conditionalFormatting>
  <conditionalFormatting sqref="F59">
    <cfRule type="cellIs" dxfId="8989" priority="4" operator="lessThan">
      <formula>0</formula>
    </cfRule>
  </conditionalFormatting>
  <conditionalFormatting sqref="F59">
    <cfRule type="cellIs" dxfId="8988" priority="5" operator="lessThan">
      <formula>0</formula>
    </cfRule>
  </conditionalFormatting>
  <conditionalFormatting sqref="F59">
    <cfRule type="cellIs" dxfId="8987" priority="3" operator="lessThan">
      <formula>0</formula>
    </cfRule>
  </conditionalFormatting>
  <conditionalFormatting sqref="F59">
    <cfRule type="cellIs" dxfId="8986" priority="2" operator="lessThan">
      <formula>0</formula>
    </cfRule>
  </conditionalFormatting>
  <conditionalFormatting sqref="F59">
    <cfRule type="cellIs" dxfId="8985" priority="1" operator="lessThan">
      <formula>0</formula>
    </cfRule>
  </conditionalFormatting>
  <conditionalFormatting sqref="F59">
    <cfRule type="cellIs" dxfId="8984" priority="42" operator="lessThan">
      <formula>0</formula>
    </cfRule>
  </conditionalFormatting>
  <conditionalFormatting sqref="F59">
    <cfRule type="cellIs" dxfId="8983" priority="41" operator="lessThan">
      <formula>0</formula>
    </cfRule>
  </conditionalFormatting>
  <conditionalFormatting sqref="F59">
    <cfRule type="cellIs" dxfId="8982" priority="40" operator="lessThan">
      <formula>0</formula>
    </cfRule>
  </conditionalFormatting>
  <conditionalFormatting sqref="F59">
    <cfRule type="cellIs" dxfId="8981" priority="39" operator="lessThan">
      <formula>0</formula>
    </cfRule>
  </conditionalFormatting>
  <conditionalFormatting sqref="F59">
    <cfRule type="cellIs" dxfId="8980" priority="38" operator="lessThan">
      <formula>0</formula>
    </cfRule>
  </conditionalFormatting>
  <conditionalFormatting sqref="F59">
    <cfRule type="cellIs" dxfId="8979" priority="37" operator="lessThan">
      <formula>0</formula>
    </cfRule>
  </conditionalFormatting>
  <conditionalFormatting sqref="F59">
    <cfRule type="cellIs" dxfId="8978" priority="36" operator="lessThan">
      <formula>0</formula>
    </cfRule>
  </conditionalFormatting>
  <conditionalFormatting sqref="F59">
    <cfRule type="cellIs" dxfId="8977" priority="33" operator="lessThan">
      <formula>0</formula>
    </cfRule>
  </conditionalFormatting>
  <conditionalFormatting sqref="F59">
    <cfRule type="cellIs" dxfId="8976" priority="32" operator="lessThan">
      <formula>0</formula>
    </cfRule>
  </conditionalFormatting>
  <conditionalFormatting sqref="F59">
    <cfRule type="cellIs" dxfId="8975" priority="35" operator="lessThan">
      <formula>0</formula>
    </cfRule>
  </conditionalFormatting>
  <conditionalFormatting sqref="F59">
    <cfRule type="cellIs" dxfId="8974" priority="34" operator="lessThan">
      <formula>0</formula>
    </cfRule>
  </conditionalFormatting>
  <conditionalFormatting sqref="F59">
    <cfRule type="cellIs" dxfId="8973" priority="31" operator="lessThan">
      <formula>0</formula>
    </cfRule>
  </conditionalFormatting>
  <conditionalFormatting sqref="F59">
    <cfRule type="cellIs" dxfId="8972" priority="30" operator="lessThan">
      <formula>0</formula>
    </cfRule>
  </conditionalFormatting>
  <conditionalFormatting sqref="F59">
    <cfRule type="cellIs" dxfId="8971" priority="29" operator="lessThan">
      <formula>0</formula>
    </cfRule>
  </conditionalFormatting>
  <conditionalFormatting sqref="F59">
    <cfRule type="cellIs" dxfId="8970" priority="28" operator="lessThan">
      <formula>0</formula>
    </cfRule>
  </conditionalFormatting>
  <conditionalFormatting sqref="F59">
    <cfRule type="cellIs" dxfId="8969" priority="27" operator="lessThan">
      <formula>0</formula>
    </cfRule>
  </conditionalFormatting>
  <conditionalFormatting sqref="F59">
    <cfRule type="cellIs" dxfId="8968" priority="26" operator="lessThan">
      <formula>0</formula>
    </cfRule>
  </conditionalFormatting>
  <conditionalFormatting sqref="F59">
    <cfRule type="cellIs" dxfId="8967" priority="25" operator="lessThan">
      <formula>0</formula>
    </cfRule>
  </conditionalFormatting>
  <conditionalFormatting sqref="F59">
    <cfRule type="cellIs" dxfId="8966" priority="20" operator="lessThan">
      <formula>0</formula>
    </cfRule>
  </conditionalFormatting>
  <conditionalFormatting sqref="F59">
    <cfRule type="cellIs" dxfId="8965" priority="19" operator="lessThan">
      <formula>0</formula>
    </cfRule>
  </conditionalFormatting>
  <conditionalFormatting sqref="F59">
    <cfRule type="cellIs" dxfId="8964" priority="17" operator="lessThan">
      <formula>0</formula>
    </cfRule>
  </conditionalFormatting>
  <conditionalFormatting sqref="F59">
    <cfRule type="cellIs" dxfId="8963" priority="18" operator="lessThan">
      <formula>0</formula>
    </cfRule>
  </conditionalFormatting>
  <conditionalFormatting sqref="F59">
    <cfRule type="cellIs" dxfId="8962" priority="16" operator="lessThan">
      <formula>0</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workbookViewId="0">
      <pane ySplit="1" topLeftCell="A78" activePane="bottomLeft" state="frozen"/>
      <selection pane="bottomLeft" activeCell="B84" sqref="B84"/>
    </sheetView>
  </sheetViews>
  <sheetFormatPr baseColWidth="10" defaultColWidth="11.42578125" defaultRowHeight="15" x14ac:dyDescent="0.25"/>
  <cols>
    <col min="2" max="2" width="15.7109375" customWidth="1"/>
  </cols>
  <sheetData>
    <row r="1" spans="1:3" x14ac:dyDescent="0.25">
      <c r="A1" s="38" t="s">
        <v>70</v>
      </c>
      <c r="B1" s="35" t="s">
        <v>112</v>
      </c>
      <c r="C1" s="1"/>
    </row>
    <row r="2" spans="1:3" x14ac:dyDescent="0.25">
      <c r="A2" s="36">
        <v>42736</v>
      </c>
      <c r="B2" s="37">
        <v>-2.1000000000000001E-2</v>
      </c>
    </row>
    <row r="3" spans="1:3" x14ac:dyDescent="0.25">
      <c r="A3" s="36">
        <v>42767</v>
      </c>
      <c r="B3" s="37">
        <v>-4.4999999999999998E-2</v>
      </c>
    </row>
    <row r="4" spans="1:3" x14ac:dyDescent="0.25">
      <c r="A4" s="36">
        <v>42795</v>
      </c>
      <c r="B4" s="37">
        <v>1.2999999999999999E-2</v>
      </c>
    </row>
    <row r="5" spans="1:3" x14ac:dyDescent="0.25">
      <c r="A5" s="36">
        <v>42826</v>
      </c>
      <c r="B5" s="37">
        <v>-4.7E-2</v>
      </c>
    </row>
    <row r="6" spans="1:3" x14ac:dyDescent="0.25">
      <c r="A6" s="36">
        <v>42856</v>
      </c>
      <c r="B6" s="37">
        <v>0</v>
      </c>
    </row>
    <row r="7" spans="1:3" x14ac:dyDescent="0.25">
      <c r="A7" s="36">
        <v>42887</v>
      </c>
      <c r="B7" s="37">
        <v>-0.01</v>
      </c>
    </row>
    <row r="8" spans="1:3" x14ac:dyDescent="0.25">
      <c r="A8" s="36">
        <v>42917</v>
      </c>
      <c r="B8" s="37">
        <v>4.3999999999999997E-2</v>
      </c>
    </row>
    <row r="9" spans="1:3" x14ac:dyDescent="0.25">
      <c r="A9" s="36">
        <v>42948</v>
      </c>
      <c r="B9" s="37">
        <v>-1.4999999999999999E-2</v>
      </c>
    </row>
    <row r="10" spans="1:3" x14ac:dyDescent="0.25">
      <c r="A10" s="36">
        <v>42979</v>
      </c>
      <c r="B10" s="37">
        <v>-1.4999999999999999E-2</v>
      </c>
    </row>
    <row r="11" spans="1:3" x14ac:dyDescent="0.25">
      <c r="A11" s="36">
        <v>43009</v>
      </c>
      <c r="B11" s="37">
        <v>8.0000000000000002E-3</v>
      </c>
    </row>
    <row r="12" spans="1:3" x14ac:dyDescent="0.25">
      <c r="A12" s="36">
        <v>43040</v>
      </c>
      <c r="B12" s="37">
        <v>8.0000000000000002E-3</v>
      </c>
    </row>
    <row r="13" spans="1:3" x14ac:dyDescent="0.25">
      <c r="A13" s="36">
        <v>43070</v>
      </c>
      <c r="B13" s="37">
        <v>7.0000000000000001E-3</v>
      </c>
    </row>
    <row r="14" spans="1:3" x14ac:dyDescent="0.25">
      <c r="A14" s="36">
        <v>43101</v>
      </c>
      <c r="B14" s="37">
        <v>3.0000000000000001E-3</v>
      </c>
    </row>
    <row r="15" spans="1:3" x14ac:dyDescent="0.25">
      <c r="A15" s="36">
        <v>43132</v>
      </c>
      <c r="B15" s="37">
        <v>-1E-3</v>
      </c>
    </row>
    <row r="16" spans="1:3" x14ac:dyDescent="0.25">
      <c r="A16" s="36">
        <v>43160</v>
      </c>
      <c r="B16" s="37">
        <v>1E-3</v>
      </c>
    </row>
    <row r="17" spans="1:2" x14ac:dyDescent="0.25">
      <c r="A17" s="36">
        <v>43191</v>
      </c>
      <c r="B17" s="37">
        <v>6.7000000000000004E-2</v>
      </c>
    </row>
    <row r="18" spans="1:2" x14ac:dyDescent="0.25">
      <c r="A18" s="36">
        <v>43221</v>
      </c>
      <c r="B18" s="37">
        <v>0.02</v>
      </c>
    </row>
    <row r="19" spans="1:2" x14ac:dyDescent="0.25">
      <c r="A19" s="36">
        <v>43252</v>
      </c>
      <c r="B19" s="37">
        <v>1.9E-2</v>
      </c>
    </row>
    <row r="20" spans="1:2" x14ac:dyDescent="0.25">
      <c r="A20" s="36">
        <v>43282</v>
      </c>
      <c r="B20" s="37">
        <v>2.5999999999999999E-2</v>
      </c>
    </row>
    <row r="21" spans="1:2" x14ac:dyDescent="0.25">
      <c r="A21" s="36">
        <v>43313</v>
      </c>
      <c r="B21" s="37">
        <v>3.3000000000000002E-2</v>
      </c>
    </row>
    <row r="22" spans="1:2" x14ac:dyDescent="0.25">
      <c r="A22" s="36">
        <v>43344</v>
      </c>
      <c r="B22" s="37">
        <v>2.1999999999999999E-2</v>
      </c>
    </row>
    <row r="23" spans="1:2" x14ac:dyDescent="0.25">
      <c r="A23" s="36">
        <v>43374</v>
      </c>
      <c r="B23" s="37">
        <v>0.02</v>
      </c>
    </row>
    <row r="24" spans="1:2" x14ac:dyDescent="0.25">
      <c r="A24" s="36">
        <v>43405</v>
      </c>
      <c r="B24" s="37">
        <v>3.9E-2</v>
      </c>
    </row>
    <row r="25" spans="1:2" x14ac:dyDescent="0.25">
      <c r="A25" s="36">
        <v>43435</v>
      </c>
      <c r="B25" s="37">
        <v>3.0000000000000001E-3</v>
      </c>
    </row>
    <row r="26" spans="1:2" x14ac:dyDescent="0.25">
      <c r="A26" s="36">
        <v>43466</v>
      </c>
      <c r="B26" s="37">
        <v>2.7E-2</v>
      </c>
    </row>
    <row r="27" spans="1:2" x14ac:dyDescent="0.25">
      <c r="A27" s="36">
        <v>43497</v>
      </c>
      <c r="B27" s="37">
        <v>3.2000000000000001E-2</v>
      </c>
    </row>
    <row r="28" spans="1:2" x14ac:dyDescent="0.25">
      <c r="A28" s="36">
        <v>43525</v>
      </c>
      <c r="B28" s="37">
        <v>3.1E-2</v>
      </c>
    </row>
    <row r="29" spans="1:2" x14ac:dyDescent="0.25">
      <c r="A29" s="36">
        <v>43556</v>
      </c>
      <c r="B29" s="37">
        <v>2E-3</v>
      </c>
    </row>
    <row r="30" spans="1:2" x14ac:dyDescent="0.25">
      <c r="A30" s="36">
        <v>43586</v>
      </c>
      <c r="B30" s="37">
        <v>2.1999999999999999E-2</v>
      </c>
    </row>
    <row r="31" spans="1:2" x14ac:dyDescent="0.25">
      <c r="A31" s="36">
        <v>43617</v>
      </c>
      <c r="B31" s="37">
        <v>-1E-3</v>
      </c>
    </row>
    <row r="32" spans="1:2" x14ac:dyDescent="0.25">
      <c r="A32" s="36">
        <v>43647</v>
      </c>
      <c r="B32" s="37">
        <v>3.1E-2</v>
      </c>
    </row>
    <row r="33" spans="1:2" x14ac:dyDescent="0.25">
      <c r="A33" s="36">
        <v>43678</v>
      </c>
      <c r="B33" s="37">
        <v>5.0000000000000001E-3</v>
      </c>
    </row>
    <row r="34" spans="1:2" x14ac:dyDescent="0.25">
      <c r="A34" s="36">
        <v>43709</v>
      </c>
      <c r="B34" s="37">
        <v>6.0000000000000001E-3</v>
      </c>
    </row>
    <row r="35" spans="1:2" x14ac:dyDescent="0.25">
      <c r="A35" s="36">
        <v>43739</v>
      </c>
      <c r="B35" s="37">
        <v>3.1E-2</v>
      </c>
    </row>
    <row r="36" spans="1:2" x14ac:dyDescent="0.25">
      <c r="A36" s="36">
        <v>43770</v>
      </c>
      <c r="B36" s="37">
        <v>-2E-3</v>
      </c>
    </row>
    <row r="37" spans="1:2" x14ac:dyDescent="0.25">
      <c r="A37" s="36">
        <v>43800</v>
      </c>
      <c r="B37" s="37">
        <v>2.3E-2</v>
      </c>
    </row>
    <row r="38" spans="1:2" x14ac:dyDescent="0.25">
      <c r="A38" s="36">
        <v>43831</v>
      </c>
      <c r="B38" s="37">
        <v>1.9E-2</v>
      </c>
    </row>
    <row r="39" spans="1:2" x14ac:dyDescent="0.25">
      <c r="A39" s="36">
        <v>43862</v>
      </c>
      <c r="B39" s="37">
        <v>4.9000000000000002E-2</v>
      </c>
    </row>
    <row r="40" spans="1:2" x14ac:dyDescent="0.25">
      <c r="A40" s="36">
        <v>43891</v>
      </c>
      <c r="B40" s="37">
        <v>-7.6999999999999999E-2</v>
      </c>
    </row>
    <row r="41" spans="1:2" x14ac:dyDescent="0.25">
      <c r="A41" s="36">
        <v>43922</v>
      </c>
      <c r="B41" s="37">
        <v>-0.29599999999999999</v>
      </c>
    </row>
    <row r="42" spans="1:2" x14ac:dyDescent="0.25">
      <c r="A42" s="36">
        <v>43952</v>
      </c>
      <c r="B42" s="37">
        <v>-0.22899999999999998</v>
      </c>
    </row>
    <row r="43" spans="1:2" x14ac:dyDescent="0.25">
      <c r="A43" s="36">
        <v>43983</v>
      </c>
      <c r="B43" s="37">
        <v>-0.124</v>
      </c>
    </row>
    <row r="44" spans="1:2" x14ac:dyDescent="0.25">
      <c r="A44" s="36">
        <v>44013</v>
      </c>
      <c r="B44" s="37">
        <v>-0.108</v>
      </c>
    </row>
    <row r="45" spans="1:2" x14ac:dyDescent="0.25">
      <c r="A45" s="36">
        <v>44044</v>
      </c>
      <c r="B45" s="37">
        <v>-0.122</v>
      </c>
    </row>
    <row r="46" spans="1:2" x14ac:dyDescent="0.25">
      <c r="A46" s="36">
        <v>44075</v>
      </c>
      <c r="B46" s="37">
        <v>-8.5999999999999993E-2</v>
      </c>
    </row>
    <row r="47" spans="1:2" x14ac:dyDescent="0.25">
      <c r="A47" s="36">
        <v>44105</v>
      </c>
      <c r="B47" s="37">
        <v>-0.08</v>
      </c>
    </row>
    <row r="48" spans="1:2" x14ac:dyDescent="0.25">
      <c r="A48" s="36">
        <v>44136</v>
      </c>
      <c r="B48" s="37">
        <v>-7.0999999999999994E-2</v>
      </c>
    </row>
    <row r="49" spans="1:2" x14ac:dyDescent="0.25">
      <c r="A49" s="36">
        <v>44166</v>
      </c>
      <c r="B49" s="37">
        <v>-5.4000000000000006E-2</v>
      </c>
    </row>
    <row r="50" spans="1:2" x14ac:dyDescent="0.25">
      <c r="A50" s="36">
        <v>44197</v>
      </c>
      <c r="B50" s="37">
        <v>-6.4000000000000001E-2</v>
      </c>
    </row>
    <row r="51" spans="1:2" x14ac:dyDescent="0.25">
      <c r="A51" s="36">
        <v>44228</v>
      </c>
      <c r="B51" s="37">
        <v>-6.2E-2</v>
      </c>
    </row>
    <row r="52" spans="1:2" x14ac:dyDescent="0.25">
      <c r="A52" s="36">
        <v>44256</v>
      </c>
      <c r="B52" s="37">
        <v>9.0999999999999998E-2</v>
      </c>
    </row>
    <row r="53" spans="1:2" x14ac:dyDescent="0.25">
      <c r="A53" s="36">
        <v>44287</v>
      </c>
      <c r="B53" s="37">
        <v>0.39600000000000002</v>
      </c>
    </row>
    <row r="54" spans="1:2" x14ac:dyDescent="0.25">
      <c r="A54" s="36">
        <v>44317</v>
      </c>
      <c r="B54" s="37">
        <v>6.4000000000000001E-2</v>
      </c>
    </row>
    <row r="55" spans="1:2" x14ac:dyDescent="0.25">
      <c r="A55" s="36">
        <v>44348</v>
      </c>
      <c r="B55" s="37">
        <v>0.13800000000000001</v>
      </c>
    </row>
    <row r="56" spans="1:2" x14ac:dyDescent="0.25">
      <c r="A56" s="36">
        <v>44378</v>
      </c>
      <c r="B56" s="37">
        <v>0.13500000000000001</v>
      </c>
    </row>
    <row r="57" spans="1:2" x14ac:dyDescent="0.25">
      <c r="A57" s="36">
        <v>44409</v>
      </c>
      <c r="B57" s="37">
        <v>0.155</v>
      </c>
    </row>
    <row r="58" spans="1:2" x14ac:dyDescent="0.25">
      <c r="A58" s="36">
        <v>44440</v>
      </c>
      <c r="B58" s="37">
        <v>0.13700000000000001</v>
      </c>
    </row>
    <row r="59" spans="1:2" x14ac:dyDescent="0.25">
      <c r="A59" s="36">
        <v>44470</v>
      </c>
      <c r="B59" s="37">
        <v>9.6000000000000002E-2</v>
      </c>
    </row>
    <row r="60" spans="1:2" x14ac:dyDescent="0.25">
      <c r="A60" s="36">
        <v>44501</v>
      </c>
      <c r="B60" s="37">
        <v>0.125</v>
      </c>
    </row>
    <row r="61" spans="1:2" x14ac:dyDescent="0.25">
      <c r="A61" s="36">
        <v>44531</v>
      </c>
      <c r="B61" s="37">
        <v>0.105</v>
      </c>
    </row>
    <row r="62" spans="1:2" x14ac:dyDescent="0.25">
      <c r="A62" s="36">
        <v>44562</v>
      </c>
      <c r="B62" s="37">
        <v>0.10300000000000001</v>
      </c>
    </row>
    <row r="63" spans="1:2" x14ac:dyDescent="0.25">
      <c r="A63" s="36">
        <v>44593</v>
      </c>
      <c r="B63" s="37">
        <v>7.4999999999999997E-2</v>
      </c>
    </row>
    <row r="64" spans="1:2" x14ac:dyDescent="0.25">
      <c r="A64" s="36">
        <v>44621</v>
      </c>
      <c r="B64" s="37">
        <v>8.3000000000000004E-2</v>
      </c>
    </row>
    <row r="65" spans="1:3" x14ac:dyDescent="0.25">
      <c r="A65" s="36">
        <v>44652</v>
      </c>
      <c r="B65" s="37">
        <v>9.0999999999999998E-2</v>
      </c>
    </row>
    <row r="66" spans="1:3" x14ac:dyDescent="0.25">
      <c r="A66" s="36">
        <v>44682</v>
      </c>
      <c r="B66" s="37">
        <v>0.29899999999999999</v>
      </c>
      <c r="C66" s="453"/>
    </row>
    <row r="67" spans="1:3" x14ac:dyDescent="0.25">
      <c r="A67" s="36">
        <v>44713</v>
      </c>
      <c r="B67" s="37">
        <v>8.8000000000000009E-2</v>
      </c>
    </row>
    <row r="68" spans="1:3" x14ac:dyDescent="0.25">
      <c r="A68" s="36">
        <v>44743</v>
      </c>
      <c r="B68" s="37">
        <v>4.2999999999999997E-2</v>
      </c>
    </row>
    <row r="69" spans="1:3" x14ac:dyDescent="0.25">
      <c r="A69" s="36">
        <v>44774</v>
      </c>
      <c r="B69" s="37">
        <v>7.0999999999999994E-2</v>
      </c>
      <c r="C69" s="136"/>
    </row>
    <row r="70" spans="1:3" x14ac:dyDescent="0.25">
      <c r="A70" s="36">
        <v>44805</v>
      </c>
      <c r="B70" s="37">
        <v>4.4000000000000004E-2</v>
      </c>
      <c r="C70" s="453"/>
    </row>
    <row r="71" spans="1:3" x14ac:dyDescent="0.25">
      <c r="A71" s="36">
        <v>44835</v>
      </c>
      <c r="B71" s="37">
        <v>3.3000000000000002E-2</v>
      </c>
    </row>
    <row r="72" spans="1:3" x14ac:dyDescent="0.25">
      <c r="A72" s="36">
        <v>44866</v>
      </c>
      <c r="B72" s="37">
        <v>2.5000000000000001E-2</v>
      </c>
    </row>
    <row r="73" spans="1:3" x14ac:dyDescent="0.25">
      <c r="A73" s="36">
        <v>44896</v>
      </c>
      <c r="B73" s="37">
        <v>7.0000000000000001E-3</v>
      </c>
    </row>
    <row r="74" spans="1:3" x14ac:dyDescent="0.25">
      <c r="A74" s="36">
        <v>44927</v>
      </c>
      <c r="B74" s="37">
        <v>8.0000000000000002E-3</v>
      </c>
    </row>
    <row r="75" spans="1:3" x14ac:dyDescent="0.25">
      <c r="A75" s="36">
        <v>44958</v>
      </c>
      <c r="B75" s="37">
        <v>8.0000000000000002E-3</v>
      </c>
    </row>
    <row r="76" spans="1:3" x14ac:dyDescent="0.25">
      <c r="A76" s="36">
        <v>44986</v>
      </c>
      <c r="B76" s="37">
        <v>-4.0000000000000001E-3</v>
      </c>
    </row>
    <row r="77" spans="1:3" x14ac:dyDescent="0.25">
      <c r="A77" s="36">
        <v>45017</v>
      </c>
      <c r="B77" s="37">
        <v>-3.0000000000000001E-3</v>
      </c>
    </row>
    <row r="78" spans="1:3" x14ac:dyDescent="0.25">
      <c r="A78" s="36">
        <v>45047</v>
      </c>
      <c r="B78" s="37">
        <v>-0.01</v>
      </c>
    </row>
    <row r="79" spans="1:3" x14ac:dyDescent="0.25">
      <c r="A79" s="36">
        <v>45078</v>
      </c>
      <c r="B79" s="37">
        <v>-2.1000000000000001E-2</v>
      </c>
    </row>
    <row r="80" spans="1:3" x14ac:dyDescent="0.25">
      <c r="A80" s="36">
        <v>45108</v>
      </c>
      <c r="B80" s="37">
        <v>-3.6000000000000004E-2</v>
      </c>
    </row>
    <row r="81" spans="1:2" x14ac:dyDescent="0.25">
      <c r="A81" s="36">
        <v>45139</v>
      </c>
      <c r="B81" s="37">
        <v>-4.5999999999999999E-2</v>
      </c>
    </row>
    <row r="82" spans="1:2" x14ac:dyDescent="0.25">
      <c r="A82" s="36">
        <v>45170</v>
      </c>
      <c r="B82" s="37">
        <v>-2.8000000000000001E-2</v>
      </c>
    </row>
    <row r="83" spans="1:2" x14ac:dyDescent="0.25">
      <c r="A83" s="36">
        <v>45200</v>
      </c>
      <c r="B83" s="37">
        <v>-2.1999999999999999E-2</v>
      </c>
    </row>
  </sheetData>
  <sheetProtection algorithmName="SHA-512" hashValue="XZY7VA+0oKmnbAzcAGScP6uk3qouiwe2OBg2qJd1vLz1lIdSnXLrx3hV6aRQy3zmFjjUg0onl7pOSxNT5OC0gg==" saltValue="Y0XUbZfKGaMC1HvrvfMVzA==" spinCount="10000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showGridLines="0" topLeftCell="D11" zoomScale="90" zoomScaleNormal="90" workbookViewId="0">
      <selection activeCell="A63" sqref="A63:P64"/>
    </sheetView>
  </sheetViews>
  <sheetFormatPr baseColWidth="10" defaultColWidth="11.42578125" defaultRowHeight="14.25" x14ac:dyDescent="0.2"/>
  <cols>
    <col min="1" max="1" width="1.28515625" style="216" customWidth="1"/>
    <col min="2" max="2" width="32.7109375" style="216" customWidth="1"/>
    <col min="3" max="3" width="12.7109375" style="216" customWidth="1"/>
    <col min="4" max="4" width="16" style="216" customWidth="1"/>
    <col min="5" max="5" width="35.7109375" style="216" customWidth="1"/>
    <col min="6" max="6" width="13.28515625" style="216" customWidth="1"/>
    <col min="7" max="7" width="18" style="216" customWidth="1"/>
    <col min="8" max="8" width="14.5703125" style="216" customWidth="1"/>
    <col min="9" max="9" width="13.7109375" style="216" customWidth="1"/>
    <col min="10" max="10" width="2.7109375" style="216" customWidth="1"/>
    <col min="11" max="11" width="12.140625" style="216" customWidth="1"/>
    <col min="12" max="12" width="13.140625" style="216" customWidth="1"/>
    <col min="13" max="13" width="11.42578125" style="216"/>
    <col min="14" max="14" width="11.28515625" style="216" customWidth="1"/>
    <col min="15" max="15" width="10.85546875" style="216" customWidth="1"/>
    <col min="16" max="16" width="17.28515625" style="216" customWidth="1"/>
    <col min="17" max="17" width="11.42578125" style="216"/>
    <col min="18" max="18" width="14.7109375" style="216" customWidth="1"/>
    <col min="19" max="16384" width="11.42578125" style="216"/>
  </cols>
  <sheetData>
    <row r="1" spans="1:17" ht="15" hidden="1" customHeight="1" x14ac:dyDescent="0.2">
      <c r="A1" s="215" t="s">
        <v>1</v>
      </c>
      <c r="B1" s="215"/>
      <c r="C1" s="215"/>
      <c r="D1" s="215"/>
      <c r="E1" s="215"/>
      <c r="F1" s="215"/>
      <c r="G1" s="215"/>
      <c r="H1" s="215"/>
      <c r="I1" s="215"/>
      <c r="J1" s="215"/>
      <c r="K1" s="215"/>
      <c r="L1" s="215"/>
      <c r="M1" s="215"/>
      <c r="N1" s="215"/>
      <c r="O1" s="215"/>
      <c r="P1" s="215"/>
      <c r="Q1" s="215"/>
    </row>
    <row r="2" spans="1:17" ht="15" customHeight="1" x14ac:dyDescent="0.2">
      <c r="A2" s="664" t="s">
        <v>113</v>
      </c>
      <c r="B2" s="664"/>
      <c r="C2" s="664"/>
      <c r="D2" s="664"/>
      <c r="E2" s="664"/>
      <c r="F2" s="664"/>
      <c r="G2" s="664"/>
      <c r="H2" s="664"/>
      <c r="I2" s="664"/>
      <c r="J2" s="664"/>
      <c r="K2" s="664"/>
      <c r="L2" s="664"/>
      <c r="M2" s="664"/>
      <c r="N2" s="664"/>
      <c r="O2" s="664"/>
      <c r="P2" s="664"/>
      <c r="Q2" s="217"/>
    </row>
    <row r="3" spans="1:17" ht="15" customHeight="1" x14ac:dyDescent="0.2">
      <c r="A3" s="664"/>
      <c r="B3" s="664"/>
      <c r="C3" s="664"/>
      <c r="D3" s="664"/>
      <c r="E3" s="664"/>
      <c r="F3" s="664"/>
      <c r="G3" s="664"/>
      <c r="H3" s="664"/>
      <c r="I3" s="664"/>
      <c r="J3" s="664"/>
      <c r="K3" s="664"/>
      <c r="L3" s="664"/>
      <c r="M3" s="664"/>
      <c r="N3" s="664"/>
      <c r="O3" s="664"/>
      <c r="P3" s="664"/>
      <c r="Q3" s="217"/>
    </row>
    <row r="4" spans="1:17" x14ac:dyDescent="0.2">
      <c r="B4" s="218"/>
      <c r="J4" s="393" t="s">
        <v>3</v>
      </c>
      <c r="L4" s="393"/>
      <c r="M4" s="393" t="s">
        <v>114</v>
      </c>
      <c r="N4" s="393"/>
      <c r="O4" s="393"/>
    </row>
    <row r="5" spans="1:17" x14ac:dyDescent="0.2">
      <c r="N5" s="219"/>
    </row>
    <row r="6" spans="1:17" x14ac:dyDescent="0.2">
      <c r="L6" s="219"/>
      <c r="N6" s="219"/>
    </row>
    <row r="7" spans="1:17" ht="15" customHeight="1" x14ac:dyDescent="0.2">
      <c r="L7" s="219"/>
      <c r="M7" s="690" t="s">
        <v>1032</v>
      </c>
      <c r="N7" s="690"/>
      <c r="O7" s="690"/>
      <c r="P7" s="690"/>
      <c r="Q7" s="690"/>
    </row>
    <row r="8" spans="1:17" ht="18.75" customHeight="1" x14ac:dyDescent="0.2">
      <c r="B8" s="686" t="s">
        <v>115</v>
      </c>
      <c r="C8" s="686"/>
      <c r="D8" s="686"/>
      <c r="E8" s="686"/>
      <c r="F8" s="686"/>
      <c r="G8" s="686"/>
      <c r="H8" s="686"/>
      <c r="I8" s="686"/>
      <c r="J8" s="221"/>
      <c r="M8" s="690"/>
      <c r="N8" s="690"/>
      <c r="O8" s="690"/>
      <c r="P8" s="690"/>
      <c r="Q8" s="690"/>
    </row>
    <row r="9" spans="1:17" ht="33" customHeight="1" x14ac:dyDescent="0.2">
      <c r="B9" s="686"/>
      <c r="C9" s="686"/>
      <c r="D9" s="686"/>
      <c r="E9" s="686"/>
      <c r="F9" s="686"/>
      <c r="G9" s="686"/>
      <c r="H9" s="686"/>
      <c r="I9" s="686"/>
      <c r="J9" s="221"/>
      <c r="K9" s="562"/>
      <c r="M9" s="690"/>
      <c r="N9" s="690"/>
      <c r="O9" s="690"/>
      <c r="P9" s="690"/>
      <c r="Q9" s="690"/>
    </row>
    <row r="10" spans="1:17" ht="15" customHeight="1" x14ac:dyDescent="0.2">
      <c r="B10" s="221"/>
      <c r="C10" s="221"/>
      <c r="D10" s="221"/>
      <c r="E10" s="221"/>
      <c r="F10" s="221"/>
      <c r="G10" s="221"/>
      <c r="H10" s="221"/>
      <c r="I10" s="221"/>
      <c r="J10" s="221"/>
      <c r="K10" s="562"/>
      <c r="M10" s="690"/>
      <c r="N10" s="690"/>
      <c r="O10" s="690"/>
      <c r="P10" s="690"/>
      <c r="Q10" s="690"/>
    </row>
    <row r="11" spans="1:17" ht="15" customHeight="1" x14ac:dyDescent="0.2">
      <c r="B11" s="221"/>
      <c r="K11" s="562"/>
      <c r="M11" s="690"/>
      <c r="N11" s="690"/>
      <c r="O11" s="690"/>
      <c r="P11" s="690"/>
      <c r="Q11" s="690"/>
    </row>
    <row r="12" spans="1:17" ht="15" customHeight="1" x14ac:dyDescent="0.2">
      <c r="B12" s="221"/>
      <c r="K12" s="562"/>
      <c r="M12" s="690"/>
      <c r="N12" s="690"/>
      <c r="O12" s="690"/>
      <c r="P12" s="690"/>
      <c r="Q12" s="690"/>
    </row>
    <row r="13" spans="1:17" ht="15" customHeight="1" x14ac:dyDescent="0.2">
      <c r="B13" s="221"/>
      <c r="K13" s="562"/>
      <c r="M13" s="690"/>
      <c r="N13" s="690"/>
      <c r="O13" s="690"/>
      <c r="P13" s="690"/>
      <c r="Q13" s="690"/>
    </row>
    <row r="14" spans="1:17" ht="15" customHeight="1" x14ac:dyDescent="0.2">
      <c r="B14" s="221"/>
      <c r="K14" s="562"/>
      <c r="M14" s="690"/>
      <c r="N14" s="690"/>
      <c r="O14" s="690"/>
      <c r="P14" s="690"/>
      <c r="Q14" s="690"/>
    </row>
    <row r="15" spans="1:17" ht="15" customHeight="1" x14ac:dyDescent="0.2">
      <c r="B15" s="221"/>
      <c r="K15" s="562"/>
      <c r="M15" s="690"/>
      <c r="N15" s="690"/>
      <c r="O15" s="690"/>
      <c r="P15" s="690"/>
      <c r="Q15" s="690"/>
    </row>
    <row r="16" spans="1:17" ht="15" customHeight="1" x14ac:dyDescent="0.2">
      <c r="B16" s="221"/>
      <c r="K16" s="562"/>
      <c r="M16" s="690"/>
      <c r="N16" s="690"/>
      <c r="O16" s="690"/>
      <c r="P16" s="690"/>
      <c r="Q16" s="690"/>
    </row>
    <row r="17" spans="2:17" ht="15" customHeight="1" x14ac:dyDescent="0.2">
      <c r="B17" s="221"/>
      <c r="K17" s="562"/>
      <c r="M17" s="690"/>
      <c r="N17" s="690"/>
      <c r="O17" s="690"/>
      <c r="P17" s="690"/>
      <c r="Q17" s="690"/>
    </row>
    <row r="18" spans="2:17" ht="15" customHeight="1" x14ac:dyDescent="0.2">
      <c r="B18" s="221"/>
      <c r="K18" s="562"/>
      <c r="M18" s="690"/>
      <c r="N18" s="690"/>
      <c r="O18" s="690"/>
      <c r="P18" s="690"/>
      <c r="Q18" s="690"/>
    </row>
    <row r="19" spans="2:17" ht="15" customHeight="1" x14ac:dyDescent="0.2">
      <c r="B19" s="221"/>
      <c r="K19" s="562"/>
      <c r="M19" s="690"/>
      <c r="N19" s="690"/>
      <c r="O19" s="690"/>
      <c r="P19" s="690"/>
      <c r="Q19" s="690"/>
    </row>
    <row r="20" spans="2:17" ht="15" customHeight="1" x14ac:dyDescent="0.2">
      <c r="B20" s="221"/>
      <c r="K20" s="562"/>
      <c r="M20" s="690"/>
      <c r="N20" s="690"/>
      <c r="O20" s="690"/>
      <c r="P20" s="690"/>
      <c r="Q20" s="690"/>
    </row>
    <row r="21" spans="2:17" ht="15" customHeight="1" x14ac:dyDescent="0.2">
      <c r="B21" s="221"/>
      <c r="K21" s="562"/>
      <c r="M21" s="690"/>
      <c r="N21" s="690"/>
      <c r="O21" s="690"/>
      <c r="P21" s="690"/>
      <c r="Q21" s="690"/>
    </row>
    <row r="22" spans="2:17" ht="15" customHeight="1" x14ac:dyDescent="0.2">
      <c r="K22" s="562"/>
      <c r="M22" s="690"/>
      <c r="N22" s="690"/>
      <c r="O22" s="690"/>
      <c r="P22" s="690"/>
      <c r="Q22" s="690"/>
    </row>
    <row r="23" spans="2:17" ht="15" customHeight="1" x14ac:dyDescent="0.2">
      <c r="K23" s="562"/>
      <c r="M23" s="690"/>
      <c r="N23" s="690"/>
      <c r="O23" s="690"/>
      <c r="P23" s="690"/>
      <c r="Q23" s="690"/>
    </row>
    <row r="24" spans="2:17" ht="15" customHeight="1" x14ac:dyDescent="0.2">
      <c r="B24" s="222"/>
      <c r="K24" s="562"/>
      <c r="M24" s="690"/>
      <c r="N24" s="690"/>
      <c r="O24" s="690"/>
      <c r="P24" s="690"/>
      <c r="Q24" s="690"/>
    </row>
    <row r="25" spans="2:17" ht="15" customHeight="1" x14ac:dyDescent="0.2">
      <c r="B25" s="222"/>
      <c r="K25" s="562"/>
      <c r="M25" s="690"/>
      <c r="N25" s="690"/>
      <c r="O25" s="690"/>
      <c r="P25" s="690"/>
      <c r="Q25" s="690"/>
    </row>
    <row r="26" spans="2:17" ht="15" customHeight="1" x14ac:dyDescent="0.2">
      <c r="K26" s="562"/>
      <c r="M26" s="690"/>
      <c r="N26" s="690"/>
      <c r="O26" s="690"/>
      <c r="P26" s="690"/>
      <c r="Q26" s="690"/>
    </row>
    <row r="27" spans="2:17" ht="15" customHeight="1" x14ac:dyDescent="0.2">
      <c r="K27" s="562"/>
      <c r="M27" s="690"/>
      <c r="N27" s="690"/>
      <c r="O27" s="690"/>
      <c r="P27" s="690"/>
      <c r="Q27" s="690"/>
    </row>
    <row r="28" spans="2:17" ht="15" customHeight="1" x14ac:dyDescent="0.2">
      <c r="K28" s="562"/>
      <c r="M28" s="690"/>
      <c r="N28" s="690"/>
      <c r="O28" s="690"/>
      <c r="P28" s="690"/>
      <c r="Q28" s="690"/>
    </row>
    <row r="29" spans="2:17" ht="15" customHeight="1" x14ac:dyDescent="0.2">
      <c r="K29" s="562"/>
      <c r="M29" s="690"/>
      <c r="N29" s="690"/>
      <c r="O29" s="690"/>
      <c r="P29" s="690"/>
      <c r="Q29" s="690"/>
    </row>
    <row r="30" spans="2:17" ht="15" customHeight="1" x14ac:dyDescent="0.2">
      <c r="K30" s="562"/>
      <c r="M30" s="690"/>
      <c r="N30" s="690"/>
      <c r="O30" s="690"/>
      <c r="P30" s="690"/>
      <c r="Q30" s="690"/>
    </row>
    <row r="31" spans="2:17" ht="15" customHeight="1" x14ac:dyDescent="0.2">
      <c r="K31" s="562"/>
      <c r="M31" s="690"/>
      <c r="N31" s="690"/>
      <c r="O31" s="690"/>
      <c r="P31" s="690"/>
      <c r="Q31" s="690"/>
    </row>
    <row r="32" spans="2:17" ht="15" customHeight="1" x14ac:dyDescent="0.2">
      <c r="J32" s="223"/>
      <c r="K32" s="562"/>
      <c r="M32" s="690"/>
      <c r="N32" s="690"/>
      <c r="O32" s="690"/>
      <c r="P32" s="690"/>
      <c r="Q32" s="690"/>
    </row>
    <row r="33" spans="2:17" ht="16.5" customHeight="1" x14ac:dyDescent="0.2">
      <c r="B33" s="683" t="s">
        <v>76</v>
      </c>
      <c r="C33" s="685" t="s">
        <v>77</v>
      </c>
      <c r="I33" s="223"/>
      <c r="J33" s="562"/>
      <c r="K33" s="562"/>
      <c r="M33" s="690"/>
      <c r="N33" s="690"/>
      <c r="O33" s="690"/>
      <c r="P33" s="690"/>
      <c r="Q33" s="690"/>
    </row>
    <row r="34" spans="2:17" ht="16.5" customHeight="1" x14ac:dyDescent="0.2">
      <c r="B34" s="684"/>
      <c r="C34" s="684"/>
      <c r="J34" s="562"/>
      <c r="K34" s="562"/>
      <c r="M34" s="690"/>
      <c r="N34" s="690"/>
      <c r="O34" s="690"/>
      <c r="P34" s="690"/>
      <c r="Q34" s="690"/>
    </row>
    <row r="35" spans="2:17" ht="25.5" customHeight="1" x14ac:dyDescent="0.2">
      <c r="B35" s="225" t="s">
        <v>116</v>
      </c>
      <c r="C35" s="226">
        <f>$F$48/100</f>
        <v>8.8647632550737394E-3</v>
      </c>
      <c r="I35" s="223"/>
      <c r="J35" s="562"/>
      <c r="K35" s="562"/>
      <c r="M35" s="690"/>
      <c r="N35" s="690"/>
      <c r="O35" s="690"/>
      <c r="P35" s="690"/>
      <c r="Q35" s="690"/>
    </row>
    <row r="36" spans="2:17" ht="30.75" customHeight="1" x14ac:dyDescent="0.2">
      <c r="B36" s="597" t="s">
        <v>117</v>
      </c>
      <c r="C36" s="228">
        <f>$F$49/100</f>
        <v>2.3582508366751801E-2</v>
      </c>
      <c r="I36" s="223"/>
      <c r="J36" s="562"/>
      <c r="K36" s="562"/>
      <c r="M36" s="690"/>
      <c r="N36" s="690"/>
      <c r="O36" s="690"/>
      <c r="P36" s="690"/>
      <c r="Q36" s="690"/>
    </row>
    <row r="37" spans="2:17" ht="30.75" customHeight="1" x14ac:dyDescent="0.2">
      <c r="B37" s="597" t="s">
        <v>118</v>
      </c>
      <c r="C37" s="228">
        <f>$F$51/100</f>
        <v>-3.8352026192102602E-2</v>
      </c>
      <c r="J37" s="562"/>
      <c r="K37" s="562"/>
      <c r="M37" s="690"/>
      <c r="N37" s="690"/>
      <c r="O37" s="690"/>
      <c r="P37" s="690"/>
      <c r="Q37" s="690"/>
    </row>
    <row r="38" spans="2:17" ht="30.75" customHeight="1" x14ac:dyDescent="0.2">
      <c r="B38" s="597" t="s">
        <v>119</v>
      </c>
      <c r="C38" s="228">
        <f>$F$53/100</f>
        <v>1.6899914165971499E-2</v>
      </c>
      <c r="J38" s="562"/>
      <c r="K38" s="562"/>
      <c r="M38" s="690"/>
      <c r="N38" s="690"/>
      <c r="O38" s="690"/>
      <c r="P38" s="690"/>
      <c r="Q38" s="690"/>
    </row>
    <row r="39" spans="2:17" x14ac:dyDescent="0.2">
      <c r="B39" s="229" t="s">
        <v>13</v>
      </c>
      <c r="K39" s="223"/>
      <c r="L39" s="223"/>
      <c r="M39" s="690"/>
      <c r="N39" s="690"/>
      <c r="O39" s="690"/>
      <c r="P39" s="690"/>
      <c r="Q39" s="690"/>
    </row>
    <row r="40" spans="2:17" x14ac:dyDescent="0.2">
      <c r="K40" s="223"/>
      <c r="L40" s="223"/>
      <c r="M40" s="690"/>
      <c r="N40" s="690"/>
      <c r="O40" s="690"/>
      <c r="P40" s="690"/>
      <c r="Q40" s="690"/>
    </row>
    <row r="41" spans="2:17" x14ac:dyDescent="0.2">
      <c r="M41" s="690"/>
      <c r="N41" s="690"/>
      <c r="O41" s="690"/>
      <c r="P41" s="690"/>
      <c r="Q41" s="690"/>
    </row>
    <row r="42" spans="2:17" x14ac:dyDescent="0.2">
      <c r="M42" s="690"/>
      <c r="N42" s="690"/>
      <c r="O42" s="690"/>
      <c r="P42" s="690"/>
      <c r="Q42" s="690"/>
    </row>
    <row r="43" spans="2:17" x14ac:dyDescent="0.2">
      <c r="M43" s="690"/>
      <c r="N43" s="690"/>
      <c r="O43" s="690"/>
      <c r="P43" s="690"/>
      <c r="Q43" s="690"/>
    </row>
    <row r="44" spans="2:17" x14ac:dyDescent="0.2">
      <c r="M44" s="690"/>
      <c r="N44" s="690"/>
      <c r="O44" s="690"/>
      <c r="P44" s="690"/>
      <c r="Q44" s="690"/>
    </row>
    <row r="45" spans="2:17" ht="19.5" customHeight="1" x14ac:dyDescent="0.2">
      <c r="B45" s="668" t="s">
        <v>120</v>
      </c>
      <c r="C45" s="668"/>
      <c r="D45" s="668"/>
      <c r="E45" s="668"/>
      <c r="F45" s="688" t="s">
        <v>15</v>
      </c>
    </row>
    <row r="46" spans="2:17" ht="15" customHeight="1" x14ac:dyDescent="0.2">
      <c r="B46" s="668"/>
      <c r="C46" s="668"/>
      <c r="D46" s="668"/>
      <c r="E46" s="668"/>
      <c r="F46" s="688"/>
    </row>
    <row r="47" spans="2:17" ht="15.75" customHeight="1" thickBot="1" x14ac:dyDescent="0.25">
      <c r="B47" s="669"/>
      <c r="C47" s="669"/>
      <c r="D47" s="669"/>
      <c r="E47" s="669"/>
      <c r="F47" s="689"/>
    </row>
    <row r="48" spans="2:17" ht="16.5" customHeight="1" x14ac:dyDescent="0.25">
      <c r="B48" s="682" t="s">
        <v>116</v>
      </c>
      <c r="C48" s="682"/>
      <c r="D48" s="682"/>
      <c r="E48" s="682"/>
      <c r="F48" s="230">
        <v>0.88647632550737399</v>
      </c>
    </row>
    <row r="49" spans="1:16" ht="16.5" customHeight="1" x14ac:dyDescent="0.25">
      <c r="B49" s="681" t="s">
        <v>117</v>
      </c>
      <c r="C49" s="681"/>
      <c r="D49" s="681"/>
      <c r="E49" s="681"/>
      <c r="F49" s="231">
        <v>2.3582508366751802</v>
      </c>
    </row>
    <row r="50" spans="1:16" ht="16.5" customHeight="1" x14ac:dyDescent="0.2">
      <c r="B50" s="391" t="s">
        <v>121</v>
      </c>
      <c r="C50" s="391"/>
      <c r="D50" s="391"/>
      <c r="E50" s="391"/>
      <c r="F50" s="232">
        <v>2.3582508366751802</v>
      </c>
    </row>
    <row r="51" spans="1:16" ht="16.5" customHeight="1" x14ac:dyDescent="0.25">
      <c r="B51" s="681" t="s">
        <v>118</v>
      </c>
      <c r="C51" s="681"/>
      <c r="D51" s="681"/>
      <c r="E51" s="681"/>
      <c r="F51" s="231">
        <v>-3.8352026192102602</v>
      </c>
    </row>
    <row r="52" spans="1:16" ht="16.5" customHeight="1" x14ac:dyDescent="0.2">
      <c r="B52" s="391" t="s">
        <v>122</v>
      </c>
      <c r="C52" s="391"/>
      <c r="D52" s="391"/>
      <c r="E52" s="391"/>
      <c r="F52" s="232">
        <v>-3.8352026192102602</v>
      </c>
    </row>
    <row r="53" spans="1:16" ht="16.5" customHeight="1" x14ac:dyDescent="0.25">
      <c r="B53" s="681" t="s">
        <v>119</v>
      </c>
      <c r="C53" s="681"/>
      <c r="D53" s="681"/>
      <c r="E53" s="681"/>
      <c r="F53" s="231">
        <v>1.6899914165971499</v>
      </c>
    </row>
    <row r="54" spans="1:16" ht="34.5" customHeight="1" x14ac:dyDescent="0.2">
      <c r="B54" s="680" t="s">
        <v>123</v>
      </c>
      <c r="C54" s="680"/>
      <c r="D54" s="680"/>
      <c r="E54" s="680"/>
      <c r="F54" s="232">
        <v>1.9612030172536199</v>
      </c>
    </row>
    <row r="55" spans="1:16" ht="39" customHeight="1" x14ac:dyDescent="0.2">
      <c r="B55" s="680" t="s">
        <v>124</v>
      </c>
      <c r="C55" s="680"/>
      <c r="D55" s="680"/>
      <c r="E55" s="680"/>
      <c r="F55" s="232">
        <v>-2.42147394359962</v>
      </c>
    </row>
    <row r="56" spans="1:16" x14ac:dyDescent="0.2">
      <c r="B56" s="680" t="s">
        <v>125</v>
      </c>
      <c r="C56" s="680"/>
      <c r="D56" s="680"/>
      <c r="E56" s="680"/>
      <c r="F56" s="232">
        <v>1.56661555705307</v>
      </c>
    </row>
    <row r="57" spans="1:16" x14ac:dyDescent="0.2">
      <c r="B57" s="680" t="s">
        <v>126</v>
      </c>
      <c r="C57" s="680"/>
      <c r="D57" s="680"/>
      <c r="E57" s="680"/>
      <c r="F57" s="232">
        <v>8.21689711154497</v>
      </c>
    </row>
    <row r="58" spans="1:16" x14ac:dyDescent="0.2">
      <c r="B58" s="680" t="s">
        <v>127</v>
      </c>
      <c r="C58" s="680"/>
      <c r="D58" s="680"/>
      <c r="E58" s="680"/>
      <c r="F58" s="232">
        <v>1.8584469003380899</v>
      </c>
    </row>
    <row r="59" spans="1:16" ht="26.25" customHeight="1" x14ac:dyDescent="0.2">
      <c r="B59" s="680" t="s">
        <v>128</v>
      </c>
      <c r="C59" s="680"/>
      <c r="D59" s="680"/>
      <c r="E59" s="680"/>
      <c r="F59" s="232">
        <v>0.158764020528011</v>
      </c>
    </row>
    <row r="60" spans="1:16" ht="76.5" customHeight="1" x14ac:dyDescent="0.2">
      <c r="B60" s="680" t="s">
        <v>129</v>
      </c>
      <c r="C60" s="680"/>
      <c r="D60" s="680"/>
      <c r="E60" s="680"/>
      <c r="F60" s="232">
        <v>5.0331324893004101</v>
      </c>
      <c r="H60" s="571"/>
    </row>
    <row r="61" spans="1:16" x14ac:dyDescent="0.2">
      <c r="B61" s="229" t="s">
        <v>33</v>
      </c>
      <c r="F61" s="571"/>
    </row>
    <row r="63" spans="1:16" x14ac:dyDescent="0.2">
      <c r="A63" s="664"/>
      <c r="B63" s="664"/>
      <c r="C63" s="664"/>
      <c r="D63" s="664"/>
      <c r="E63" s="664"/>
      <c r="F63" s="664"/>
      <c r="G63" s="664"/>
      <c r="H63" s="664"/>
      <c r="I63" s="664"/>
      <c r="J63" s="664"/>
      <c r="K63" s="664"/>
      <c r="L63" s="664"/>
      <c r="M63" s="664"/>
      <c r="N63" s="664"/>
      <c r="O63" s="664"/>
      <c r="P63" s="664"/>
    </row>
    <row r="64" spans="1:16" x14ac:dyDescent="0.2">
      <c r="A64" s="664"/>
      <c r="B64" s="664"/>
      <c r="C64" s="664"/>
      <c r="D64" s="664"/>
      <c r="E64" s="664"/>
      <c r="F64" s="664"/>
      <c r="G64" s="664"/>
      <c r="H64" s="664"/>
      <c r="I64" s="664"/>
      <c r="J64" s="664"/>
      <c r="K64" s="664"/>
      <c r="L64" s="664"/>
      <c r="M64" s="664"/>
      <c r="N64" s="664"/>
      <c r="O64" s="664"/>
      <c r="P64" s="664"/>
    </row>
    <row r="184" spans="2:2" x14ac:dyDescent="0.2">
      <c r="B184" s="216" t="s">
        <v>111</v>
      </c>
    </row>
  </sheetData>
  <sheetProtection algorithmName="SHA-512" hashValue="TwKcJDWPmpNdTPgw8yxoPuKmjK+ikS15wgSbzMDx7PB4krgOzDtfsge1obLWkRR+3NdGIPmZjs72DEXXbiZg3g==" saltValue="jAXS/vgAn2w5ARDSCP/s0g==" spinCount="100000" sheet="1" objects="1" scenarios="1"/>
  <mergeCells count="19">
    <mergeCell ref="A63:P64"/>
    <mergeCell ref="B57:E57"/>
    <mergeCell ref="B58:E58"/>
    <mergeCell ref="B59:E59"/>
    <mergeCell ref="B60:E60"/>
    <mergeCell ref="B51:E51"/>
    <mergeCell ref="B53:E53"/>
    <mergeCell ref="B54:E54"/>
    <mergeCell ref="B55:E55"/>
    <mergeCell ref="B56:E56"/>
    <mergeCell ref="B45:E47"/>
    <mergeCell ref="F45:F47"/>
    <mergeCell ref="B48:E48"/>
    <mergeCell ref="B49:E49"/>
    <mergeCell ref="A2:P3"/>
    <mergeCell ref="B8:I9"/>
    <mergeCell ref="B33:B34"/>
    <mergeCell ref="C33:C34"/>
    <mergeCell ref="M7:Q44"/>
  </mergeCells>
  <conditionalFormatting sqref="F48">
    <cfRule type="cellIs" dxfId="8961" priority="1925" operator="lessThan">
      <formula>0</formula>
    </cfRule>
  </conditionalFormatting>
  <conditionalFormatting sqref="C35:C36">
    <cfRule type="cellIs" dxfId="8960" priority="1924" operator="lessThan">
      <formula>0</formula>
    </cfRule>
  </conditionalFormatting>
  <conditionalFormatting sqref="C37">
    <cfRule type="cellIs" dxfId="8959" priority="1923" operator="lessThan">
      <formula>0</formula>
    </cfRule>
  </conditionalFormatting>
  <conditionalFormatting sqref="F57">
    <cfRule type="cellIs" dxfId="8958" priority="1729" operator="lessThan">
      <formula>0</formula>
    </cfRule>
  </conditionalFormatting>
  <conditionalFormatting sqref="F57">
    <cfRule type="cellIs" dxfId="8957" priority="1728" operator="lessThan">
      <formula>0</formula>
    </cfRule>
  </conditionalFormatting>
  <conditionalFormatting sqref="F57">
    <cfRule type="cellIs" dxfId="8956" priority="1727" operator="lessThan">
      <formula>0</formula>
    </cfRule>
  </conditionalFormatting>
  <conditionalFormatting sqref="F57">
    <cfRule type="cellIs" dxfId="8955" priority="1725" operator="lessThan">
      <formula>0</formula>
    </cfRule>
  </conditionalFormatting>
  <conditionalFormatting sqref="F57">
    <cfRule type="cellIs" dxfId="8954" priority="1726" operator="lessThan">
      <formula>0</formula>
    </cfRule>
  </conditionalFormatting>
  <conditionalFormatting sqref="F57">
    <cfRule type="cellIs" dxfId="8953" priority="1724" operator="lessThan">
      <formula>0</formula>
    </cfRule>
  </conditionalFormatting>
  <conditionalFormatting sqref="F57">
    <cfRule type="cellIs" dxfId="8952" priority="1723" operator="lessThan">
      <formula>0</formula>
    </cfRule>
  </conditionalFormatting>
  <conditionalFormatting sqref="F57">
    <cfRule type="cellIs" dxfId="8951" priority="1722" operator="lessThan">
      <formula>0</formula>
    </cfRule>
  </conditionalFormatting>
  <conditionalFormatting sqref="F57">
    <cfRule type="cellIs" dxfId="8950" priority="1721" operator="lessThan">
      <formula>0</formula>
    </cfRule>
  </conditionalFormatting>
  <conditionalFormatting sqref="F57">
    <cfRule type="cellIs" dxfId="8949" priority="1720" operator="lessThan">
      <formula>0</formula>
    </cfRule>
  </conditionalFormatting>
  <conditionalFormatting sqref="F57">
    <cfRule type="cellIs" dxfId="8948" priority="1719" operator="lessThan">
      <formula>0</formula>
    </cfRule>
  </conditionalFormatting>
  <conditionalFormatting sqref="F57">
    <cfRule type="cellIs" dxfId="8947" priority="1716" operator="lessThan">
      <formula>0</formula>
    </cfRule>
  </conditionalFormatting>
  <conditionalFormatting sqref="F57">
    <cfRule type="cellIs" dxfId="8946" priority="1715" operator="lessThan">
      <formula>0</formula>
    </cfRule>
  </conditionalFormatting>
  <conditionalFormatting sqref="F57">
    <cfRule type="cellIs" dxfId="8945" priority="1718" operator="lessThan">
      <formula>0</formula>
    </cfRule>
  </conditionalFormatting>
  <conditionalFormatting sqref="F57">
    <cfRule type="cellIs" dxfId="8944" priority="1717" operator="lessThan">
      <formula>0</formula>
    </cfRule>
  </conditionalFormatting>
  <conditionalFormatting sqref="F57">
    <cfRule type="cellIs" dxfId="8943" priority="1714" operator="lessThan">
      <formula>0</formula>
    </cfRule>
  </conditionalFormatting>
  <conditionalFormatting sqref="F57">
    <cfRule type="cellIs" dxfId="8942" priority="1713" operator="lessThan">
      <formula>0</formula>
    </cfRule>
  </conditionalFormatting>
  <conditionalFormatting sqref="F57">
    <cfRule type="cellIs" dxfId="8941" priority="1712" operator="lessThan">
      <formula>0</formula>
    </cfRule>
  </conditionalFormatting>
  <conditionalFormatting sqref="F57">
    <cfRule type="cellIs" dxfId="8940" priority="1711" operator="lessThan">
      <formula>0</formula>
    </cfRule>
  </conditionalFormatting>
  <conditionalFormatting sqref="F57">
    <cfRule type="cellIs" dxfId="8939" priority="1710" operator="lessThan">
      <formula>0</formula>
    </cfRule>
  </conditionalFormatting>
  <conditionalFormatting sqref="F57">
    <cfRule type="cellIs" dxfId="8938" priority="1709" operator="lessThan">
      <formula>0</formula>
    </cfRule>
  </conditionalFormatting>
  <conditionalFormatting sqref="F57">
    <cfRule type="cellIs" dxfId="8937" priority="1708" operator="lessThan">
      <formula>0</formula>
    </cfRule>
  </conditionalFormatting>
  <conditionalFormatting sqref="F57">
    <cfRule type="cellIs" dxfId="8936" priority="1689" operator="lessThan">
      <formula>0</formula>
    </cfRule>
  </conditionalFormatting>
  <conditionalFormatting sqref="F57">
    <cfRule type="cellIs" dxfId="8935" priority="1687" operator="lessThan">
      <formula>0</formula>
    </cfRule>
  </conditionalFormatting>
  <conditionalFormatting sqref="F57">
    <cfRule type="cellIs" dxfId="8934" priority="1688" operator="lessThan">
      <formula>0</formula>
    </cfRule>
  </conditionalFormatting>
  <conditionalFormatting sqref="F57">
    <cfRule type="cellIs" dxfId="8933" priority="1686" operator="lessThan">
      <formula>0</formula>
    </cfRule>
  </conditionalFormatting>
  <conditionalFormatting sqref="F57">
    <cfRule type="cellIs" dxfId="8932" priority="1680" operator="lessThan">
      <formula>0</formula>
    </cfRule>
  </conditionalFormatting>
  <conditionalFormatting sqref="F57">
    <cfRule type="cellIs" dxfId="8931" priority="1678" operator="lessThan">
      <formula>0</formula>
    </cfRule>
  </conditionalFormatting>
  <conditionalFormatting sqref="F57">
    <cfRule type="cellIs" dxfId="8930" priority="1679" operator="lessThan">
      <formula>0</formula>
    </cfRule>
  </conditionalFormatting>
  <conditionalFormatting sqref="F57">
    <cfRule type="cellIs" dxfId="8929" priority="1677" operator="lessThan">
      <formula>0</formula>
    </cfRule>
  </conditionalFormatting>
  <conditionalFormatting sqref="F57">
    <cfRule type="cellIs" dxfId="8928" priority="1676" operator="lessThan">
      <formula>0</formula>
    </cfRule>
  </conditionalFormatting>
  <conditionalFormatting sqref="F57">
    <cfRule type="cellIs" dxfId="8927" priority="1675" operator="lessThan">
      <formula>0</formula>
    </cfRule>
  </conditionalFormatting>
  <conditionalFormatting sqref="F57">
    <cfRule type="cellIs" dxfId="8926" priority="1673" operator="lessThan">
      <formula>0</formula>
    </cfRule>
  </conditionalFormatting>
  <conditionalFormatting sqref="F57">
    <cfRule type="cellIs" dxfId="8925" priority="1674" operator="lessThan">
      <formula>0</formula>
    </cfRule>
  </conditionalFormatting>
  <conditionalFormatting sqref="F57">
    <cfRule type="cellIs" dxfId="8924" priority="1672" operator="lessThan">
      <formula>0</formula>
    </cfRule>
  </conditionalFormatting>
  <conditionalFormatting sqref="F57">
    <cfRule type="cellIs" dxfId="8923" priority="1671" operator="lessThan">
      <formula>0</formula>
    </cfRule>
  </conditionalFormatting>
  <conditionalFormatting sqref="F57">
    <cfRule type="cellIs" dxfId="8922" priority="1669" operator="lessThan">
      <formula>0</formula>
    </cfRule>
  </conditionalFormatting>
  <conditionalFormatting sqref="F57">
    <cfRule type="cellIs" dxfId="8921" priority="1670" operator="lessThan">
      <formula>0</formula>
    </cfRule>
  </conditionalFormatting>
  <conditionalFormatting sqref="F57">
    <cfRule type="cellIs" dxfId="8920" priority="1668" operator="lessThan">
      <formula>0</formula>
    </cfRule>
  </conditionalFormatting>
  <conditionalFormatting sqref="F57">
    <cfRule type="cellIs" dxfId="8919" priority="1667" operator="lessThan">
      <formula>0</formula>
    </cfRule>
  </conditionalFormatting>
  <conditionalFormatting sqref="F57">
    <cfRule type="cellIs" dxfId="8918" priority="1666" operator="lessThan">
      <formula>0</formula>
    </cfRule>
  </conditionalFormatting>
  <conditionalFormatting sqref="F57">
    <cfRule type="cellIs" dxfId="8917" priority="1707" operator="lessThan">
      <formula>0</formula>
    </cfRule>
  </conditionalFormatting>
  <conditionalFormatting sqref="F57">
    <cfRule type="cellIs" dxfId="8916" priority="1706" operator="lessThan">
      <formula>0</formula>
    </cfRule>
  </conditionalFormatting>
  <conditionalFormatting sqref="F57">
    <cfRule type="cellIs" dxfId="8915" priority="1705" operator="lessThan">
      <formula>0</formula>
    </cfRule>
  </conditionalFormatting>
  <conditionalFormatting sqref="F57">
    <cfRule type="cellIs" dxfId="8914" priority="1704" operator="lessThan">
      <formula>0</formula>
    </cfRule>
  </conditionalFormatting>
  <conditionalFormatting sqref="F57">
    <cfRule type="cellIs" dxfId="8913" priority="1703" operator="lessThan">
      <formula>0</formula>
    </cfRule>
  </conditionalFormatting>
  <conditionalFormatting sqref="F57">
    <cfRule type="cellIs" dxfId="8912" priority="1702" operator="lessThan">
      <formula>0</formula>
    </cfRule>
  </conditionalFormatting>
  <conditionalFormatting sqref="F57">
    <cfRule type="cellIs" dxfId="8911" priority="1701" operator="lessThan">
      <formula>0</formula>
    </cfRule>
  </conditionalFormatting>
  <conditionalFormatting sqref="F57">
    <cfRule type="cellIs" dxfId="8910" priority="1698" operator="lessThan">
      <formula>0</formula>
    </cfRule>
  </conditionalFormatting>
  <conditionalFormatting sqref="F57">
    <cfRule type="cellIs" dxfId="8909" priority="1697" operator="lessThan">
      <formula>0</formula>
    </cfRule>
  </conditionalFormatting>
  <conditionalFormatting sqref="F57">
    <cfRule type="cellIs" dxfId="8908" priority="1700" operator="lessThan">
      <formula>0</formula>
    </cfRule>
  </conditionalFormatting>
  <conditionalFormatting sqref="F57">
    <cfRule type="cellIs" dxfId="8907" priority="1699" operator="lessThan">
      <formula>0</formula>
    </cfRule>
  </conditionalFormatting>
  <conditionalFormatting sqref="F57">
    <cfRule type="cellIs" dxfId="8906" priority="1696" operator="lessThan">
      <formula>0</formula>
    </cfRule>
  </conditionalFormatting>
  <conditionalFormatting sqref="F57">
    <cfRule type="cellIs" dxfId="8905" priority="1695" operator="lessThan">
      <formula>0</formula>
    </cfRule>
  </conditionalFormatting>
  <conditionalFormatting sqref="F57">
    <cfRule type="cellIs" dxfId="8904" priority="1694" operator="lessThan">
      <formula>0</formula>
    </cfRule>
  </conditionalFormatting>
  <conditionalFormatting sqref="F57">
    <cfRule type="cellIs" dxfId="8903" priority="1693" operator="lessThan">
      <formula>0</formula>
    </cfRule>
  </conditionalFormatting>
  <conditionalFormatting sqref="F57">
    <cfRule type="cellIs" dxfId="8902" priority="1692" operator="lessThan">
      <formula>0</formula>
    </cfRule>
  </conditionalFormatting>
  <conditionalFormatting sqref="F57">
    <cfRule type="cellIs" dxfId="8901" priority="1691" operator="lessThan">
      <formula>0</formula>
    </cfRule>
  </conditionalFormatting>
  <conditionalFormatting sqref="F57">
    <cfRule type="cellIs" dxfId="8900" priority="1690" operator="lessThan">
      <formula>0</formula>
    </cfRule>
  </conditionalFormatting>
  <conditionalFormatting sqref="F57">
    <cfRule type="cellIs" dxfId="8899" priority="1685" operator="lessThan">
      <formula>0</formula>
    </cfRule>
  </conditionalFormatting>
  <conditionalFormatting sqref="F57">
    <cfRule type="cellIs" dxfId="8898" priority="1684" operator="lessThan">
      <formula>0</formula>
    </cfRule>
  </conditionalFormatting>
  <conditionalFormatting sqref="F57">
    <cfRule type="cellIs" dxfId="8897" priority="1682" operator="lessThan">
      <formula>0</formula>
    </cfRule>
  </conditionalFormatting>
  <conditionalFormatting sqref="F57">
    <cfRule type="cellIs" dxfId="8896" priority="1683" operator="lessThan">
      <formula>0</formula>
    </cfRule>
  </conditionalFormatting>
  <conditionalFormatting sqref="F57">
    <cfRule type="cellIs" dxfId="8895" priority="1681" operator="lessThan">
      <formula>0</formula>
    </cfRule>
  </conditionalFormatting>
  <conditionalFormatting sqref="F56">
    <cfRule type="cellIs" dxfId="8894" priority="1665" operator="lessThan">
      <formula>0</formula>
    </cfRule>
  </conditionalFormatting>
  <conditionalFormatting sqref="F56">
    <cfRule type="cellIs" dxfId="8893" priority="1664" operator="lessThan">
      <formula>0</formula>
    </cfRule>
  </conditionalFormatting>
  <conditionalFormatting sqref="F56">
    <cfRule type="cellIs" dxfId="8892" priority="1663" operator="lessThan">
      <formula>0</formula>
    </cfRule>
  </conditionalFormatting>
  <conditionalFormatting sqref="F56">
    <cfRule type="cellIs" dxfId="8891" priority="1661" operator="lessThan">
      <formula>0</formula>
    </cfRule>
  </conditionalFormatting>
  <conditionalFormatting sqref="F56">
    <cfRule type="cellIs" dxfId="8890" priority="1662" operator="lessThan">
      <formula>0</formula>
    </cfRule>
  </conditionalFormatting>
  <conditionalFormatting sqref="F56">
    <cfRule type="cellIs" dxfId="8889" priority="1660" operator="lessThan">
      <formula>0</formula>
    </cfRule>
  </conditionalFormatting>
  <conditionalFormatting sqref="F56">
    <cfRule type="cellIs" dxfId="8888" priority="1659" operator="lessThan">
      <formula>0</formula>
    </cfRule>
  </conditionalFormatting>
  <conditionalFormatting sqref="F56">
    <cfRule type="cellIs" dxfId="8887" priority="1658" operator="lessThan">
      <formula>0</formula>
    </cfRule>
  </conditionalFormatting>
  <conditionalFormatting sqref="F56">
    <cfRule type="cellIs" dxfId="8886" priority="1657" operator="lessThan">
      <formula>0</formula>
    </cfRule>
  </conditionalFormatting>
  <conditionalFormatting sqref="F56">
    <cfRule type="cellIs" dxfId="8885" priority="1656" operator="lessThan">
      <formula>0</formula>
    </cfRule>
  </conditionalFormatting>
  <conditionalFormatting sqref="F56">
    <cfRule type="cellIs" dxfId="8884" priority="1655" operator="lessThan">
      <formula>0</formula>
    </cfRule>
  </conditionalFormatting>
  <conditionalFormatting sqref="F56">
    <cfRule type="cellIs" dxfId="8883" priority="1652" operator="lessThan">
      <formula>0</formula>
    </cfRule>
  </conditionalFormatting>
  <conditionalFormatting sqref="F56">
    <cfRule type="cellIs" dxfId="8882" priority="1651" operator="lessThan">
      <formula>0</formula>
    </cfRule>
  </conditionalFormatting>
  <conditionalFormatting sqref="F56">
    <cfRule type="cellIs" dxfId="8881" priority="1654" operator="lessThan">
      <formula>0</formula>
    </cfRule>
  </conditionalFormatting>
  <conditionalFormatting sqref="F56">
    <cfRule type="cellIs" dxfId="8880" priority="1653" operator="lessThan">
      <formula>0</formula>
    </cfRule>
  </conditionalFormatting>
  <conditionalFormatting sqref="F56">
    <cfRule type="cellIs" dxfId="8879" priority="1650" operator="lessThan">
      <formula>0</formula>
    </cfRule>
  </conditionalFormatting>
  <conditionalFormatting sqref="F56">
    <cfRule type="cellIs" dxfId="8878" priority="1649" operator="lessThan">
      <formula>0</formula>
    </cfRule>
  </conditionalFormatting>
  <conditionalFormatting sqref="F56">
    <cfRule type="cellIs" dxfId="8877" priority="1648" operator="lessThan">
      <formula>0</formula>
    </cfRule>
  </conditionalFormatting>
  <conditionalFormatting sqref="F56">
    <cfRule type="cellIs" dxfId="8876" priority="1647" operator="lessThan">
      <formula>0</formula>
    </cfRule>
  </conditionalFormatting>
  <conditionalFormatting sqref="F56">
    <cfRule type="cellIs" dxfId="8875" priority="1646" operator="lessThan">
      <formula>0</formula>
    </cfRule>
  </conditionalFormatting>
  <conditionalFormatting sqref="F56">
    <cfRule type="cellIs" dxfId="8874" priority="1645" operator="lessThan">
      <formula>0</formula>
    </cfRule>
  </conditionalFormatting>
  <conditionalFormatting sqref="F56">
    <cfRule type="cellIs" dxfId="8873" priority="1644" operator="lessThan">
      <formula>0</formula>
    </cfRule>
  </conditionalFormatting>
  <conditionalFormatting sqref="F56">
    <cfRule type="cellIs" dxfId="8872" priority="1625" operator="lessThan">
      <formula>0</formula>
    </cfRule>
  </conditionalFormatting>
  <conditionalFormatting sqref="F56">
    <cfRule type="cellIs" dxfId="8871" priority="1623" operator="lessThan">
      <formula>0</formula>
    </cfRule>
  </conditionalFormatting>
  <conditionalFormatting sqref="F56">
    <cfRule type="cellIs" dxfId="8870" priority="1624" operator="lessThan">
      <formula>0</formula>
    </cfRule>
  </conditionalFormatting>
  <conditionalFormatting sqref="F56">
    <cfRule type="cellIs" dxfId="8869" priority="1622" operator="lessThan">
      <formula>0</formula>
    </cfRule>
  </conditionalFormatting>
  <conditionalFormatting sqref="F56">
    <cfRule type="cellIs" dxfId="8868" priority="1616" operator="lessThan">
      <formula>0</formula>
    </cfRule>
  </conditionalFormatting>
  <conditionalFormatting sqref="F56">
    <cfRule type="cellIs" dxfId="8867" priority="1614" operator="lessThan">
      <formula>0</formula>
    </cfRule>
  </conditionalFormatting>
  <conditionalFormatting sqref="F56">
    <cfRule type="cellIs" dxfId="8866" priority="1615" operator="lessThan">
      <formula>0</formula>
    </cfRule>
  </conditionalFormatting>
  <conditionalFormatting sqref="F56">
    <cfRule type="cellIs" dxfId="8865" priority="1613" operator="lessThan">
      <formula>0</formula>
    </cfRule>
  </conditionalFormatting>
  <conditionalFormatting sqref="F56">
    <cfRule type="cellIs" dxfId="8864" priority="1612" operator="lessThan">
      <formula>0</formula>
    </cfRule>
  </conditionalFormatting>
  <conditionalFormatting sqref="F56">
    <cfRule type="cellIs" dxfId="8863" priority="1611" operator="lessThan">
      <formula>0</formula>
    </cfRule>
  </conditionalFormatting>
  <conditionalFormatting sqref="F56">
    <cfRule type="cellIs" dxfId="8862" priority="1609" operator="lessThan">
      <formula>0</formula>
    </cfRule>
  </conditionalFormatting>
  <conditionalFormatting sqref="F56">
    <cfRule type="cellIs" dxfId="8861" priority="1610" operator="lessThan">
      <formula>0</formula>
    </cfRule>
  </conditionalFormatting>
  <conditionalFormatting sqref="F56">
    <cfRule type="cellIs" dxfId="8860" priority="1608" operator="lessThan">
      <formula>0</formula>
    </cfRule>
  </conditionalFormatting>
  <conditionalFormatting sqref="F56">
    <cfRule type="cellIs" dxfId="8859" priority="1607" operator="lessThan">
      <formula>0</formula>
    </cfRule>
  </conditionalFormatting>
  <conditionalFormatting sqref="F56">
    <cfRule type="cellIs" dxfId="8858" priority="1605" operator="lessThan">
      <formula>0</formula>
    </cfRule>
  </conditionalFormatting>
  <conditionalFormatting sqref="F56">
    <cfRule type="cellIs" dxfId="8857" priority="1606" operator="lessThan">
      <formula>0</formula>
    </cfRule>
  </conditionalFormatting>
  <conditionalFormatting sqref="F56">
    <cfRule type="cellIs" dxfId="8856" priority="1604" operator="lessThan">
      <formula>0</formula>
    </cfRule>
  </conditionalFormatting>
  <conditionalFormatting sqref="F56">
    <cfRule type="cellIs" dxfId="8855" priority="1603" operator="lessThan">
      <formula>0</formula>
    </cfRule>
  </conditionalFormatting>
  <conditionalFormatting sqref="F56">
    <cfRule type="cellIs" dxfId="8854" priority="1602" operator="lessThan">
      <formula>0</formula>
    </cfRule>
  </conditionalFormatting>
  <conditionalFormatting sqref="F56">
    <cfRule type="cellIs" dxfId="8853" priority="1643" operator="lessThan">
      <formula>0</formula>
    </cfRule>
  </conditionalFormatting>
  <conditionalFormatting sqref="F56">
    <cfRule type="cellIs" dxfId="8852" priority="1642" operator="lessThan">
      <formula>0</formula>
    </cfRule>
  </conditionalFormatting>
  <conditionalFormatting sqref="F56">
    <cfRule type="cellIs" dxfId="8851" priority="1641" operator="lessThan">
      <formula>0</formula>
    </cfRule>
  </conditionalFormatting>
  <conditionalFormatting sqref="F56">
    <cfRule type="cellIs" dxfId="8850" priority="1640" operator="lessThan">
      <formula>0</formula>
    </cfRule>
  </conditionalFormatting>
  <conditionalFormatting sqref="F56">
    <cfRule type="cellIs" dxfId="8849" priority="1639" operator="lessThan">
      <formula>0</formula>
    </cfRule>
  </conditionalFormatting>
  <conditionalFormatting sqref="F56">
    <cfRule type="cellIs" dxfId="8848" priority="1638" operator="lessThan">
      <formula>0</formula>
    </cfRule>
  </conditionalFormatting>
  <conditionalFormatting sqref="F56">
    <cfRule type="cellIs" dxfId="8847" priority="1637" operator="lessThan">
      <formula>0</formula>
    </cfRule>
  </conditionalFormatting>
  <conditionalFormatting sqref="F56">
    <cfRule type="cellIs" dxfId="8846" priority="1634" operator="lessThan">
      <formula>0</formula>
    </cfRule>
  </conditionalFormatting>
  <conditionalFormatting sqref="F56">
    <cfRule type="cellIs" dxfId="8845" priority="1633" operator="lessThan">
      <formula>0</formula>
    </cfRule>
  </conditionalFormatting>
  <conditionalFormatting sqref="F56">
    <cfRule type="cellIs" dxfId="8844" priority="1636" operator="lessThan">
      <formula>0</formula>
    </cfRule>
  </conditionalFormatting>
  <conditionalFormatting sqref="F56">
    <cfRule type="cellIs" dxfId="8843" priority="1635" operator="lessThan">
      <formula>0</formula>
    </cfRule>
  </conditionalFormatting>
  <conditionalFormatting sqref="F56">
    <cfRule type="cellIs" dxfId="8842" priority="1632" operator="lessThan">
      <formula>0</formula>
    </cfRule>
  </conditionalFormatting>
  <conditionalFormatting sqref="F56">
    <cfRule type="cellIs" dxfId="8841" priority="1631" operator="lessThan">
      <formula>0</formula>
    </cfRule>
  </conditionalFormatting>
  <conditionalFormatting sqref="F56">
    <cfRule type="cellIs" dxfId="8840" priority="1630" operator="lessThan">
      <formula>0</formula>
    </cfRule>
  </conditionalFormatting>
  <conditionalFormatting sqref="F56">
    <cfRule type="cellIs" dxfId="8839" priority="1629" operator="lessThan">
      <formula>0</formula>
    </cfRule>
  </conditionalFormatting>
  <conditionalFormatting sqref="F56">
    <cfRule type="cellIs" dxfId="8838" priority="1628" operator="lessThan">
      <formula>0</formula>
    </cfRule>
  </conditionalFormatting>
  <conditionalFormatting sqref="F56">
    <cfRule type="cellIs" dxfId="8837" priority="1627" operator="lessThan">
      <formula>0</formula>
    </cfRule>
  </conditionalFormatting>
  <conditionalFormatting sqref="F56">
    <cfRule type="cellIs" dxfId="8836" priority="1626" operator="lessThan">
      <formula>0</formula>
    </cfRule>
  </conditionalFormatting>
  <conditionalFormatting sqref="F56">
    <cfRule type="cellIs" dxfId="8835" priority="1621" operator="lessThan">
      <formula>0</formula>
    </cfRule>
  </conditionalFormatting>
  <conditionalFormatting sqref="F56">
    <cfRule type="cellIs" dxfId="8834" priority="1620" operator="lessThan">
      <formula>0</formula>
    </cfRule>
  </conditionalFormatting>
  <conditionalFormatting sqref="F56">
    <cfRule type="cellIs" dxfId="8833" priority="1618" operator="lessThan">
      <formula>0</formula>
    </cfRule>
  </conditionalFormatting>
  <conditionalFormatting sqref="F56">
    <cfRule type="cellIs" dxfId="8832" priority="1619" operator="lessThan">
      <formula>0</formula>
    </cfRule>
  </conditionalFormatting>
  <conditionalFormatting sqref="F56">
    <cfRule type="cellIs" dxfId="8831" priority="1617" operator="lessThan">
      <formula>0</formula>
    </cfRule>
  </conditionalFormatting>
  <conditionalFormatting sqref="F55">
    <cfRule type="cellIs" dxfId="8830" priority="1601" operator="lessThan">
      <formula>0</formula>
    </cfRule>
  </conditionalFormatting>
  <conditionalFormatting sqref="F55">
    <cfRule type="cellIs" dxfId="8829" priority="1600" operator="lessThan">
      <formula>0</formula>
    </cfRule>
  </conditionalFormatting>
  <conditionalFormatting sqref="F55">
    <cfRule type="cellIs" dxfId="8828" priority="1599" operator="lessThan">
      <formula>0</formula>
    </cfRule>
  </conditionalFormatting>
  <conditionalFormatting sqref="F55">
    <cfRule type="cellIs" dxfId="8827" priority="1597" operator="lessThan">
      <formula>0</formula>
    </cfRule>
  </conditionalFormatting>
  <conditionalFormatting sqref="F55">
    <cfRule type="cellIs" dxfId="8826" priority="1598" operator="lessThan">
      <formula>0</formula>
    </cfRule>
  </conditionalFormatting>
  <conditionalFormatting sqref="F55">
    <cfRule type="cellIs" dxfId="8825" priority="1596" operator="lessThan">
      <formula>0</formula>
    </cfRule>
  </conditionalFormatting>
  <conditionalFormatting sqref="F55">
    <cfRule type="cellIs" dxfId="8824" priority="1595" operator="lessThan">
      <formula>0</formula>
    </cfRule>
  </conditionalFormatting>
  <conditionalFormatting sqref="F55">
    <cfRule type="cellIs" dxfId="8823" priority="1594" operator="lessThan">
      <formula>0</formula>
    </cfRule>
  </conditionalFormatting>
  <conditionalFormatting sqref="F55">
    <cfRule type="cellIs" dxfId="8822" priority="1593" operator="lessThan">
      <formula>0</formula>
    </cfRule>
  </conditionalFormatting>
  <conditionalFormatting sqref="F55">
    <cfRule type="cellIs" dxfId="8821" priority="1592" operator="lessThan">
      <formula>0</formula>
    </cfRule>
  </conditionalFormatting>
  <conditionalFormatting sqref="F55">
    <cfRule type="cellIs" dxfId="8820" priority="1591" operator="lessThan">
      <formula>0</formula>
    </cfRule>
  </conditionalFormatting>
  <conditionalFormatting sqref="F55">
    <cfRule type="cellIs" dxfId="8819" priority="1588" operator="lessThan">
      <formula>0</formula>
    </cfRule>
  </conditionalFormatting>
  <conditionalFormatting sqref="F55">
    <cfRule type="cellIs" dxfId="8818" priority="1587" operator="lessThan">
      <formula>0</formula>
    </cfRule>
  </conditionalFormatting>
  <conditionalFormatting sqref="F55">
    <cfRule type="cellIs" dxfId="8817" priority="1590" operator="lessThan">
      <formula>0</formula>
    </cfRule>
  </conditionalFormatting>
  <conditionalFormatting sqref="F55">
    <cfRule type="cellIs" dxfId="8816" priority="1589" operator="lessThan">
      <formula>0</formula>
    </cfRule>
  </conditionalFormatting>
  <conditionalFormatting sqref="F55">
    <cfRule type="cellIs" dxfId="8815" priority="1586" operator="lessThan">
      <formula>0</formula>
    </cfRule>
  </conditionalFormatting>
  <conditionalFormatting sqref="F55">
    <cfRule type="cellIs" dxfId="8814" priority="1585" operator="lessThan">
      <formula>0</formula>
    </cfRule>
  </conditionalFormatting>
  <conditionalFormatting sqref="F55">
    <cfRule type="cellIs" dxfId="8813" priority="1584" operator="lessThan">
      <formula>0</formula>
    </cfRule>
  </conditionalFormatting>
  <conditionalFormatting sqref="F55">
    <cfRule type="cellIs" dxfId="8812" priority="1583" operator="lessThan">
      <formula>0</formula>
    </cfRule>
  </conditionalFormatting>
  <conditionalFormatting sqref="F55">
    <cfRule type="cellIs" dxfId="8811" priority="1582" operator="lessThan">
      <formula>0</formula>
    </cfRule>
  </conditionalFormatting>
  <conditionalFormatting sqref="F55">
    <cfRule type="cellIs" dxfId="8810" priority="1581" operator="lessThan">
      <formula>0</formula>
    </cfRule>
  </conditionalFormatting>
  <conditionalFormatting sqref="F55">
    <cfRule type="cellIs" dxfId="8809" priority="1580" operator="lessThan">
      <formula>0</formula>
    </cfRule>
  </conditionalFormatting>
  <conditionalFormatting sqref="F55">
    <cfRule type="cellIs" dxfId="8808" priority="1561" operator="lessThan">
      <formula>0</formula>
    </cfRule>
  </conditionalFormatting>
  <conditionalFormatting sqref="F55">
    <cfRule type="cellIs" dxfId="8807" priority="1559" operator="lessThan">
      <formula>0</formula>
    </cfRule>
  </conditionalFormatting>
  <conditionalFormatting sqref="F55">
    <cfRule type="cellIs" dxfId="8806" priority="1560" operator="lessThan">
      <formula>0</formula>
    </cfRule>
  </conditionalFormatting>
  <conditionalFormatting sqref="F55">
    <cfRule type="cellIs" dxfId="8805" priority="1558" operator="lessThan">
      <formula>0</formula>
    </cfRule>
  </conditionalFormatting>
  <conditionalFormatting sqref="F55">
    <cfRule type="cellIs" dxfId="8804" priority="1552" operator="lessThan">
      <formula>0</formula>
    </cfRule>
  </conditionalFormatting>
  <conditionalFormatting sqref="F55">
    <cfRule type="cellIs" dxfId="8803" priority="1550" operator="lessThan">
      <formula>0</formula>
    </cfRule>
  </conditionalFormatting>
  <conditionalFormatting sqref="F55">
    <cfRule type="cellIs" dxfId="8802" priority="1551" operator="lessThan">
      <formula>0</formula>
    </cfRule>
  </conditionalFormatting>
  <conditionalFormatting sqref="F55">
    <cfRule type="cellIs" dxfId="8801" priority="1549" operator="lessThan">
      <formula>0</formula>
    </cfRule>
  </conditionalFormatting>
  <conditionalFormatting sqref="F55">
    <cfRule type="cellIs" dxfId="8800" priority="1548" operator="lessThan">
      <formula>0</formula>
    </cfRule>
  </conditionalFormatting>
  <conditionalFormatting sqref="F55">
    <cfRule type="cellIs" dxfId="8799" priority="1547" operator="lessThan">
      <formula>0</formula>
    </cfRule>
  </conditionalFormatting>
  <conditionalFormatting sqref="F55">
    <cfRule type="cellIs" dxfId="8798" priority="1545" operator="lessThan">
      <formula>0</formula>
    </cfRule>
  </conditionalFormatting>
  <conditionalFormatting sqref="F55">
    <cfRule type="cellIs" dxfId="8797" priority="1546" operator="lessThan">
      <formula>0</formula>
    </cfRule>
  </conditionalFormatting>
  <conditionalFormatting sqref="F55">
    <cfRule type="cellIs" dxfId="8796" priority="1544" operator="lessThan">
      <formula>0</formula>
    </cfRule>
  </conditionalFormatting>
  <conditionalFormatting sqref="F55">
    <cfRule type="cellIs" dxfId="8795" priority="1543" operator="lessThan">
      <formula>0</formula>
    </cfRule>
  </conditionalFormatting>
  <conditionalFormatting sqref="F55">
    <cfRule type="cellIs" dxfId="8794" priority="1541" operator="lessThan">
      <formula>0</formula>
    </cfRule>
  </conditionalFormatting>
  <conditionalFormatting sqref="F55">
    <cfRule type="cellIs" dxfId="8793" priority="1542" operator="lessThan">
      <formula>0</formula>
    </cfRule>
  </conditionalFormatting>
  <conditionalFormatting sqref="F55">
    <cfRule type="cellIs" dxfId="8792" priority="1540" operator="lessThan">
      <formula>0</formula>
    </cfRule>
  </conditionalFormatting>
  <conditionalFormatting sqref="F55">
    <cfRule type="cellIs" dxfId="8791" priority="1539" operator="lessThan">
      <formula>0</formula>
    </cfRule>
  </conditionalFormatting>
  <conditionalFormatting sqref="F55">
    <cfRule type="cellIs" dxfId="8790" priority="1538" operator="lessThan">
      <formula>0</formula>
    </cfRule>
  </conditionalFormatting>
  <conditionalFormatting sqref="F55">
    <cfRule type="cellIs" dxfId="8789" priority="1579" operator="lessThan">
      <formula>0</formula>
    </cfRule>
  </conditionalFormatting>
  <conditionalFormatting sqref="F55">
    <cfRule type="cellIs" dxfId="8788" priority="1578" operator="lessThan">
      <formula>0</formula>
    </cfRule>
  </conditionalFormatting>
  <conditionalFormatting sqref="F55">
    <cfRule type="cellIs" dxfId="8787" priority="1577" operator="lessThan">
      <formula>0</formula>
    </cfRule>
  </conditionalFormatting>
  <conditionalFormatting sqref="F55">
    <cfRule type="cellIs" dxfId="8786" priority="1576" operator="lessThan">
      <formula>0</formula>
    </cfRule>
  </conditionalFormatting>
  <conditionalFormatting sqref="F55">
    <cfRule type="cellIs" dxfId="8785" priority="1575" operator="lessThan">
      <formula>0</formula>
    </cfRule>
  </conditionalFormatting>
  <conditionalFormatting sqref="F55">
    <cfRule type="cellIs" dxfId="8784" priority="1574" operator="lessThan">
      <formula>0</formula>
    </cfRule>
  </conditionalFormatting>
  <conditionalFormatting sqref="F55">
    <cfRule type="cellIs" dxfId="8783" priority="1573" operator="lessThan">
      <formula>0</formula>
    </cfRule>
  </conditionalFormatting>
  <conditionalFormatting sqref="F55">
    <cfRule type="cellIs" dxfId="8782" priority="1570" operator="lessThan">
      <formula>0</formula>
    </cfRule>
  </conditionalFormatting>
  <conditionalFormatting sqref="F55">
    <cfRule type="cellIs" dxfId="8781" priority="1569" operator="lessThan">
      <formula>0</formula>
    </cfRule>
  </conditionalFormatting>
  <conditionalFormatting sqref="F55">
    <cfRule type="cellIs" dxfId="8780" priority="1572" operator="lessThan">
      <formula>0</formula>
    </cfRule>
  </conditionalFormatting>
  <conditionalFormatting sqref="F55">
    <cfRule type="cellIs" dxfId="8779" priority="1571" operator="lessThan">
      <formula>0</formula>
    </cfRule>
  </conditionalFormatting>
  <conditionalFormatting sqref="F55">
    <cfRule type="cellIs" dxfId="8778" priority="1568" operator="lessThan">
      <formula>0</formula>
    </cfRule>
  </conditionalFormatting>
  <conditionalFormatting sqref="F55">
    <cfRule type="cellIs" dxfId="8777" priority="1567" operator="lessThan">
      <formula>0</formula>
    </cfRule>
  </conditionalFormatting>
  <conditionalFormatting sqref="F55">
    <cfRule type="cellIs" dxfId="8776" priority="1566" operator="lessThan">
      <formula>0</formula>
    </cfRule>
  </conditionalFormatting>
  <conditionalFormatting sqref="F55">
    <cfRule type="cellIs" dxfId="8775" priority="1565" operator="lessThan">
      <formula>0</formula>
    </cfRule>
  </conditionalFormatting>
  <conditionalFormatting sqref="F55">
    <cfRule type="cellIs" dxfId="8774" priority="1564" operator="lessThan">
      <formula>0</formula>
    </cfRule>
  </conditionalFormatting>
  <conditionalFormatting sqref="F55">
    <cfRule type="cellIs" dxfId="8773" priority="1563" operator="lessThan">
      <formula>0</formula>
    </cfRule>
  </conditionalFormatting>
  <conditionalFormatting sqref="F55">
    <cfRule type="cellIs" dxfId="8772" priority="1562" operator="lessThan">
      <formula>0</formula>
    </cfRule>
  </conditionalFormatting>
  <conditionalFormatting sqref="F55">
    <cfRule type="cellIs" dxfId="8771" priority="1557" operator="lessThan">
      <formula>0</formula>
    </cfRule>
  </conditionalFormatting>
  <conditionalFormatting sqref="F55">
    <cfRule type="cellIs" dxfId="8770" priority="1556" operator="lessThan">
      <formula>0</formula>
    </cfRule>
  </conditionalFormatting>
  <conditionalFormatting sqref="F55">
    <cfRule type="cellIs" dxfId="8769" priority="1554" operator="lessThan">
      <formula>0</formula>
    </cfRule>
  </conditionalFormatting>
  <conditionalFormatting sqref="F55">
    <cfRule type="cellIs" dxfId="8768" priority="1555" operator="lessThan">
      <formula>0</formula>
    </cfRule>
  </conditionalFormatting>
  <conditionalFormatting sqref="F55">
    <cfRule type="cellIs" dxfId="8767" priority="1553" operator="lessThan">
      <formula>0</formula>
    </cfRule>
  </conditionalFormatting>
  <conditionalFormatting sqref="F54">
    <cfRule type="cellIs" dxfId="8766" priority="1537" operator="lessThan">
      <formula>0</formula>
    </cfRule>
  </conditionalFormatting>
  <conditionalFormatting sqref="F54">
    <cfRule type="cellIs" dxfId="8765" priority="1536" operator="lessThan">
      <formula>0</formula>
    </cfRule>
  </conditionalFormatting>
  <conditionalFormatting sqref="F54">
    <cfRule type="cellIs" dxfId="8764" priority="1535" operator="lessThan">
      <formula>0</formula>
    </cfRule>
  </conditionalFormatting>
  <conditionalFormatting sqref="F54">
    <cfRule type="cellIs" dxfId="8763" priority="1533" operator="lessThan">
      <formula>0</formula>
    </cfRule>
  </conditionalFormatting>
  <conditionalFormatting sqref="F54">
    <cfRule type="cellIs" dxfId="8762" priority="1534" operator="lessThan">
      <formula>0</formula>
    </cfRule>
  </conditionalFormatting>
  <conditionalFormatting sqref="F54">
    <cfRule type="cellIs" dxfId="8761" priority="1532" operator="lessThan">
      <formula>0</formula>
    </cfRule>
  </conditionalFormatting>
  <conditionalFormatting sqref="F54">
    <cfRule type="cellIs" dxfId="8760" priority="1531" operator="lessThan">
      <formula>0</formula>
    </cfRule>
  </conditionalFormatting>
  <conditionalFormatting sqref="F54">
    <cfRule type="cellIs" dxfId="8759" priority="1530" operator="lessThan">
      <formula>0</formula>
    </cfRule>
  </conditionalFormatting>
  <conditionalFormatting sqref="F54">
    <cfRule type="cellIs" dxfId="8758" priority="1529" operator="lessThan">
      <formula>0</formula>
    </cfRule>
  </conditionalFormatting>
  <conditionalFormatting sqref="F54">
    <cfRule type="cellIs" dxfId="8757" priority="1528" operator="lessThan">
      <formula>0</formula>
    </cfRule>
  </conditionalFormatting>
  <conditionalFormatting sqref="F54">
    <cfRule type="cellIs" dxfId="8756" priority="1527" operator="lessThan">
      <formula>0</formula>
    </cfRule>
  </conditionalFormatting>
  <conditionalFormatting sqref="F54">
    <cfRule type="cellIs" dxfId="8755" priority="1524" operator="lessThan">
      <formula>0</formula>
    </cfRule>
  </conditionalFormatting>
  <conditionalFormatting sqref="F54">
    <cfRule type="cellIs" dxfId="8754" priority="1523" operator="lessThan">
      <formula>0</formula>
    </cfRule>
  </conditionalFormatting>
  <conditionalFormatting sqref="F54">
    <cfRule type="cellIs" dxfId="8753" priority="1526" operator="lessThan">
      <formula>0</formula>
    </cfRule>
  </conditionalFormatting>
  <conditionalFormatting sqref="F54">
    <cfRule type="cellIs" dxfId="8752" priority="1525" operator="lessThan">
      <formula>0</formula>
    </cfRule>
  </conditionalFormatting>
  <conditionalFormatting sqref="F54">
    <cfRule type="cellIs" dxfId="8751" priority="1522" operator="lessThan">
      <formula>0</formula>
    </cfRule>
  </conditionalFormatting>
  <conditionalFormatting sqref="F54">
    <cfRule type="cellIs" dxfId="8750" priority="1521" operator="lessThan">
      <formula>0</formula>
    </cfRule>
  </conditionalFormatting>
  <conditionalFormatting sqref="F54">
    <cfRule type="cellIs" dxfId="8749" priority="1520" operator="lessThan">
      <formula>0</formula>
    </cfRule>
  </conditionalFormatting>
  <conditionalFormatting sqref="F54">
    <cfRule type="cellIs" dxfId="8748" priority="1519" operator="lessThan">
      <formula>0</formula>
    </cfRule>
  </conditionalFormatting>
  <conditionalFormatting sqref="F54">
    <cfRule type="cellIs" dxfId="8747" priority="1518" operator="lessThan">
      <formula>0</formula>
    </cfRule>
  </conditionalFormatting>
  <conditionalFormatting sqref="F54">
    <cfRule type="cellIs" dxfId="8746" priority="1517" operator="lessThan">
      <formula>0</formula>
    </cfRule>
  </conditionalFormatting>
  <conditionalFormatting sqref="F54">
    <cfRule type="cellIs" dxfId="8745" priority="1516" operator="lessThan">
      <formula>0</formula>
    </cfRule>
  </conditionalFormatting>
  <conditionalFormatting sqref="F54">
    <cfRule type="cellIs" dxfId="8744" priority="1497" operator="lessThan">
      <formula>0</formula>
    </cfRule>
  </conditionalFormatting>
  <conditionalFormatting sqref="F54">
    <cfRule type="cellIs" dxfId="8743" priority="1495" operator="lessThan">
      <formula>0</formula>
    </cfRule>
  </conditionalFormatting>
  <conditionalFormatting sqref="F54">
    <cfRule type="cellIs" dxfId="8742" priority="1496" operator="lessThan">
      <formula>0</formula>
    </cfRule>
  </conditionalFormatting>
  <conditionalFormatting sqref="F54">
    <cfRule type="cellIs" dxfId="8741" priority="1494" operator="lessThan">
      <formula>0</formula>
    </cfRule>
  </conditionalFormatting>
  <conditionalFormatting sqref="F54">
    <cfRule type="cellIs" dxfId="8740" priority="1488" operator="lessThan">
      <formula>0</formula>
    </cfRule>
  </conditionalFormatting>
  <conditionalFormatting sqref="F54">
    <cfRule type="cellIs" dxfId="8739" priority="1486" operator="lessThan">
      <formula>0</formula>
    </cfRule>
  </conditionalFormatting>
  <conditionalFormatting sqref="F54">
    <cfRule type="cellIs" dxfId="8738" priority="1487" operator="lessThan">
      <formula>0</formula>
    </cfRule>
  </conditionalFormatting>
  <conditionalFormatting sqref="F54">
    <cfRule type="cellIs" dxfId="8737" priority="1485" operator="lessThan">
      <formula>0</formula>
    </cfRule>
  </conditionalFormatting>
  <conditionalFormatting sqref="F54">
    <cfRule type="cellIs" dxfId="8736" priority="1484" operator="lessThan">
      <formula>0</formula>
    </cfRule>
  </conditionalFormatting>
  <conditionalFormatting sqref="F54">
    <cfRule type="cellIs" dxfId="8735" priority="1483" operator="lessThan">
      <formula>0</formula>
    </cfRule>
  </conditionalFormatting>
  <conditionalFormatting sqref="F54">
    <cfRule type="cellIs" dxfId="8734" priority="1481" operator="lessThan">
      <formula>0</formula>
    </cfRule>
  </conditionalFormatting>
  <conditionalFormatting sqref="F54">
    <cfRule type="cellIs" dxfId="8733" priority="1482" operator="lessThan">
      <formula>0</formula>
    </cfRule>
  </conditionalFormatting>
  <conditionalFormatting sqref="F54">
    <cfRule type="cellIs" dxfId="8732" priority="1480" operator="lessThan">
      <formula>0</formula>
    </cfRule>
  </conditionalFormatting>
  <conditionalFormatting sqref="F54">
    <cfRule type="cellIs" dxfId="8731" priority="1479" operator="lessThan">
      <formula>0</formula>
    </cfRule>
  </conditionalFormatting>
  <conditionalFormatting sqref="F54">
    <cfRule type="cellIs" dxfId="8730" priority="1477" operator="lessThan">
      <formula>0</formula>
    </cfRule>
  </conditionalFormatting>
  <conditionalFormatting sqref="F54">
    <cfRule type="cellIs" dxfId="8729" priority="1478" operator="lessThan">
      <formula>0</formula>
    </cfRule>
  </conditionalFormatting>
  <conditionalFormatting sqref="F54">
    <cfRule type="cellIs" dxfId="8728" priority="1476" operator="lessThan">
      <formula>0</formula>
    </cfRule>
  </conditionalFormatting>
  <conditionalFormatting sqref="F54">
    <cfRule type="cellIs" dxfId="8727" priority="1475" operator="lessThan">
      <formula>0</formula>
    </cfRule>
  </conditionalFormatting>
  <conditionalFormatting sqref="F54">
    <cfRule type="cellIs" dxfId="8726" priority="1474" operator="lessThan">
      <formula>0</formula>
    </cfRule>
  </conditionalFormatting>
  <conditionalFormatting sqref="F54">
    <cfRule type="cellIs" dxfId="8725" priority="1515" operator="lessThan">
      <formula>0</formula>
    </cfRule>
  </conditionalFormatting>
  <conditionalFormatting sqref="F54">
    <cfRule type="cellIs" dxfId="8724" priority="1514" operator="lessThan">
      <formula>0</formula>
    </cfRule>
  </conditionalFormatting>
  <conditionalFormatting sqref="F54">
    <cfRule type="cellIs" dxfId="8723" priority="1513" operator="lessThan">
      <formula>0</formula>
    </cfRule>
  </conditionalFormatting>
  <conditionalFormatting sqref="F54">
    <cfRule type="cellIs" dxfId="8722" priority="1512" operator="lessThan">
      <formula>0</formula>
    </cfRule>
  </conditionalFormatting>
  <conditionalFormatting sqref="F54">
    <cfRule type="cellIs" dxfId="8721" priority="1511" operator="lessThan">
      <formula>0</formula>
    </cfRule>
  </conditionalFormatting>
  <conditionalFormatting sqref="F54">
    <cfRule type="cellIs" dxfId="8720" priority="1510" operator="lessThan">
      <formula>0</formula>
    </cfRule>
  </conditionalFormatting>
  <conditionalFormatting sqref="F54">
    <cfRule type="cellIs" dxfId="8719" priority="1509" operator="lessThan">
      <formula>0</formula>
    </cfRule>
  </conditionalFormatting>
  <conditionalFormatting sqref="F54">
    <cfRule type="cellIs" dxfId="8718" priority="1506" operator="lessThan">
      <formula>0</formula>
    </cfRule>
  </conditionalFormatting>
  <conditionalFormatting sqref="F54">
    <cfRule type="cellIs" dxfId="8717" priority="1505" operator="lessThan">
      <formula>0</formula>
    </cfRule>
  </conditionalFormatting>
  <conditionalFormatting sqref="F54">
    <cfRule type="cellIs" dxfId="8716" priority="1508" operator="lessThan">
      <formula>0</formula>
    </cfRule>
  </conditionalFormatting>
  <conditionalFormatting sqref="F54">
    <cfRule type="cellIs" dxfId="8715" priority="1507" operator="lessThan">
      <formula>0</formula>
    </cfRule>
  </conditionalFormatting>
  <conditionalFormatting sqref="F54">
    <cfRule type="cellIs" dxfId="8714" priority="1504" operator="lessThan">
      <formula>0</formula>
    </cfRule>
  </conditionalFormatting>
  <conditionalFormatting sqref="F54">
    <cfRule type="cellIs" dxfId="8713" priority="1503" operator="lessThan">
      <formula>0</formula>
    </cfRule>
  </conditionalFormatting>
  <conditionalFormatting sqref="F54">
    <cfRule type="cellIs" dxfId="8712" priority="1502" operator="lessThan">
      <formula>0</formula>
    </cfRule>
  </conditionalFormatting>
  <conditionalFormatting sqref="F54">
    <cfRule type="cellIs" dxfId="8711" priority="1501" operator="lessThan">
      <formula>0</formula>
    </cfRule>
  </conditionalFormatting>
  <conditionalFormatting sqref="F54">
    <cfRule type="cellIs" dxfId="8710" priority="1500" operator="lessThan">
      <formula>0</formula>
    </cfRule>
  </conditionalFormatting>
  <conditionalFormatting sqref="F54">
    <cfRule type="cellIs" dxfId="8709" priority="1499" operator="lessThan">
      <formula>0</formula>
    </cfRule>
  </conditionalFormatting>
  <conditionalFormatting sqref="F54">
    <cfRule type="cellIs" dxfId="8708" priority="1498" operator="lessThan">
      <formula>0</formula>
    </cfRule>
  </conditionalFormatting>
  <conditionalFormatting sqref="F54">
    <cfRule type="cellIs" dxfId="8707" priority="1493" operator="lessThan">
      <formula>0</formula>
    </cfRule>
  </conditionalFormatting>
  <conditionalFormatting sqref="F54">
    <cfRule type="cellIs" dxfId="8706" priority="1492" operator="lessThan">
      <formula>0</formula>
    </cfRule>
  </conditionalFormatting>
  <conditionalFormatting sqref="F54">
    <cfRule type="cellIs" dxfId="8705" priority="1490" operator="lessThan">
      <formula>0</formula>
    </cfRule>
  </conditionalFormatting>
  <conditionalFormatting sqref="F54">
    <cfRule type="cellIs" dxfId="8704" priority="1491" operator="lessThan">
      <formula>0</formula>
    </cfRule>
  </conditionalFormatting>
  <conditionalFormatting sqref="F54">
    <cfRule type="cellIs" dxfId="8703" priority="1489" operator="lessThan">
      <formula>0</formula>
    </cfRule>
  </conditionalFormatting>
  <conditionalFormatting sqref="F58">
    <cfRule type="cellIs" dxfId="8702" priority="1345" operator="lessThan">
      <formula>0</formula>
    </cfRule>
  </conditionalFormatting>
  <conditionalFormatting sqref="F58">
    <cfRule type="cellIs" dxfId="8701" priority="1344" operator="lessThan">
      <formula>0</formula>
    </cfRule>
  </conditionalFormatting>
  <conditionalFormatting sqref="F58">
    <cfRule type="cellIs" dxfId="8700" priority="1343" operator="lessThan">
      <formula>0</formula>
    </cfRule>
  </conditionalFormatting>
  <conditionalFormatting sqref="F58">
    <cfRule type="cellIs" dxfId="8699" priority="1341" operator="lessThan">
      <formula>0</formula>
    </cfRule>
  </conditionalFormatting>
  <conditionalFormatting sqref="F58">
    <cfRule type="cellIs" dxfId="8698" priority="1342" operator="lessThan">
      <formula>0</formula>
    </cfRule>
  </conditionalFormatting>
  <conditionalFormatting sqref="F58">
    <cfRule type="cellIs" dxfId="8697" priority="1340" operator="lessThan">
      <formula>0</formula>
    </cfRule>
  </conditionalFormatting>
  <conditionalFormatting sqref="F58">
    <cfRule type="cellIs" dxfId="8696" priority="1339" operator="lessThan">
      <formula>0</formula>
    </cfRule>
  </conditionalFormatting>
  <conditionalFormatting sqref="F58">
    <cfRule type="cellIs" dxfId="8695" priority="1338" operator="lessThan">
      <formula>0</formula>
    </cfRule>
  </conditionalFormatting>
  <conditionalFormatting sqref="F58">
    <cfRule type="cellIs" dxfId="8694" priority="1337" operator="lessThan">
      <formula>0</formula>
    </cfRule>
  </conditionalFormatting>
  <conditionalFormatting sqref="F58">
    <cfRule type="cellIs" dxfId="8693" priority="1336" operator="lessThan">
      <formula>0</formula>
    </cfRule>
  </conditionalFormatting>
  <conditionalFormatting sqref="F58">
    <cfRule type="cellIs" dxfId="8692" priority="1335" operator="lessThan">
      <formula>0</formula>
    </cfRule>
  </conditionalFormatting>
  <conditionalFormatting sqref="F58">
    <cfRule type="cellIs" dxfId="8691" priority="1332" operator="lessThan">
      <formula>0</formula>
    </cfRule>
  </conditionalFormatting>
  <conditionalFormatting sqref="F58">
    <cfRule type="cellIs" dxfId="8690" priority="1331" operator="lessThan">
      <formula>0</formula>
    </cfRule>
  </conditionalFormatting>
  <conditionalFormatting sqref="F58">
    <cfRule type="cellIs" dxfId="8689" priority="1334" operator="lessThan">
      <formula>0</formula>
    </cfRule>
  </conditionalFormatting>
  <conditionalFormatting sqref="F58">
    <cfRule type="cellIs" dxfId="8688" priority="1333" operator="lessThan">
      <formula>0</formula>
    </cfRule>
  </conditionalFormatting>
  <conditionalFormatting sqref="F58">
    <cfRule type="cellIs" dxfId="8687" priority="1330" operator="lessThan">
      <formula>0</formula>
    </cfRule>
  </conditionalFormatting>
  <conditionalFormatting sqref="F58">
    <cfRule type="cellIs" dxfId="8686" priority="1329" operator="lessThan">
      <formula>0</formula>
    </cfRule>
  </conditionalFormatting>
  <conditionalFormatting sqref="F58">
    <cfRule type="cellIs" dxfId="8685" priority="1328" operator="lessThan">
      <formula>0</formula>
    </cfRule>
  </conditionalFormatting>
  <conditionalFormatting sqref="F58">
    <cfRule type="cellIs" dxfId="8684" priority="1327" operator="lessThan">
      <formula>0</formula>
    </cfRule>
  </conditionalFormatting>
  <conditionalFormatting sqref="F58">
    <cfRule type="cellIs" dxfId="8683" priority="1326" operator="lessThan">
      <formula>0</formula>
    </cfRule>
  </conditionalFormatting>
  <conditionalFormatting sqref="F58">
    <cfRule type="cellIs" dxfId="8682" priority="1325" operator="lessThan">
      <formula>0</formula>
    </cfRule>
  </conditionalFormatting>
  <conditionalFormatting sqref="F58">
    <cfRule type="cellIs" dxfId="8681" priority="1324" operator="lessThan">
      <formula>0</formula>
    </cfRule>
  </conditionalFormatting>
  <conditionalFormatting sqref="F58">
    <cfRule type="cellIs" dxfId="8680" priority="1305" operator="lessThan">
      <formula>0</formula>
    </cfRule>
  </conditionalFormatting>
  <conditionalFormatting sqref="F58">
    <cfRule type="cellIs" dxfId="8679" priority="1303" operator="lessThan">
      <formula>0</formula>
    </cfRule>
  </conditionalFormatting>
  <conditionalFormatting sqref="F58">
    <cfRule type="cellIs" dxfId="8678" priority="1304" operator="lessThan">
      <formula>0</formula>
    </cfRule>
  </conditionalFormatting>
  <conditionalFormatting sqref="F58">
    <cfRule type="cellIs" dxfId="8677" priority="1302" operator="lessThan">
      <formula>0</formula>
    </cfRule>
  </conditionalFormatting>
  <conditionalFormatting sqref="F58">
    <cfRule type="cellIs" dxfId="8676" priority="1296" operator="lessThan">
      <formula>0</formula>
    </cfRule>
  </conditionalFormatting>
  <conditionalFormatting sqref="F58">
    <cfRule type="cellIs" dxfId="8675" priority="1294" operator="lessThan">
      <formula>0</formula>
    </cfRule>
  </conditionalFormatting>
  <conditionalFormatting sqref="F58">
    <cfRule type="cellIs" dxfId="8674" priority="1295" operator="lessThan">
      <formula>0</formula>
    </cfRule>
  </conditionalFormatting>
  <conditionalFormatting sqref="F58">
    <cfRule type="cellIs" dxfId="8673" priority="1293" operator="lessThan">
      <formula>0</formula>
    </cfRule>
  </conditionalFormatting>
  <conditionalFormatting sqref="F58">
    <cfRule type="cellIs" dxfId="8672" priority="1292" operator="lessThan">
      <formula>0</formula>
    </cfRule>
  </conditionalFormatting>
  <conditionalFormatting sqref="F58">
    <cfRule type="cellIs" dxfId="8671" priority="1291" operator="lessThan">
      <formula>0</formula>
    </cfRule>
  </conditionalFormatting>
  <conditionalFormatting sqref="F58">
    <cfRule type="cellIs" dxfId="8670" priority="1289" operator="lessThan">
      <formula>0</formula>
    </cfRule>
  </conditionalFormatting>
  <conditionalFormatting sqref="F58">
    <cfRule type="cellIs" dxfId="8669" priority="1290" operator="lessThan">
      <formula>0</formula>
    </cfRule>
  </conditionalFormatting>
  <conditionalFormatting sqref="F58">
    <cfRule type="cellIs" dxfId="8668" priority="1288" operator="lessThan">
      <formula>0</formula>
    </cfRule>
  </conditionalFormatting>
  <conditionalFormatting sqref="F58">
    <cfRule type="cellIs" dxfId="8667" priority="1287" operator="lessThan">
      <formula>0</formula>
    </cfRule>
  </conditionalFormatting>
  <conditionalFormatting sqref="F58">
    <cfRule type="cellIs" dxfId="8666" priority="1285" operator="lessThan">
      <formula>0</formula>
    </cfRule>
  </conditionalFormatting>
  <conditionalFormatting sqref="F58">
    <cfRule type="cellIs" dxfId="8665" priority="1286" operator="lessThan">
      <formula>0</formula>
    </cfRule>
  </conditionalFormatting>
  <conditionalFormatting sqref="F58">
    <cfRule type="cellIs" dxfId="8664" priority="1284" operator="lessThan">
      <formula>0</formula>
    </cfRule>
  </conditionalFormatting>
  <conditionalFormatting sqref="F58">
    <cfRule type="cellIs" dxfId="8663" priority="1283" operator="lessThan">
      <formula>0</formula>
    </cfRule>
  </conditionalFormatting>
  <conditionalFormatting sqref="F58">
    <cfRule type="cellIs" dxfId="8662" priority="1282" operator="lessThan">
      <formula>0</formula>
    </cfRule>
  </conditionalFormatting>
  <conditionalFormatting sqref="F58">
    <cfRule type="cellIs" dxfId="8661" priority="1323" operator="lessThan">
      <formula>0</formula>
    </cfRule>
  </conditionalFormatting>
  <conditionalFormatting sqref="F58">
    <cfRule type="cellIs" dxfId="8660" priority="1322" operator="lessThan">
      <formula>0</formula>
    </cfRule>
  </conditionalFormatting>
  <conditionalFormatting sqref="F58">
    <cfRule type="cellIs" dxfId="8659" priority="1321" operator="lessThan">
      <formula>0</formula>
    </cfRule>
  </conditionalFormatting>
  <conditionalFormatting sqref="F58">
    <cfRule type="cellIs" dxfId="8658" priority="1320" operator="lessThan">
      <formula>0</formula>
    </cfRule>
  </conditionalFormatting>
  <conditionalFormatting sqref="F58">
    <cfRule type="cellIs" dxfId="8657" priority="1319" operator="lessThan">
      <formula>0</formula>
    </cfRule>
  </conditionalFormatting>
  <conditionalFormatting sqref="F58">
    <cfRule type="cellIs" dxfId="8656" priority="1318" operator="lessThan">
      <formula>0</formula>
    </cfRule>
  </conditionalFormatting>
  <conditionalFormatting sqref="F58">
    <cfRule type="cellIs" dxfId="8655" priority="1317" operator="lessThan">
      <formula>0</formula>
    </cfRule>
  </conditionalFormatting>
  <conditionalFormatting sqref="F58">
    <cfRule type="cellIs" dxfId="8654" priority="1314" operator="lessThan">
      <formula>0</formula>
    </cfRule>
  </conditionalFormatting>
  <conditionalFormatting sqref="F58">
    <cfRule type="cellIs" dxfId="8653" priority="1313" operator="lessThan">
      <formula>0</formula>
    </cfRule>
  </conditionalFormatting>
  <conditionalFormatting sqref="F58">
    <cfRule type="cellIs" dxfId="8652" priority="1316" operator="lessThan">
      <formula>0</formula>
    </cfRule>
  </conditionalFormatting>
  <conditionalFormatting sqref="F58">
    <cfRule type="cellIs" dxfId="8651" priority="1315" operator="lessThan">
      <formula>0</formula>
    </cfRule>
  </conditionalFormatting>
  <conditionalFormatting sqref="F58">
    <cfRule type="cellIs" dxfId="8650" priority="1312" operator="lessThan">
      <formula>0</formula>
    </cfRule>
  </conditionalFormatting>
  <conditionalFormatting sqref="F58">
    <cfRule type="cellIs" dxfId="8649" priority="1311" operator="lessThan">
      <formula>0</formula>
    </cfRule>
  </conditionalFormatting>
  <conditionalFormatting sqref="F58">
    <cfRule type="cellIs" dxfId="8648" priority="1310" operator="lessThan">
      <formula>0</formula>
    </cfRule>
  </conditionalFormatting>
  <conditionalFormatting sqref="F58">
    <cfRule type="cellIs" dxfId="8647" priority="1309" operator="lessThan">
      <formula>0</formula>
    </cfRule>
  </conditionalFormatting>
  <conditionalFormatting sqref="F58">
    <cfRule type="cellIs" dxfId="8646" priority="1308" operator="lessThan">
      <formula>0</formula>
    </cfRule>
  </conditionalFormatting>
  <conditionalFormatting sqref="F58">
    <cfRule type="cellIs" dxfId="8645" priority="1307" operator="lessThan">
      <formula>0</formula>
    </cfRule>
  </conditionalFormatting>
  <conditionalFormatting sqref="F58">
    <cfRule type="cellIs" dxfId="8644" priority="1306" operator="lessThan">
      <formula>0</formula>
    </cfRule>
  </conditionalFormatting>
  <conditionalFormatting sqref="F58">
    <cfRule type="cellIs" dxfId="8643" priority="1301" operator="lessThan">
      <formula>0</formula>
    </cfRule>
  </conditionalFormatting>
  <conditionalFormatting sqref="F58">
    <cfRule type="cellIs" dxfId="8642" priority="1300" operator="lessThan">
      <formula>0</formula>
    </cfRule>
  </conditionalFormatting>
  <conditionalFormatting sqref="F58">
    <cfRule type="cellIs" dxfId="8641" priority="1298" operator="lessThan">
      <formula>0</formula>
    </cfRule>
  </conditionalFormatting>
  <conditionalFormatting sqref="F58">
    <cfRule type="cellIs" dxfId="8640" priority="1299" operator="lessThan">
      <formula>0</formula>
    </cfRule>
  </conditionalFormatting>
  <conditionalFormatting sqref="F58">
    <cfRule type="cellIs" dxfId="8639" priority="1297" operator="lessThan">
      <formula>0</formula>
    </cfRule>
  </conditionalFormatting>
  <conditionalFormatting sqref="F59">
    <cfRule type="cellIs" dxfId="8638" priority="1281" operator="lessThan">
      <formula>0</formula>
    </cfRule>
  </conditionalFormatting>
  <conditionalFormatting sqref="F59">
    <cfRule type="cellIs" dxfId="8637" priority="1280" operator="lessThan">
      <formula>0</formula>
    </cfRule>
  </conditionalFormatting>
  <conditionalFormatting sqref="F59">
    <cfRule type="cellIs" dxfId="8636" priority="1279" operator="lessThan">
      <formula>0</formula>
    </cfRule>
  </conditionalFormatting>
  <conditionalFormatting sqref="F59">
    <cfRule type="cellIs" dxfId="8635" priority="1277" operator="lessThan">
      <formula>0</formula>
    </cfRule>
  </conditionalFormatting>
  <conditionalFormatting sqref="F59">
    <cfRule type="cellIs" dxfId="8634" priority="1278" operator="lessThan">
      <formula>0</formula>
    </cfRule>
  </conditionalFormatting>
  <conditionalFormatting sqref="F59">
    <cfRule type="cellIs" dxfId="8633" priority="1276" operator="lessThan">
      <formula>0</formula>
    </cfRule>
  </conditionalFormatting>
  <conditionalFormatting sqref="F59">
    <cfRule type="cellIs" dxfId="8632" priority="1275" operator="lessThan">
      <formula>0</formula>
    </cfRule>
  </conditionalFormatting>
  <conditionalFormatting sqref="F59">
    <cfRule type="cellIs" dxfId="8631" priority="1274" operator="lessThan">
      <formula>0</formula>
    </cfRule>
  </conditionalFormatting>
  <conditionalFormatting sqref="F59">
    <cfRule type="cellIs" dxfId="8630" priority="1273" operator="lessThan">
      <formula>0</formula>
    </cfRule>
  </conditionalFormatting>
  <conditionalFormatting sqref="F59">
    <cfRule type="cellIs" dxfId="8629" priority="1272" operator="lessThan">
      <formula>0</formula>
    </cfRule>
  </conditionalFormatting>
  <conditionalFormatting sqref="F59">
    <cfRule type="cellIs" dxfId="8628" priority="1271" operator="lessThan">
      <formula>0</formula>
    </cfRule>
  </conditionalFormatting>
  <conditionalFormatting sqref="F59">
    <cfRule type="cellIs" dxfId="8627" priority="1268" operator="lessThan">
      <formula>0</formula>
    </cfRule>
  </conditionalFormatting>
  <conditionalFormatting sqref="F59">
    <cfRule type="cellIs" dxfId="8626" priority="1267" operator="lessThan">
      <formula>0</formula>
    </cfRule>
  </conditionalFormatting>
  <conditionalFormatting sqref="F59">
    <cfRule type="cellIs" dxfId="8625" priority="1270" operator="lessThan">
      <formula>0</formula>
    </cfRule>
  </conditionalFormatting>
  <conditionalFormatting sqref="F59">
    <cfRule type="cellIs" dxfId="8624" priority="1269" operator="lessThan">
      <formula>0</formula>
    </cfRule>
  </conditionalFormatting>
  <conditionalFormatting sqref="F59">
    <cfRule type="cellIs" dxfId="8623" priority="1266" operator="lessThan">
      <formula>0</formula>
    </cfRule>
  </conditionalFormatting>
  <conditionalFormatting sqref="F59">
    <cfRule type="cellIs" dxfId="8622" priority="1265" operator="lessThan">
      <formula>0</formula>
    </cfRule>
  </conditionalFormatting>
  <conditionalFormatting sqref="F59">
    <cfRule type="cellIs" dxfId="8621" priority="1264" operator="lessThan">
      <formula>0</formula>
    </cfRule>
  </conditionalFormatting>
  <conditionalFormatting sqref="F59">
    <cfRule type="cellIs" dxfId="8620" priority="1263" operator="lessThan">
      <formula>0</formula>
    </cfRule>
  </conditionalFormatting>
  <conditionalFormatting sqref="F59">
    <cfRule type="cellIs" dxfId="8619" priority="1262" operator="lessThan">
      <formula>0</formula>
    </cfRule>
  </conditionalFormatting>
  <conditionalFormatting sqref="F59">
    <cfRule type="cellIs" dxfId="8618" priority="1261" operator="lessThan">
      <formula>0</formula>
    </cfRule>
  </conditionalFormatting>
  <conditionalFormatting sqref="F59">
    <cfRule type="cellIs" dxfId="8617" priority="1260" operator="lessThan">
      <formula>0</formula>
    </cfRule>
  </conditionalFormatting>
  <conditionalFormatting sqref="F59">
    <cfRule type="cellIs" dxfId="8616" priority="1241" operator="lessThan">
      <formula>0</formula>
    </cfRule>
  </conditionalFormatting>
  <conditionalFormatting sqref="F59">
    <cfRule type="cellIs" dxfId="8615" priority="1239" operator="lessThan">
      <formula>0</formula>
    </cfRule>
  </conditionalFormatting>
  <conditionalFormatting sqref="F59">
    <cfRule type="cellIs" dxfId="8614" priority="1240" operator="lessThan">
      <formula>0</formula>
    </cfRule>
  </conditionalFormatting>
  <conditionalFormatting sqref="F59">
    <cfRule type="cellIs" dxfId="8613" priority="1238" operator="lessThan">
      <formula>0</formula>
    </cfRule>
  </conditionalFormatting>
  <conditionalFormatting sqref="F59">
    <cfRule type="cellIs" dxfId="8612" priority="1232" operator="lessThan">
      <formula>0</formula>
    </cfRule>
  </conditionalFormatting>
  <conditionalFormatting sqref="F59">
    <cfRule type="cellIs" dxfId="8611" priority="1230" operator="lessThan">
      <formula>0</formula>
    </cfRule>
  </conditionalFormatting>
  <conditionalFormatting sqref="F59">
    <cfRule type="cellIs" dxfId="8610" priority="1231" operator="lessThan">
      <formula>0</formula>
    </cfRule>
  </conditionalFormatting>
  <conditionalFormatting sqref="F59">
    <cfRule type="cellIs" dxfId="8609" priority="1229" operator="lessThan">
      <formula>0</formula>
    </cfRule>
  </conditionalFormatting>
  <conditionalFormatting sqref="F59">
    <cfRule type="cellIs" dxfId="8608" priority="1228" operator="lessThan">
      <formula>0</formula>
    </cfRule>
  </conditionalFormatting>
  <conditionalFormatting sqref="F59">
    <cfRule type="cellIs" dxfId="8607" priority="1227" operator="lessThan">
      <formula>0</formula>
    </cfRule>
  </conditionalFormatting>
  <conditionalFormatting sqref="F59">
    <cfRule type="cellIs" dxfId="8606" priority="1225" operator="lessThan">
      <formula>0</formula>
    </cfRule>
  </conditionalFormatting>
  <conditionalFormatting sqref="F59">
    <cfRule type="cellIs" dxfId="8605" priority="1226" operator="lessThan">
      <formula>0</formula>
    </cfRule>
  </conditionalFormatting>
  <conditionalFormatting sqref="F59">
    <cfRule type="cellIs" dxfId="8604" priority="1224" operator="lessThan">
      <formula>0</formula>
    </cfRule>
  </conditionalFormatting>
  <conditionalFormatting sqref="F59">
    <cfRule type="cellIs" dxfId="8603" priority="1223" operator="lessThan">
      <formula>0</formula>
    </cfRule>
  </conditionalFormatting>
  <conditionalFormatting sqref="F59">
    <cfRule type="cellIs" dxfId="8602" priority="1221" operator="lessThan">
      <formula>0</formula>
    </cfRule>
  </conditionalFormatting>
  <conditionalFormatting sqref="F59">
    <cfRule type="cellIs" dxfId="8601" priority="1222" operator="lessThan">
      <formula>0</formula>
    </cfRule>
  </conditionalFormatting>
  <conditionalFormatting sqref="F59">
    <cfRule type="cellIs" dxfId="8600" priority="1220" operator="lessThan">
      <formula>0</formula>
    </cfRule>
  </conditionalFormatting>
  <conditionalFormatting sqref="F59">
    <cfRule type="cellIs" dxfId="8599" priority="1219" operator="lessThan">
      <formula>0</formula>
    </cfRule>
  </conditionalFormatting>
  <conditionalFormatting sqref="F59">
    <cfRule type="cellIs" dxfId="8598" priority="1218" operator="lessThan">
      <formula>0</formula>
    </cfRule>
  </conditionalFormatting>
  <conditionalFormatting sqref="F59">
    <cfRule type="cellIs" dxfId="8597" priority="1259" operator="lessThan">
      <formula>0</formula>
    </cfRule>
  </conditionalFormatting>
  <conditionalFormatting sqref="F59">
    <cfRule type="cellIs" dxfId="8596" priority="1258" operator="lessThan">
      <formula>0</formula>
    </cfRule>
  </conditionalFormatting>
  <conditionalFormatting sqref="F59">
    <cfRule type="cellIs" dxfId="8595" priority="1257" operator="lessThan">
      <formula>0</formula>
    </cfRule>
  </conditionalFormatting>
  <conditionalFormatting sqref="F59">
    <cfRule type="cellIs" dxfId="8594" priority="1256" operator="lessThan">
      <formula>0</formula>
    </cfRule>
  </conditionalFormatting>
  <conditionalFormatting sqref="F59">
    <cfRule type="cellIs" dxfId="8593" priority="1255" operator="lessThan">
      <formula>0</formula>
    </cfRule>
  </conditionalFormatting>
  <conditionalFormatting sqref="F59">
    <cfRule type="cellIs" dxfId="8592" priority="1254" operator="lessThan">
      <formula>0</formula>
    </cfRule>
  </conditionalFormatting>
  <conditionalFormatting sqref="F59">
    <cfRule type="cellIs" dxfId="8591" priority="1253" operator="lessThan">
      <formula>0</formula>
    </cfRule>
  </conditionalFormatting>
  <conditionalFormatting sqref="F59">
    <cfRule type="cellIs" dxfId="8590" priority="1250" operator="lessThan">
      <formula>0</formula>
    </cfRule>
  </conditionalFormatting>
  <conditionalFormatting sqref="F59">
    <cfRule type="cellIs" dxfId="8589" priority="1249" operator="lessThan">
      <formula>0</formula>
    </cfRule>
  </conditionalFormatting>
  <conditionalFormatting sqref="F59">
    <cfRule type="cellIs" dxfId="8588" priority="1252" operator="lessThan">
      <formula>0</formula>
    </cfRule>
  </conditionalFormatting>
  <conditionalFormatting sqref="F59">
    <cfRule type="cellIs" dxfId="8587" priority="1251" operator="lessThan">
      <formula>0</formula>
    </cfRule>
  </conditionalFormatting>
  <conditionalFormatting sqref="F59">
    <cfRule type="cellIs" dxfId="8586" priority="1248" operator="lessThan">
      <formula>0</formula>
    </cfRule>
  </conditionalFormatting>
  <conditionalFormatting sqref="F59">
    <cfRule type="cellIs" dxfId="8585" priority="1247" operator="lessThan">
      <formula>0</formula>
    </cfRule>
  </conditionalFormatting>
  <conditionalFormatting sqref="F59">
    <cfRule type="cellIs" dxfId="8584" priority="1246" operator="lessThan">
      <formula>0</formula>
    </cfRule>
  </conditionalFormatting>
  <conditionalFormatting sqref="F59">
    <cfRule type="cellIs" dxfId="8583" priority="1245" operator="lessThan">
      <formula>0</formula>
    </cfRule>
  </conditionalFormatting>
  <conditionalFormatting sqref="F59">
    <cfRule type="cellIs" dxfId="8582" priority="1244" operator="lessThan">
      <formula>0</formula>
    </cfRule>
  </conditionalFormatting>
  <conditionalFormatting sqref="F59">
    <cfRule type="cellIs" dxfId="8581" priority="1243" operator="lessThan">
      <formula>0</formula>
    </cfRule>
  </conditionalFormatting>
  <conditionalFormatting sqref="F59">
    <cfRule type="cellIs" dxfId="8580" priority="1242" operator="lessThan">
      <formula>0</formula>
    </cfRule>
  </conditionalFormatting>
  <conditionalFormatting sqref="F59">
    <cfRule type="cellIs" dxfId="8579" priority="1237" operator="lessThan">
      <formula>0</formula>
    </cfRule>
  </conditionalFormatting>
  <conditionalFormatting sqref="F59">
    <cfRule type="cellIs" dxfId="8578" priority="1236" operator="lessThan">
      <formula>0</formula>
    </cfRule>
  </conditionalFormatting>
  <conditionalFormatting sqref="F59">
    <cfRule type="cellIs" dxfId="8577" priority="1234" operator="lessThan">
      <formula>0</formula>
    </cfRule>
  </conditionalFormatting>
  <conditionalFormatting sqref="F59">
    <cfRule type="cellIs" dxfId="8576" priority="1235" operator="lessThan">
      <formula>0</formula>
    </cfRule>
  </conditionalFormatting>
  <conditionalFormatting sqref="F59">
    <cfRule type="cellIs" dxfId="8575" priority="1233" operator="lessThan">
      <formula>0</formula>
    </cfRule>
  </conditionalFormatting>
  <conditionalFormatting sqref="F60">
    <cfRule type="cellIs" dxfId="8574" priority="1217" operator="lessThan">
      <formula>0</formula>
    </cfRule>
  </conditionalFormatting>
  <conditionalFormatting sqref="F60">
    <cfRule type="cellIs" dxfId="8573" priority="1216" operator="lessThan">
      <formula>0</formula>
    </cfRule>
  </conditionalFormatting>
  <conditionalFormatting sqref="F60">
    <cfRule type="cellIs" dxfId="8572" priority="1215" operator="lessThan">
      <formula>0</formula>
    </cfRule>
  </conditionalFormatting>
  <conditionalFormatting sqref="F60">
    <cfRule type="cellIs" dxfId="8571" priority="1213" operator="lessThan">
      <formula>0</formula>
    </cfRule>
  </conditionalFormatting>
  <conditionalFormatting sqref="F60">
    <cfRule type="cellIs" dxfId="8570" priority="1214" operator="lessThan">
      <formula>0</formula>
    </cfRule>
  </conditionalFormatting>
  <conditionalFormatting sqref="F60">
    <cfRule type="cellIs" dxfId="8569" priority="1212" operator="lessThan">
      <formula>0</formula>
    </cfRule>
  </conditionalFormatting>
  <conditionalFormatting sqref="F60">
    <cfRule type="cellIs" dxfId="8568" priority="1211" operator="lessThan">
      <formula>0</formula>
    </cfRule>
  </conditionalFormatting>
  <conditionalFormatting sqref="F60">
    <cfRule type="cellIs" dxfId="8567" priority="1210" operator="lessThan">
      <formula>0</formula>
    </cfRule>
  </conditionalFormatting>
  <conditionalFormatting sqref="F60">
    <cfRule type="cellIs" dxfId="8566" priority="1209" operator="lessThan">
      <formula>0</formula>
    </cfRule>
  </conditionalFormatting>
  <conditionalFormatting sqref="F60">
    <cfRule type="cellIs" dxfId="8565" priority="1208" operator="lessThan">
      <formula>0</formula>
    </cfRule>
  </conditionalFormatting>
  <conditionalFormatting sqref="F60">
    <cfRule type="cellIs" dxfId="8564" priority="1207" operator="lessThan">
      <formula>0</formula>
    </cfRule>
  </conditionalFormatting>
  <conditionalFormatting sqref="F60">
    <cfRule type="cellIs" dxfId="8563" priority="1204" operator="lessThan">
      <formula>0</formula>
    </cfRule>
  </conditionalFormatting>
  <conditionalFormatting sqref="F60">
    <cfRule type="cellIs" dxfId="8562" priority="1203" operator="lessThan">
      <formula>0</formula>
    </cfRule>
  </conditionalFormatting>
  <conditionalFormatting sqref="F60">
    <cfRule type="cellIs" dxfId="8561" priority="1206" operator="lessThan">
      <formula>0</formula>
    </cfRule>
  </conditionalFormatting>
  <conditionalFormatting sqref="F60">
    <cfRule type="cellIs" dxfId="8560" priority="1205" operator="lessThan">
      <formula>0</formula>
    </cfRule>
  </conditionalFormatting>
  <conditionalFormatting sqref="F60">
    <cfRule type="cellIs" dxfId="8559" priority="1202" operator="lessThan">
      <formula>0</formula>
    </cfRule>
  </conditionalFormatting>
  <conditionalFormatting sqref="F60">
    <cfRule type="cellIs" dxfId="8558" priority="1201" operator="lessThan">
      <formula>0</formula>
    </cfRule>
  </conditionalFormatting>
  <conditionalFormatting sqref="F60">
    <cfRule type="cellIs" dxfId="8557" priority="1200" operator="lessThan">
      <formula>0</formula>
    </cfRule>
  </conditionalFormatting>
  <conditionalFormatting sqref="F60">
    <cfRule type="cellIs" dxfId="8556" priority="1199" operator="lessThan">
      <formula>0</formula>
    </cfRule>
  </conditionalFormatting>
  <conditionalFormatting sqref="F60">
    <cfRule type="cellIs" dxfId="8555" priority="1198" operator="lessThan">
      <formula>0</formula>
    </cfRule>
  </conditionalFormatting>
  <conditionalFormatting sqref="F60">
    <cfRule type="cellIs" dxfId="8554" priority="1197" operator="lessThan">
      <formula>0</formula>
    </cfRule>
  </conditionalFormatting>
  <conditionalFormatting sqref="F60">
    <cfRule type="cellIs" dxfId="8553" priority="1196" operator="lessThan">
      <formula>0</formula>
    </cfRule>
  </conditionalFormatting>
  <conditionalFormatting sqref="F60">
    <cfRule type="cellIs" dxfId="8552" priority="1177" operator="lessThan">
      <formula>0</formula>
    </cfRule>
  </conditionalFormatting>
  <conditionalFormatting sqref="F60">
    <cfRule type="cellIs" dxfId="8551" priority="1175" operator="lessThan">
      <formula>0</formula>
    </cfRule>
  </conditionalFormatting>
  <conditionalFormatting sqref="F60">
    <cfRule type="cellIs" dxfId="8550" priority="1176" operator="lessThan">
      <formula>0</formula>
    </cfRule>
  </conditionalFormatting>
  <conditionalFormatting sqref="F60">
    <cfRule type="cellIs" dxfId="8549" priority="1174" operator="lessThan">
      <formula>0</formula>
    </cfRule>
  </conditionalFormatting>
  <conditionalFormatting sqref="F60">
    <cfRule type="cellIs" dxfId="8548" priority="1168" operator="lessThan">
      <formula>0</formula>
    </cfRule>
  </conditionalFormatting>
  <conditionalFormatting sqref="F60">
    <cfRule type="cellIs" dxfId="8547" priority="1166" operator="lessThan">
      <formula>0</formula>
    </cfRule>
  </conditionalFormatting>
  <conditionalFormatting sqref="F60">
    <cfRule type="cellIs" dxfId="8546" priority="1167" operator="lessThan">
      <formula>0</formula>
    </cfRule>
  </conditionalFormatting>
  <conditionalFormatting sqref="F60">
    <cfRule type="cellIs" dxfId="8545" priority="1165" operator="lessThan">
      <formula>0</formula>
    </cfRule>
  </conditionalFormatting>
  <conditionalFormatting sqref="F60">
    <cfRule type="cellIs" dxfId="8544" priority="1164" operator="lessThan">
      <formula>0</formula>
    </cfRule>
  </conditionalFormatting>
  <conditionalFormatting sqref="F60">
    <cfRule type="cellIs" dxfId="8543" priority="1163" operator="lessThan">
      <formula>0</formula>
    </cfRule>
  </conditionalFormatting>
  <conditionalFormatting sqref="F60">
    <cfRule type="cellIs" dxfId="8542" priority="1161" operator="lessThan">
      <formula>0</formula>
    </cfRule>
  </conditionalFormatting>
  <conditionalFormatting sqref="F60">
    <cfRule type="cellIs" dxfId="8541" priority="1162" operator="lessThan">
      <formula>0</formula>
    </cfRule>
  </conditionalFormatting>
  <conditionalFormatting sqref="F60">
    <cfRule type="cellIs" dxfId="8540" priority="1160" operator="lessThan">
      <formula>0</formula>
    </cfRule>
  </conditionalFormatting>
  <conditionalFormatting sqref="F60">
    <cfRule type="cellIs" dxfId="8539" priority="1159" operator="lessThan">
      <formula>0</formula>
    </cfRule>
  </conditionalFormatting>
  <conditionalFormatting sqref="F60">
    <cfRule type="cellIs" dxfId="8538" priority="1157" operator="lessThan">
      <formula>0</formula>
    </cfRule>
  </conditionalFormatting>
  <conditionalFormatting sqref="F60">
    <cfRule type="cellIs" dxfId="8537" priority="1158" operator="lessThan">
      <formula>0</formula>
    </cfRule>
  </conditionalFormatting>
  <conditionalFormatting sqref="F60">
    <cfRule type="cellIs" dxfId="8536" priority="1156" operator="lessThan">
      <formula>0</formula>
    </cfRule>
  </conditionalFormatting>
  <conditionalFormatting sqref="F60">
    <cfRule type="cellIs" dxfId="8535" priority="1155" operator="lessThan">
      <formula>0</formula>
    </cfRule>
  </conditionalFormatting>
  <conditionalFormatting sqref="F60">
    <cfRule type="cellIs" dxfId="8534" priority="1154" operator="lessThan">
      <formula>0</formula>
    </cfRule>
  </conditionalFormatting>
  <conditionalFormatting sqref="F60">
    <cfRule type="cellIs" dxfId="8533" priority="1195" operator="lessThan">
      <formula>0</formula>
    </cfRule>
  </conditionalFormatting>
  <conditionalFormatting sqref="F60">
    <cfRule type="cellIs" dxfId="8532" priority="1194" operator="lessThan">
      <formula>0</formula>
    </cfRule>
  </conditionalFormatting>
  <conditionalFormatting sqref="F60">
    <cfRule type="cellIs" dxfId="8531" priority="1193" operator="lessThan">
      <formula>0</formula>
    </cfRule>
  </conditionalFormatting>
  <conditionalFormatting sqref="F60">
    <cfRule type="cellIs" dxfId="8530" priority="1192" operator="lessThan">
      <formula>0</formula>
    </cfRule>
  </conditionalFormatting>
  <conditionalFormatting sqref="F60">
    <cfRule type="cellIs" dxfId="8529" priority="1191" operator="lessThan">
      <formula>0</formula>
    </cfRule>
  </conditionalFormatting>
  <conditionalFormatting sqref="F60">
    <cfRule type="cellIs" dxfId="8528" priority="1190" operator="lessThan">
      <formula>0</formula>
    </cfRule>
  </conditionalFormatting>
  <conditionalFormatting sqref="F60">
    <cfRule type="cellIs" dxfId="8527" priority="1189" operator="lessThan">
      <formula>0</formula>
    </cfRule>
  </conditionalFormatting>
  <conditionalFormatting sqref="F60">
    <cfRule type="cellIs" dxfId="8526" priority="1186" operator="lessThan">
      <formula>0</formula>
    </cfRule>
  </conditionalFormatting>
  <conditionalFormatting sqref="F60">
    <cfRule type="cellIs" dxfId="8525" priority="1185" operator="lessThan">
      <formula>0</formula>
    </cfRule>
  </conditionalFormatting>
  <conditionalFormatting sqref="F60">
    <cfRule type="cellIs" dxfId="8524" priority="1188" operator="lessThan">
      <formula>0</formula>
    </cfRule>
  </conditionalFormatting>
  <conditionalFormatting sqref="F60">
    <cfRule type="cellIs" dxfId="8523" priority="1187" operator="lessThan">
      <formula>0</formula>
    </cfRule>
  </conditionalFormatting>
  <conditionalFormatting sqref="F60">
    <cfRule type="cellIs" dxfId="8522" priority="1184" operator="lessThan">
      <formula>0</formula>
    </cfRule>
  </conditionalFormatting>
  <conditionalFormatting sqref="F60">
    <cfRule type="cellIs" dxfId="8521" priority="1183" operator="lessThan">
      <formula>0</formula>
    </cfRule>
  </conditionalFormatting>
  <conditionalFormatting sqref="F60">
    <cfRule type="cellIs" dxfId="8520" priority="1182" operator="lessThan">
      <formula>0</formula>
    </cfRule>
  </conditionalFormatting>
  <conditionalFormatting sqref="F60">
    <cfRule type="cellIs" dxfId="8519" priority="1181" operator="lessThan">
      <formula>0</formula>
    </cfRule>
  </conditionalFormatting>
  <conditionalFormatting sqref="F60">
    <cfRule type="cellIs" dxfId="8518" priority="1180" operator="lessThan">
      <formula>0</formula>
    </cfRule>
  </conditionalFormatting>
  <conditionalFormatting sqref="F60">
    <cfRule type="cellIs" dxfId="8517" priority="1179" operator="lessThan">
      <formula>0</formula>
    </cfRule>
  </conditionalFormatting>
  <conditionalFormatting sqref="F60">
    <cfRule type="cellIs" dxfId="8516" priority="1178" operator="lessThan">
      <formula>0</formula>
    </cfRule>
  </conditionalFormatting>
  <conditionalFormatting sqref="F60">
    <cfRule type="cellIs" dxfId="8515" priority="1173" operator="lessThan">
      <formula>0</formula>
    </cfRule>
  </conditionalFormatting>
  <conditionalFormatting sqref="F60">
    <cfRule type="cellIs" dxfId="8514" priority="1172" operator="lessThan">
      <formula>0</formula>
    </cfRule>
  </conditionalFormatting>
  <conditionalFormatting sqref="F60">
    <cfRule type="cellIs" dxfId="8513" priority="1170" operator="lessThan">
      <formula>0</formula>
    </cfRule>
  </conditionalFormatting>
  <conditionalFormatting sqref="F60">
    <cfRule type="cellIs" dxfId="8512" priority="1171" operator="lessThan">
      <formula>0</formula>
    </cfRule>
  </conditionalFormatting>
  <conditionalFormatting sqref="F60">
    <cfRule type="cellIs" dxfId="8511" priority="1169" operator="lessThan">
      <formula>0</formula>
    </cfRule>
  </conditionalFormatting>
  <conditionalFormatting sqref="F50">
    <cfRule type="cellIs" dxfId="8510" priority="321" operator="lessThan">
      <formula>0</formula>
    </cfRule>
  </conditionalFormatting>
  <conditionalFormatting sqref="F50">
    <cfRule type="cellIs" dxfId="8509" priority="320" operator="lessThan">
      <formula>0</formula>
    </cfRule>
  </conditionalFormatting>
  <conditionalFormatting sqref="F50">
    <cfRule type="cellIs" dxfId="8508" priority="319" operator="lessThan">
      <formula>0</formula>
    </cfRule>
  </conditionalFormatting>
  <conditionalFormatting sqref="F50">
    <cfRule type="cellIs" dxfId="8507" priority="317" operator="lessThan">
      <formula>0</formula>
    </cfRule>
  </conditionalFormatting>
  <conditionalFormatting sqref="F50">
    <cfRule type="cellIs" dxfId="8506" priority="318" operator="lessThan">
      <formula>0</formula>
    </cfRule>
  </conditionalFormatting>
  <conditionalFormatting sqref="F50">
    <cfRule type="cellIs" dxfId="8505" priority="316" operator="lessThan">
      <formula>0</formula>
    </cfRule>
  </conditionalFormatting>
  <conditionalFormatting sqref="F50">
    <cfRule type="cellIs" dxfId="8504" priority="315" operator="lessThan">
      <formula>0</formula>
    </cfRule>
  </conditionalFormatting>
  <conditionalFormatting sqref="F50">
    <cfRule type="cellIs" dxfId="8503" priority="314" operator="lessThan">
      <formula>0</formula>
    </cfRule>
  </conditionalFormatting>
  <conditionalFormatting sqref="F50">
    <cfRule type="cellIs" dxfId="8502" priority="313" operator="lessThan">
      <formula>0</formula>
    </cfRule>
  </conditionalFormatting>
  <conditionalFormatting sqref="F50">
    <cfRule type="cellIs" dxfId="8501" priority="312" operator="lessThan">
      <formula>0</formula>
    </cfRule>
  </conditionalFormatting>
  <conditionalFormatting sqref="F50">
    <cfRule type="cellIs" dxfId="8500" priority="311" operator="lessThan">
      <formula>0</formula>
    </cfRule>
  </conditionalFormatting>
  <conditionalFormatting sqref="F50">
    <cfRule type="cellIs" dxfId="8499" priority="308" operator="lessThan">
      <formula>0</formula>
    </cfRule>
  </conditionalFormatting>
  <conditionalFormatting sqref="F50">
    <cfRule type="cellIs" dxfId="8498" priority="307" operator="lessThan">
      <formula>0</formula>
    </cfRule>
  </conditionalFormatting>
  <conditionalFormatting sqref="F50">
    <cfRule type="cellIs" dxfId="8497" priority="310" operator="lessThan">
      <formula>0</formula>
    </cfRule>
  </conditionalFormatting>
  <conditionalFormatting sqref="F50">
    <cfRule type="cellIs" dxfId="8496" priority="309" operator="lessThan">
      <formula>0</formula>
    </cfRule>
  </conditionalFormatting>
  <conditionalFormatting sqref="F50">
    <cfRule type="cellIs" dxfId="8495" priority="306" operator="lessThan">
      <formula>0</formula>
    </cfRule>
  </conditionalFormatting>
  <conditionalFormatting sqref="F50">
    <cfRule type="cellIs" dxfId="8494" priority="305" operator="lessThan">
      <formula>0</formula>
    </cfRule>
  </conditionalFormatting>
  <conditionalFormatting sqref="F50">
    <cfRule type="cellIs" dxfId="8493" priority="304" operator="lessThan">
      <formula>0</formula>
    </cfRule>
  </conditionalFormatting>
  <conditionalFormatting sqref="F50">
    <cfRule type="cellIs" dxfId="8492" priority="303" operator="lessThan">
      <formula>0</formula>
    </cfRule>
  </conditionalFormatting>
  <conditionalFormatting sqref="F50">
    <cfRule type="cellIs" dxfId="8491" priority="302" operator="lessThan">
      <formula>0</formula>
    </cfRule>
  </conditionalFormatting>
  <conditionalFormatting sqref="F50">
    <cfRule type="cellIs" dxfId="8490" priority="301" operator="lessThan">
      <formula>0</formula>
    </cfRule>
  </conditionalFormatting>
  <conditionalFormatting sqref="F50">
    <cfRule type="cellIs" dxfId="8489" priority="300" operator="lessThan">
      <formula>0</formula>
    </cfRule>
  </conditionalFormatting>
  <conditionalFormatting sqref="F50">
    <cfRule type="cellIs" dxfId="8488" priority="281" operator="lessThan">
      <formula>0</formula>
    </cfRule>
  </conditionalFormatting>
  <conditionalFormatting sqref="F50">
    <cfRule type="cellIs" dxfId="8487" priority="279" operator="lessThan">
      <formula>0</formula>
    </cfRule>
  </conditionalFormatting>
  <conditionalFormatting sqref="F50">
    <cfRule type="cellIs" dxfId="8486" priority="280" operator="lessThan">
      <formula>0</formula>
    </cfRule>
  </conditionalFormatting>
  <conditionalFormatting sqref="F50">
    <cfRule type="cellIs" dxfId="8485" priority="278" operator="lessThan">
      <formula>0</formula>
    </cfRule>
  </conditionalFormatting>
  <conditionalFormatting sqref="F50">
    <cfRule type="cellIs" dxfId="8484" priority="272" operator="lessThan">
      <formula>0</formula>
    </cfRule>
  </conditionalFormatting>
  <conditionalFormatting sqref="F50">
    <cfRule type="cellIs" dxfId="8483" priority="270" operator="lessThan">
      <formula>0</formula>
    </cfRule>
  </conditionalFormatting>
  <conditionalFormatting sqref="F50">
    <cfRule type="cellIs" dxfId="8482" priority="271" operator="lessThan">
      <formula>0</formula>
    </cfRule>
  </conditionalFormatting>
  <conditionalFormatting sqref="F50">
    <cfRule type="cellIs" dxfId="8481" priority="269" operator="lessThan">
      <formula>0</formula>
    </cfRule>
  </conditionalFormatting>
  <conditionalFormatting sqref="F50">
    <cfRule type="cellIs" dxfId="8480" priority="268" operator="lessThan">
      <formula>0</formula>
    </cfRule>
  </conditionalFormatting>
  <conditionalFormatting sqref="F50">
    <cfRule type="cellIs" dxfId="8479" priority="267" operator="lessThan">
      <formula>0</formula>
    </cfRule>
  </conditionalFormatting>
  <conditionalFormatting sqref="F50">
    <cfRule type="cellIs" dxfId="8478" priority="265" operator="lessThan">
      <formula>0</formula>
    </cfRule>
  </conditionalFormatting>
  <conditionalFormatting sqref="F50">
    <cfRule type="cellIs" dxfId="8477" priority="266" operator="lessThan">
      <formula>0</formula>
    </cfRule>
  </conditionalFormatting>
  <conditionalFormatting sqref="F50">
    <cfRule type="cellIs" dxfId="8476" priority="264" operator="lessThan">
      <formula>0</formula>
    </cfRule>
  </conditionalFormatting>
  <conditionalFormatting sqref="F50">
    <cfRule type="cellIs" dxfId="8475" priority="263" operator="lessThan">
      <formula>0</formula>
    </cfRule>
  </conditionalFormatting>
  <conditionalFormatting sqref="F50">
    <cfRule type="cellIs" dxfId="8474" priority="261" operator="lessThan">
      <formula>0</formula>
    </cfRule>
  </conditionalFormatting>
  <conditionalFormatting sqref="F50">
    <cfRule type="cellIs" dxfId="8473" priority="262" operator="lessThan">
      <formula>0</formula>
    </cfRule>
  </conditionalFormatting>
  <conditionalFormatting sqref="F50">
    <cfRule type="cellIs" dxfId="8472" priority="260" operator="lessThan">
      <formula>0</formula>
    </cfRule>
  </conditionalFormatting>
  <conditionalFormatting sqref="F50">
    <cfRule type="cellIs" dxfId="8471" priority="259" operator="lessThan">
      <formula>0</formula>
    </cfRule>
  </conditionalFormatting>
  <conditionalFormatting sqref="F50">
    <cfRule type="cellIs" dxfId="8470" priority="258" operator="lessThan">
      <formula>0</formula>
    </cfRule>
  </conditionalFormatting>
  <conditionalFormatting sqref="F50">
    <cfRule type="cellIs" dxfId="8469" priority="299" operator="lessThan">
      <formula>0</formula>
    </cfRule>
  </conditionalFormatting>
  <conditionalFormatting sqref="F50">
    <cfRule type="cellIs" dxfId="8468" priority="298" operator="lessThan">
      <formula>0</formula>
    </cfRule>
  </conditionalFormatting>
  <conditionalFormatting sqref="F50">
    <cfRule type="cellIs" dxfId="8467" priority="297" operator="lessThan">
      <formula>0</formula>
    </cfRule>
  </conditionalFormatting>
  <conditionalFormatting sqref="F50">
    <cfRule type="cellIs" dxfId="8466" priority="296" operator="lessThan">
      <formula>0</formula>
    </cfRule>
  </conditionalFormatting>
  <conditionalFormatting sqref="F50">
    <cfRule type="cellIs" dxfId="8465" priority="295" operator="lessThan">
      <formula>0</formula>
    </cfRule>
  </conditionalFormatting>
  <conditionalFormatting sqref="F50">
    <cfRule type="cellIs" dxfId="8464" priority="294" operator="lessThan">
      <formula>0</formula>
    </cfRule>
  </conditionalFormatting>
  <conditionalFormatting sqref="F50">
    <cfRule type="cellIs" dxfId="8463" priority="293" operator="lessThan">
      <formula>0</formula>
    </cfRule>
  </conditionalFormatting>
  <conditionalFormatting sqref="F50">
    <cfRule type="cellIs" dxfId="8462" priority="290" operator="lessThan">
      <formula>0</formula>
    </cfRule>
  </conditionalFormatting>
  <conditionalFormatting sqref="F50">
    <cfRule type="cellIs" dxfId="8461" priority="289" operator="lessThan">
      <formula>0</formula>
    </cfRule>
  </conditionalFormatting>
  <conditionalFormatting sqref="F50">
    <cfRule type="cellIs" dxfId="8460" priority="292" operator="lessThan">
      <formula>0</formula>
    </cfRule>
  </conditionalFormatting>
  <conditionalFormatting sqref="F50">
    <cfRule type="cellIs" dxfId="8459" priority="291" operator="lessThan">
      <formula>0</formula>
    </cfRule>
  </conditionalFormatting>
  <conditionalFormatting sqref="F50">
    <cfRule type="cellIs" dxfId="8458" priority="288" operator="lessThan">
      <formula>0</formula>
    </cfRule>
  </conditionalFormatting>
  <conditionalFormatting sqref="F50">
    <cfRule type="cellIs" dxfId="8457" priority="287" operator="lessThan">
      <formula>0</formula>
    </cfRule>
  </conditionalFormatting>
  <conditionalFormatting sqref="F50">
    <cfRule type="cellIs" dxfId="8456" priority="286" operator="lessThan">
      <formula>0</formula>
    </cfRule>
  </conditionalFormatting>
  <conditionalFormatting sqref="F50">
    <cfRule type="cellIs" dxfId="8455" priority="285" operator="lessThan">
      <formula>0</formula>
    </cfRule>
  </conditionalFormatting>
  <conditionalFormatting sqref="F50">
    <cfRule type="cellIs" dxfId="8454" priority="284" operator="lessThan">
      <formula>0</formula>
    </cfRule>
  </conditionalFormatting>
  <conditionalFormatting sqref="F50">
    <cfRule type="cellIs" dxfId="8453" priority="283" operator="lessThan">
      <formula>0</formula>
    </cfRule>
  </conditionalFormatting>
  <conditionalFormatting sqref="F50">
    <cfRule type="cellIs" dxfId="8452" priority="282" operator="lessThan">
      <formula>0</formula>
    </cfRule>
  </conditionalFormatting>
  <conditionalFormatting sqref="F50">
    <cfRule type="cellIs" dxfId="8451" priority="277" operator="lessThan">
      <formula>0</formula>
    </cfRule>
  </conditionalFormatting>
  <conditionalFormatting sqref="F50">
    <cfRule type="cellIs" dxfId="8450" priority="276" operator="lessThan">
      <formula>0</formula>
    </cfRule>
  </conditionalFormatting>
  <conditionalFormatting sqref="F50">
    <cfRule type="cellIs" dxfId="8449" priority="274" operator="lessThan">
      <formula>0</formula>
    </cfRule>
  </conditionalFormatting>
  <conditionalFormatting sqref="F50">
    <cfRule type="cellIs" dxfId="8448" priority="275" operator="lessThan">
      <formula>0</formula>
    </cfRule>
  </conditionalFormatting>
  <conditionalFormatting sqref="F50">
    <cfRule type="cellIs" dxfId="8447" priority="273" operator="lessThan">
      <formula>0</formula>
    </cfRule>
  </conditionalFormatting>
  <conditionalFormatting sqref="C38">
    <cfRule type="cellIs" dxfId="8446" priority="257" operator="lessThan">
      <formula>0</formula>
    </cfRule>
  </conditionalFormatting>
  <conditionalFormatting sqref="F51">
    <cfRule type="cellIs" dxfId="8445" priority="256" operator="lessThan">
      <formula>0</formula>
    </cfRule>
  </conditionalFormatting>
  <conditionalFormatting sqref="F51">
    <cfRule type="cellIs" dxfId="8444" priority="255" operator="lessThan">
      <formula>0</formula>
    </cfRule>
  </conditionalFormatting>
  <conditionalFormatting sqref="F51">
    <cfRule type="cellIs" dxfId="8443" priority="254" operator="lessThan">
      <formula>0</formula>
    </cfRule>
  </conditionalFormatting>
  <conditionalFormatting sqref="F51">
    <cfRule type="cellIs" dxfId="8442" priority="252" operator="lessThan">
      <formula>0</formula>
    </cfRule>
  </conditionalFormatting>
  <conditionalFormatting sqref="F51">
    <cfRule type="cellIs" dxfId="8441" priority="253" operator="lessThan">
      <formula>0</formula>
    </cfRule>
  </conditionalFormatting>
  <conditionalFormatting sqref="F51">
    <cfRule type="cellIs" dxfId="8440" priority="251" operator="lessThan">
      <formula>0</formula>
    </cfRule>
  </conditionalFormatting>
  <conditionalFormatting sqref="F51">
    <cfRule type="cellIs" dxfId="8439" priority="250" operator="lessThan">
      <formula>0</formula>
    </cfRule>
  </conditionalFormatting>
  <conditionalFormatting sqref="F51">
    <cfRule type="cellIs" dxfId="8438" priority="249" operator="lessThan">
      <formula>0</formula>
    </cfRule>
  </conditionalFormatting>
  <conditionalFormatting sqref="F51">
    <cfRule type="cellIs" dxfId="8437" priority="248" operator="lessThan">
      <formula>0</formula>
    </cfRule>
  </conditionalFormatting>
  <conditionalFormatting sqref="F51">
    <cfRule type="cellIs" dxfId="8436" priority="247" operator="lessThan">
      <formula>0</formula>
    </cfRule>
  </conditionalFormatting>
  <conditionalFormatting sqref="F51">
    <cfRule type="cellIs" dxfId="8435" priority="246" operator="lessThan">
      <formula>0</formula>
    </cfRule>
  </conditionalFormatting>
  <conditionalFormatting sqref="F51">
    <cfRule type="cellIs" dxfId="8434" priority="243" operator="lessThan">
      <formula>0</formula>
    </cfRule>
  </conditionalFormatting>
  <conditionalFormatting sqref="F51">
    <cfRule type="cellIs" dxfId="8433" priority="242" operator="lessThan">
      <formula>0</formula>
    </cfRule>
  </conditionalFormatting>
  <conditionalFormatting sqref="F51">
    <cfRule type="cellIs" dxfId="8432" priority="245" operator="lessThan">
      <formula>0</formula>
    </cfRule>
  </conditionalFormatting>
  <conditionalFormatting sqref="F51">
    <cfRule type="cellIs" dxfId="8431" priority="244" operator="lessThan">
      <formula>0</formula>
    </cfRule>
  </conditionalFormatting>
  <conditionalFormatting sqref="F51">
    <cfRule type="cellIs" dxfId="8430" priority="241" operator="lessThan">
      <formula>0</formula>
    </cfRule>
  </conditionalFormatting>
  <conditionalFormatting sqref="F51">
    <cfRule type="cellIs" dxfId="8429" priority="240" operator="lessThan">
      <formula>0</formula>
    </cfRule>
  </conditionalFormatting>
  <conditionalFormatting sqref="F51">
    <cfRule type="cellIs" dxfId="8428" priority="239" operator="lessThan">
      <formula>0</formula>
    </cfRule>
  </conditionalFormatting>
  <conditionalFormatting sqref="F51">
    <cfRule type="cellIs" dxfId="8427" priority="238" operator="lessThan">
      <formula>0</formula>
    </cfRule>
  </conditionalFormatting>
  <conditionalFormatting sqref="F51">
    <cfRule type="cellIs" dxfId="8426" priority="237" operator="lessThan">
      <formula>0</formula>
    </cfRule>
  </conditionalFormatting>
  <conditionalFormatting sqref="F51">
    <cfRule type="cellIs" dxfId="8425" priority="236" operator="lessThan">
      <formula>0</formula>
    </cfRule>
  </conditionalFormatting>
  <conditionalFormatting sqref="F51">
    <cfRule type="cellIs" dxfId="8424" priority="235" operator="lessThan">
      <formula>0</formula>
    </cfRule>
  </conditionalFormatting>
  <conditionalFormatting sqref="F51">
    <cfRule type="cellIs" dxfId="8423" priority="216" operator="lessThan">
      <formula>0</formula>
    </cfRule>
  </conditionalFormatting>
  <conditionalFormatting sqref="F51">
    <cfRule type="cellIs" dxfId="8422" priority="214" operator="lessThan">
      <formula>0</formula>
    </cfRule>
  </conditionalFormatting>
  <conditionalFormatting sqref="F51">
    <cfRule type="cellIs" dxfId="8421" priority="215" operator="lessThan">
      <formula>0</formula>
    </cfRule>
  </conditionalFormatting>
  <conditionalFormatting sqref="F51">
    <cfRule type="cellIs" dxfId="8420" priority="213" operator="lessThan">
      <formula>0</formula>
    </cfRule>
  </conditionalFormatting>
  <conditionalFormatting sqref="F51">
    <cfRule type="cellIs" dxfId="8419" priority="207" operator="lessThan">
      <formula>0</formula>
    </cfRule>
  </conditionalFormatting>
  <conditionalFormatting sqref="F51">
    <cfRule type="cellIs" dxfId="8418" priority="205" operator="lessThan">
      <formula>0</formula>
    </cfRule>
  </conditionalFormatting>
  <conditionalFormatting sqref="F51">
    <cfRule type="cellIs" dxfId="8417" priority="206" operator="lessThan">
      <formula>0</formula>
    </cfRule>
  </conditionalFormatting>
  <conditionalFormatting sqref="F51">
    <cfRule type="cellIs" dxfId="8416" priority="204" operator="lessThan">
      <formula>0</formula>
    </cfRule>
  </conditionalFormatting>
  <conditionalFormatting sqref="F51">
    <cfRule type="cellIs" dxfId="8415" priority="203" operator="lessThan">
      <formula>0</formula>
    </cfRule>
  </conditionalFormatting>
  <conditionalFormatting sqref="F51">
    <cfRule type="cellIs" dxfId="8414" priority="202" operator="lessThan">
      <formula>0</formula>
    </cfRule>
  </conditionalFormatting>
  <conditionalFormatting sqref="F51">
    <cfRule type="cellIs" dxfId="8413" priority="200" operator="lessThan">
      <formula>0</formula>
    </cfRule>
  </conditionalFormatting>
  <conditionalFormatting sqref="F51">
    <cfRule type="cellIs" dxfId="8412" priority="201" operator="lessThan">
      <formula>0</formula>
    </cfRule>
  </conditionalFormatting>
  <conditionalFormatting sqref="F51">
    <cfRule type="cellIs" dxfId="8411" priority="199" operator="lessThan">
      <formula>0</formula>
    </cfRule>
  </conditionalFormatting>
  <conditionalFormatting sqref="F51">
    <cfRule type="cellIs" dxfId="8410" priority="198" operator="lessThan">
      <formula>0</formula>
    </cfRule>
  </conditionalFormatting>
  <conditionalFormatting sqref="F51">
    <cfRule type="cellIs" dxfId="8409" priority="196" operator="lessThan">
      <formula>0</formula>
    </cfRule>
  </conditionalFormatting>
  <conditionalFormatting sqref="F51">
    <cfRule type="cellIs" dxfId="8408" priority="197" operator="lessThan">
      <formula>0</formula>
    </cfRule>
  </conditionalFormatting>
  <conditionalFormatting sqref="F51">
    <cfRule type="cellIs" dxfId="8407" priority="195" operator="lessThan">
      <formula>0</formula>
    </cfRule>
  </conditionalFormatting>
  <conditionalFormatting sqref="F51">
    <cfRule type="cellIs" dxfId="8406" priority="194" operator="lessThan">
      <formula>0</formula>
    </cfRule>
  </conditionalFormatting>
  <conditionalFormatting sqref="F51">
    <cfRule type="cellIs" dxfId="8405" priority="193" operator="lessThan">
      <formula>0</formula>
    </cfRule>
  </conditionalFormatting>
  <conditionalFormatting sqref="F51">
    <cfRule type="cellIs" dxfId="8404" priority="234" operator="lessThan">
      <formula>0</formula>
    </cfRule>
  </conditionalFormatting>
  <conditionalFormatting sqref="F51">
    <cfRule type="cellIs" dxfId="8403" priority="233" operator="lessThan">
      <formula>0</formula>
    </cfRule>
  </conditionalFormatting>
  <conditionalFormatting sqref="F51">
    <cfRule type="cellIs" dxfId="8402" priority="232" operator="lessThan">
      <formula>0</formula>
    </cfRule>
  </conditionalFormatting>
  <conditionalFormatting sqref="F51">
    <cfRule type="cellIs" dxfId="8401" priority="231" operator="lessThan">
      <formula>0</formula>
    </cfRule>
  </conditionalFormatting>
  <conditionalFormatting sqref="F51">
    <cfRule type="cellIs" dxfId="8400" priority="230" operator="lessThan">
      <formula>0</formula>
    </cfRule>
  </conditionalFormatting>
  <conditionalFormatting sqref="F51">
    <cfRule type="cellIs" dxfId="8399" priority="229" operator="lessThan">
      <formula>0</formula>
    </cfRule>
  </conditionalFormatting>
  <conditionalFormatting sqref="F51">
    <cfRule type="cellIs" dxfId="8398" priority="228" operator="lessThan">
      <formula>0</formula>
    </cfRule>
  </conditionalFormatting>
  <conditionalFormatting sqref="F51">
    <cfRule type="cellIs" dxfId="8397" priority="225" operator="lessThan">
      <formula>0</formula>
    </cfRule>
  </conditionalFormatting>
  <conditionalFormatting sqref="F51">
    <cfRule type="cellIs" dxfId="8396" priority="224" operator="lessThan">
      <formula>0</formula>
    </cfRule>
  </conditionalFormatting>
  <conditionalFormatting sqref="F51">
    <cfRule type="cellIs" dxfId="8395" priority="227" operator="lessThan">
      <formula>0</formula>
    </cfRule>
  </conditionalFormatting>
  <conditionalFormatting sqref="F51">
    <cfRule type="cellIs" dxfId="8394" priority="226" operator="lessThan">
      <formula>0</formula>
    </cfRule>
  </conditionalFormatting>
  <conditionalFormatting sqref="F51">
    <cfRule type="cellIs" dxfId="8393" priority="223" operator="lessThan">
      <formula>0</formula>
    </cfRule>
  </conditionalFormatting>
  <conditionalFormatting sqref="F51">
    <cfRule type="cellIs" dxfId="8392" priority="222" operator="lessThan">
      <formula>0</formula>
    </cfRule>
  </conditionalFormatting>
  <conditionalFormatting sqref="F51">
    <cfRule type="cellIs" dxfId="8391" priority="221" operator="lessThan">
      <formula>0</formula>
    </cfRule>
  </conditionalFormatting>
  <conditionalFormatting sqref="F51">
    <cfRule type="cellIs" dxfId="8390" priority="220" operator="lessThan">
      <formula>0</formula>
    </cfRule>
  </conditionalFormatting>
  <conditionalFormatting sqref="F51">
    <cfRule type="cellIs" dxfId="8389" priority="219" operator="lessThan">
      <formula>0</formula>
    </cfRule>
  </conditionalFormatting>
  <conditionalFormatting sqref="F51">
    <cfRule type="cellIs" dxfId="8388" priority="218" operator="lessThan">
      <formula>0</formula>
    </cfRule>
  </conditionalFormatting>
  <conditionalFormatting sqref="F51">
    <cfRule type="cellIs" dxfId="8387" priority="217" operator="lessThan">
      <formula>0</formula>
    </cfRule>
  </conditionalFormatting>
  <conditionalFormatting sqref="F51">
    <cfRule type="cellIs" dxfId="8386" priority="212" operator="lessThan">
      <formula>0</formula>
    </cfRule>
  </conditionalFormatting>
  <conditionalFormatting sqref="F51">
    <cfRule type="cellIs" dxfId="8385" priority="211" operator="lessThan">
      <formula>0</formula>
    </cfRule>
  </conditionalFormatting>
  <conditionalFormatting sqref="F51">
    <cfRule type="cellIs" dxfId="8384" priority="209" operator="lessThan">
      <formula>0</formula>
    </cfRule>
  </conditionalFormatting>
  <conditionalFormatting sqref="F51">
    <cfRule type="cellIs" dxfId="8383" priority="210" operator="lessThan">
      <formula>0</formula>
    </cfRule>
  </conditionalFormatting>
  <conditionalFormatting sqref="F51">
    <cfRule type="cellIs" dxfId="8382" priority="208" operator="lessThan">
      <formula>0</formula>
    </cfRule>
  </conditionalFormatting>
  <conditionalFormatting sqref="F49">
    <cfRule type="cellIs" dxfId="8381" priority="192" operator="lessThan">
      <formula>0</formula>
    </cfRule>
  </conditionalFormatting>
  <conditionalFormatting sqref="F49">
    <cfRule type="cellIs" dxfId="8380" priority="191" operator="lessThan">
      <formula>0</formula>
    </cfRule>
  </conditionalFormatting>
  <conditionalFormatting sqref="F49">
    <cfRule type="cellIs" dxfId="8379" priority="190" operator="lessThan">
      <formula>0</formula>
    </cfRule>
  </conditionalFormatting>
  <conditionalFormatting sqref="F49">
    <cfRule type="cellIs" dxfId="8378" priority="188" operator="lessThan">
      <formula>0</formula>
    </cfRule>
  </conditionalFormatting>
  <conditionalFormatting sqref="F49">
    <cfRule type="cellIs" dxfId="8377" priority="189" operator="lessThan">
      <formula>0</formula>
    </cfRule>
  </conditionalFormatting>
  <conditionalFormatting sqref="F49">
    <cfRule type="cellIs" dxfId="8376" priority="187" operator="lessThan">
      <formula>0</formula>
    </cfRule>
  </conditionalFormatting>
  <conditionalFormatting sqref="F49">
    <cfRule type="cellIs" dxfId="8375" priority="186" operator="lessThan">
      <formula>0</formula>
    </cfRule>
  </conditionalFormatting>
  <conditionalFormatting sqref="F49">
    <cfRule type="cellIs" dxfId="8374" priority="185" operator="lessThan">
      <formula>0</formula>
    </cfRule>
  </conditionalFormatting>
  <conditionalFormatting sqref="F49">
    <cfRule type="cellIs" dxfId="8373" priority="184" operator="lessThan">
      <formula>0</formula>
    </cfRule>
  </conditionalFormatting>
  <conditionalFormatting sqref="F49">
    <cfRule type="cellIs" dxfId="8372" priority="183" operator="lessThan">
      <formula>0</formula>
    </cfRule>
  </conditionalFormatting>
  <conditionalFormatting sqref="F49">
    <cfRule type="cellIs" dxfId="8371" priority="182" operator="lessThan">
      <formula>0</formula>
    </cfRule>
  </conditionalFormatting>
  <conditionalFormatting sqref="F49">
    <cfRule type="cellIs" dxfId="8370" priority="179" operator="lessThan">
      <formula>0</formula>
    </cfRule>
  </conditionalFormatting>
  <conditionalFormatting sqref="F49">
    <cfRule type="cellIs" dxfId="8369" priority="178" operator="lessThan">
      <formula>0</formula>
    </cfRule>
  </conditionalFormatting>
  <conditionalFormatting sqref="F49">
    <cfRule type="cellIs" dxfId="8368" priority="181" operator="lessThan">
      <formula>0</formula>
    </cfRule>
  </conditionalFormatting>
  <conditionalFormatting sqref="F49">
    <cfRule type="cellIs" dxfId="8367" priority="180" operator="lessThan">
      <formula>0</formula>
    </cfRule>
  </conditionalFormatting>
  <conditionalFormatting sqref="F49">
    <cfRule type="cellIs" dxfId="8366" priority="177" operator="lessThan">
      <formula>0</formula>
    </cfRule>
  </conditionalFormatting>
  <conditionalFormatting sqref="F49">
    <cfRule type="cellIs" dxfId="8365" priority="176" operator="lessThan">
      <formula>0</formula>
    </cfRule>
  </conditionalFormatting>
  <conditionalFormatting sqref="F49">
    <cfRule type="cellIs" dxfId="8364" priority="175" operator="lessThan">
      <formula>0</formula>
    </cfRule>
  </conditionalFormatting>
  <conditionalFormatting sqref="F49">
    <cfRule type="cellIs" dxfId="8363" priority="174" operator="lessThan">
      <formula>0</formula>
    </cfRule>
  </conditionalFormatting>
  <conditionalFormatting sqref="F49">
    <cfRule type="cellIs" dxfId="8362" priority="173" operator="lessThan">
      <formula>0</formula>
    </cfRule>
  </conditionalFormatting>
  <conditionalFormatting sqref="F49">
    <cfRule type="cellIs" dxfId="8361" priority="172" operator="lessThan">
      <formula>0</formula>
    </cfRule>
  </conditionalFormatting>
  <conditionalFormatting sqref="F49">
    <cfRule type="cellIs" dxfId="8360" priority="171" operator="lessThan">
      <formula>0</formula>
    </cfRule>
  </conditionalFormatting>
  <conditionalFormatting sqref="F49">
    <cfRule type="cellIs" dxfId="8359" priority="152" operator="lessThan">
      <formula>0</formula>
    </cfRule>
  </conditionalFormatting>
  <conditionalFormatting sqref="F49">
    <cfRule type="cellIs" dxfId="8358" priority="150" operator="lessThan">
      <formula>0</formula>
    </cfRule>
  </conditionalFormatting>
  <conditionalFormatting sqref="F49">
    <cfRule type="cellIs" dxfId="8357" priority="151" operator="lessThan">
      <formula>0</formula>
    </cfRule>
  </conditionalFormatting>
  <conditionalFormatting sqref="F49">
    <cfRule type="cellIs" dxfId="8356" priority="149" operator="lessThan">
      <formula>0</formula>
    </cfRule>
  </conditionalFormatting>
  <conditionalFormatting sqref="F49">
    <cfRule type="cellIs" dxfId="8355" priority="143" operator="lessThan">
      <formula>0</formula>
    </cfRule>
  </conditionalFormatting>
  <conditionalFormatting sqref="F49">
    <cfRule type="cellIs" dxfId="8354" priority="141" operator="lessThan">
      <formula>0</formula>
    </cfRule>
  </conditionalFormatting>
  <conditionalFormatting sqref="F49">
    <cfRule type="cellIs" dxfId="8353" priority="142" operator="lessThan">
      <formula>0</formula>
    </cfRule>
  </conditionalFormatting>
  <conditionalFormatting sqref="F49">
    <cfRule type="cellIs" dxfId="8352" priority="140" operator="lessThan">
      <formula>0</formula>
    </cfRule>
  </conditionalFormatting>
  <conditionalFormatting sqref="F49">
    <cfRule type="cellIs" dxfId="8351" priority="139" operator="lessThan">
      <formula>0</formula>
    </cfRule>
  </conditionalFormatting>
  <conditionalFormatting sqref="F49">
    <cfRule type="cellIs" dxfId="8350" priority="138" operator="lessThan">
      <formula>0</formula>
    </cfRule>
  </conditionalFormatting>
  <conditionalFormatting sqref="F49">
    <cfRule type="cellIs" dxfId="8349" priority="136" operator="lessThan">
      <formula>0</formula>
    </cfRule>
  </conditionalFormatting>
  <conditionalFormatting sqref="F49">
    <cfRule type="cellIs" dxfId="8348" priority="137" operator="lessThan">
      <formula>0</formula>
    </cfRule>
  </conditionalFormatting>
  <conditionalFormatting sqref="F49">
    <cfRule type="cellIs" dxfId="8347" priority="135" operator="lessThan">
      <formula>0</formula>
    </cfRule>
  </conditionalFormatting>
  <conditionalFormatting sqref="F49">
    <cfRule type="cellIs" dxfId="8346" priority="134" operator="lessThan">
      <formula>0</formula>
    </cfRule>
  </conditionalFormatting>
  <conditionalFormatting sqref="F49">
    <cfRule type="cellIs" dxfId="8345" priority="132" operator="lessThan">
      <formula>0</formula>
    </cfRule>
  </conditionalFormatting>
  <conditionalFormatting sqref="F49">
    <cfRule type="cellIs" dxfId="8344" priority="133" operator="lessThan">
      <formula>0</formula>
    </cfRule>
  </conditionalFormatting>
  <conditionalFormatting sqref="F49">
    <cfRule type="cellIs" dxfId="8343" priority="131" operator="lessThan">
      <formula>0</formula>
    </cfRule>
  </conditionalFormatting>
  <conditionalFormatting sqref="F49">
    <cfRule type="cellIs" dxfId="8342" priority="130" operator="lessThan">
      <formula>0</formula>
    </cfRule>
  </conditionalFormatting>
  <conditionalFormatting sqref="F49">
    <cfRule type="cellIs" dxfId="8341" priority="129" operator="lessThan">
      <formula>0</formula>
    </cfRule>
  </conditionalFormatting>
  <conditionalFormatting sqref="F49">
    <cfRule type="cellIs" dxfId="8340" priority="170" operator="lessThan">
      <formula>0</formula>
    </cfRule>
  </conditionalFormatting>
  <conditionalFormatting sqref="F49">
    <cfRule type="cellIs" dxfId="8339" priority="169" operator="lessThan">
      <formula>0</formula>
    </cfRule>
  </conditionalFormatting>
  <conditionalFormatting sqref="F49">
    <cfRule type="cellIs" dxfId="8338" priority="168" operator="lessThan">
      <formula>0</formula>
    </cfRule>
  </conditionalFormatting>
  <conditionalFormatting sqref="F49">
    <cfRule type="cellIs" dxfId="8337" priority="167" operator="lessThan">
      <formula>0</formula>
    </cfRule>
  </conditionalFormatting>
  <conditionalFormatting sqref="F49">
    <cfRule type="cellIs" dxfId="8336" priority="166" operator="lessThan">
      <formula>0</formula>
    </cfRule>
  </conditionalFormatting>
  <conditionalFormatting sqref="F49">
    <cfRule type="cellIs" dxfId="8335" priority="165" operator="lessThan">
      <formula>0</formula>
    </cfRule>
  </conditionalFormatting>
  <conditionalFormatting sqref="F49">
    <cfRule type="cellIs" dxfId="8334" priority="164" operator="lessThan">
      <formula>0</formula>
    </cfRule>
  </conditionalFormatting>
  <conditionalFormatting sqref="F49">
    <cfRule type="cellIs" dxfId="8333" priority="161" operator="lessThan">
      <formula>0</formula>
    </cfRule>
  </conditionalFormatting>
  <conditionalFormatting sqref="F49">
    <cfRule type="cellIs" dxfId="8332" priority="160" operator="lessThan">
      <formula>0</formula>
    </cfRule>
  </conditionalFormatting>
  <conditionalFormatting sqref="F49">
    <cfRule type="cellIs" dxfId="8331" priority="163" operator="lessThan">
      <formula>0</formula>
    </cfRule>
  </conditionalFormatting>
  <conditionalFormatting sqref="F49">
    <cfRule type="cellIs" dxfId="8330" priority="162" operator="lessThan">
      <formula>0</formula>
    </cfRule>
  </conditionalFormatting>
  <conditionalFormatting sqref="F49">
    <cfRule type="cellIs" dxfId="8329" priority="159" operator="lessThan">
      <formula>0</formula>
    </cfRule>
  </conditionalFormatting>
  <conditionalFormatting sqref="F49">
    <cfRule type="cellIs" dxfId="8328" priority="158" operator="lessThan">
      <formula>0</formula>
    </cfRule>
  </conditionalFormatting>
  <conditionalFormatting sqref="F49">
    <cfRule type="cellIs" dxfId="8327" priority="157" operator="lessThan">
      <formula>0</formula>
    </cfRule>
  </conditionalFormatting>
  <conditionalFormatting sqref="F49">
    <cfRule type="cellIs" dxfId="8326" priority="156" operator="lessThan">
      <formula>0</formula>
    </cfRule>
  </conditionalFormatting>
  <conditionalFormatting sqref="F49">
    <cfRule type="cellIs" dxfId="8325" priority="155" operator="lessThan">
      <formula>0</formula>
    </cfRule>
  </conditionalFormatting>
  <conditionalFormatting sqref="F49">
    <cfRule type="cellIs" dxfId="8324" priority="154" operator="lessThan">
      <formula>0</formula>
    </cfRule>
  </conditionalFormatting>
  <conditionalFormatting sqref="F49">
    <cfRule type="cellIs" dxfId="8323" priority="153" operator="lessThan">
      <formula>0</formula>
    </cfRule>
  </conditionalFormatting>
  <conditionalFormatting sqref="F49">
    <cfRule type="cellIs" dxfId="8322" priority="148" operator="lessThan">
      <formula>0</formula>
    </cfRule>
  </conditionalFormatting>
  <conditionalFormatting sqref="F49">
    <cfRule type="cellIs" dxfId="8321" priority="147" operator="lessThan">
      <formula>0</formula>
    </cfRule>
  </conditionalFormatting>
  <conditionalFormatting sqref="F49">
    <cfRule type="cellIs" dxfId="8320" priority="145" operator="lessThan">
      <formula>0</formula>
    </cfRule>
  </conditionalFormatting>
  <conditionalFormatting sqref="F49">
    <cfRule type="cellIs" dxfId="8319" priority="146" operator="lessThan">
      <formula>0</formula>
    </cfRule>
  </conditionalFormatting>
  <conditionalFormatting sqref="F49">
    <cfRule type="cellIs" dxfId="8318" priority="144" operator="lessThan">
      <formula>0</formula>
    </cfRule>
  </conditionalFormatting>
  <conditionalFormatting sqref="F53">
    <cfRule type="cellIs" dxfId="8317" priority="128" operator="lessThan">
      <formula>0</formula>
    </cfRule>
  </conditionalFormatting>
  <conditionalFormatting sqref="F53">
    <cfRule type="cellIs" dxfId="8316" priority="127" operator="lessThan">
      <formula>0</formula>
    </cfRule>
  </conditionalFormatting>
  <conditionalFormatting sqref="F53">
    <cfRule type="cellIs" dxfId="8315" priority="126" operator="lessThan">
      <formula>0</formula>
    </cfRule>
  </conditionalFormatting>
  <conditionalFormatting sqref="F53">
    <cfRule type="cellIs" dxfId="8314" priority="124" operator="lessThan">
      <formula>0</formula>
    </cfRule>
  </conditionalFormatting>
  <conditionalFormatting sqref="F53">
    <cfRule type="cellIs" dxfId="8313" priority="125" operator="lessThan">
      <formula>0</formula>
    </cfRule>
  </conditionalFormatting>
  <conditionalFormatting sqref="F53">
    <cfRule type="cellIs" dxfId="8312" priority="123" operator="lessThan">
      <formula>0</formula>
    </cfRule>
  </conditionalFormatting>
  <conditionalFormatting sqref="F53">
    <cfRule type="cellIs" dxfId="8311" priority="122" operator="lessThan">
      <formula>0</formula>
    </cfRule>
  </conditionalFormatting>
  <conditionalFormatting sqref="F53">
    <cfRule type="cellIs" dxfId="8310" priority="121" operator="lessThan">
      <formula>0</formula>
    </cfRule>
  </conditionalFormatting>
  <conditionalFormatting sqref="F53">
    <cfRule type="cellIs" dxfId="8309" priority="120" operator="lessThan">
      <formula>0</formula>
    </cfRule>
  </conditionalFormatting>
  <conditionalFormatting sqref="F53">
    <cfRule type="cellIs" dxfId="8308" priority="119" operator="lessThan">
      <formula>0</formula>
    </cfRule>
  </conditionalFormatting>
  <conditionalFormatting sqref="F53">
    <cfRule type="cellIs" dxfId="8307" priority="118" operator="lessThan">
      <formula>0</formula>
    </cfRule>
  </conditionalFormatting>
  <conditionalFormatting sqref="F53">
    <cfRule type="cellIs" dxfId="8306" priority="115" operator="lessThan">
      <formula>0</formula>
    </cfRule>
  </conditionalFormatting>
  <conditionalFormatting sqref="F53">
    <cfRule type="cellIs" dxfId="8305" priority="114" operator="lessThan">
      <formula>0</formula>
    </cfRule>
  </conditionalFormatting>
  <conditionalFormatting sqref="F53">
    <cfRule type="cellIs" dxfId="8304" priority="117" operator="lessThan">
      <formula>0</formula>
    </cfRule>
  </conditionalFormatting>
  <conditionalFormatting sqref="F53">
    <cfRule type="cellIs" dxfId="8303" priority="116" operator="lessThan">
      <formula>0</formula>
    </cfRule>
  </conditionalFormatting>
  <conditionalFormatting sqref="F53">
    <cfRule type="cellIs" dxfId="8302" priority="113" operator="lessThan">
      <formula>0</formula>
    </cfRule>
  </conditionalFormatting>
  <conditionalFormatting sqref="F53">
    <cfRule type="cellIs" dxfId="8301" priority="112" operator="lessThan">
      <formula>0</formula>
    </cfRule>
  </conditionalFormatting>
  <conditionalFormatting sqref="F53">
    <cfRule type="cellIs" dxfId="8300" priority="111" operator="lessThan">
      <formula>0</formula>
    </cfRule>
  </conditionalFormatting>
  <conditionalFormatting sqref="F53">
    <cfRule type="cellIs" dxfId="8299" priority="110" operator="lessThan">
      <formula>0</formula>
    </cfRule>
  </conditionalFormatting>
  <conditionalFormatting sqref="F53">
    <cfRule type="cellIs" dxfId="8298" priority="109" operator="lessThan">
      <formula>0</formula>
    </cfRule>
  </conditionalFormatting>
  <conditionalFormatting sqref="F53">
    <cfRule type="cellIs" dxfId="8297" priority="108" operator="lessThan">
      <formula>0</formula>
    </cfRule>
  </conditionalFormatting>
  <conditionalFormatting sqref="F53">
    <cfRule type="cellIs" dxfId="8296" priority="107" operator="lessThan">
      <formula>0</formula>
    </cfRule>
  </conditionalFormatting>
  <conditionalFormatting sqref="F53">
    <cfRule type="cellIs" dxfId="8295" priority="88" operator="lessThan">
      <formula>0</formula>
    </cfRule>
  </conditionalFormatting>
  <conditionalFormatting sqref="F53">
    <cfRule type="cellIs" dxfId="8294" priority="86" operator="lessThan">
      <formula>0</formula>
    </cfRule>
  </conditionalFormatting>
  <conditionalFormatting sqref="F53">
    <cfRule type="cellIs" dxfId="8293" priority="87" operator="lessThan">
      <formula>0</formula>
    </cfRule>
  </conditionalFormatting>
  <conditionalFormatting sqref="F53">
    <cfRule type="cellIs" dxfId="8292" priority="85" operator="lessThan">
      <formula>0</formula>
    </cfRule>
  </conditionalFormatting>
  <conditionalFormatting sqref="F53">
    <cfRule type="cellIs" dxfId="8291" priority="79" operator="lessThan">
      <formula>0</formula>
    </cfRule>
  </conditionalFormatting>
  <conditionalFormatting sqref="F53">
    <cfRule type="cellIs" dxfId="8290" priority="77" operator="lessThan">
      <formula>0</formula>
    </cfRule>
  </conditionalFormatting>
  <conditionalFormatting sqref="F53">
    <cfRule type="cellIs" dxfId="8289" priority="78" operator="lessThan">
      <formula>0</formula>
    </cfRule>
  </conditionalFormatting>
  <conditionalFormatting sqref="F53">
    <cfRule type="cellIs" dxfId="8288" priority="76" operator="lessThan">
      <formula>0</formula>
    </cfRule>
  </conditionalFormatting>
  <conditionalFormatting sqref="F53">
    <cfRule type="cellIs" dxfId="8287" priority="75" operator="lessThan">
      <formula>0</formula>
    </cfRule>
  </conditionalFormatting>
  <conditionalFormatting sqref="F53">
    <cfRule type="cellIs" dxfId="8286" priority="74" operator="lessThan">
      <formula>0</formula>
    </cfRule>
  </conditionalFormatting>
  <conditionalFormatting sqref="F53">
    <cfRule type="cellIs" dxfId="8285" priority="72" operator="lessThan">
      <formula>0</formula>
    </cfRule>
  </conditionalFormatting>
  <conditionalFormatting sqref="F53">
    <cfRule type="cellIs" dxfId="8284" priority="73" operator="lessThan">
      <formula>0</formula>
    </cfRule>
  </conditionalFormatting>
  <conditionalFormatting sqref="F53">
    <cfRule type="cellIs" dxfId="8283" priority="71" operator="lessThan">
      <formula>0</formula>
    </cfRule>
  </conditionalFormatting>
  <conditionalFormatting sqref="F53">
    <cfRule type="cellIs" dxfId="8282" priority="70" operator="lessThan">
      <formula>0</formula>
    </cfRule>
  </conditionalFormatting>
  <conditionalFormatting sqref="F53">
    <cfRule type="cellIs" dxfId="8281" priority="68" operator="lessThan">
      <formula>0</formula>
    </cfRule>
  </conditionalFormatting>
  <conditionalFormatting sqref="F53">
    <cfRule type="cellIs" dxfId="8280" priority="69" operator="lessThan">
      <formula>0</formula>
    </cfRule>
  </conditionalFormatting>
  <conditionalFormatting sqref="F53">
    <cfRule type="cellIs" dxfId="8279" priority="67" operator="lessThan">
      <formula>0</formula>
    </cfRule>
  </conditionalFormatting>
  <conditionalFormatting sqref="F53">
    <cfRule type="cellIs" dxfId="8278" priority="66" operator="lessThan">
      <formula>0</formula>
    </cfRule>
  </conditionalFormatting>
  <conditionalFormatting sqref="F53">
    <cfRule type="cellIs" dxfId="8277" priority="65" operator="lessThan">
      <formula>0</formula>
    </cfRule>
  </conditionalFormatting>
  <conditionalFormatting sqref="F53">
    <cfRule type="cellIs" dxfId="8276" priority="106" operator="lessThan">
      <formula>0</formula>
    </cfRule>
  </conditionalFormatting>
  <conditionalFormatting sqref="F53">
    <cfRule type="cellIs" dxfId="8275" priority="105" operator="lessThan">
      <formula>0</formula>
    </cfRule>
  </conditionalFormatting>
  <conditionalFormatting sqref="F53">
    <cfRule type="cellIs" dxfId="8274" priority="104" operator="lessThan">
      <formula>0</formula>
    </cfRule>
  </conditionalFormatting>
  <conditionalFormatting sqref="F53">
    <cfRule type="cellIs" dxfId="8273" priority="103" operator="lessThan">
      <formula>0</formula>
    </cfRule>
  </conditionalFormatting>
  <conditionalFormatting sqref="F53">
    <cfRule type="cellIs" dxfId="8272" priority="102" operator="lessThan">
      <formula>0</formula>
    </cfRule>
  </conditionalFormatting>
  <conditionalFormatting sqref="F53">
    <cfRule type="cellIs" dxfId="8271" priority="101" operator="lessThan">
      <formula>0</formula>
    </cfRule>
  </conditionalFormatting>
  <conditionalFormatting sqref="F53">
    <cfRule type="cellIs" dxfId="8270" priority="100" operator="lessThan">
      <formula>0</formula>
    </cfRule>
  </conditionalFormatting>
  <conditionalFormatting sqref="F53">
    <cfRule type="cellIs" dxfId="8269" priority="97" operator="lessThan">
      <formula>0</formula>
    </cfRule>
  </conditionalFormatting>
  <conditionalFormatting sqref="F53">
    <cfRule type="cellIs" dxfId="8268" priority="96" operator="lessThan">
      <formula>0</formula>
    </cfRule>
  </conditionalFormatting>
  <conditionalFormatting sqref="F53">
    <cfRule type="cellIs" dxfId="8267" priority="99" operator="lessThan">
      <formula>0</formula>
    </cfRule>
  </conditionalFormatting>
  <conditionalFormatting sqref="F53">
    <cfRule type="cellIs" dxfId="8266" priority="98" operator="lessThan">
      <formula>0</formula>
    </cfRule>
  </conditionalFormatting>
  <conditionalFormatting sqref="F53">
    <cfRule type="cellIs" dxfId="8265" priority="95" operator="lessThan">
      <formula>0</formula>
    </cfRule>
  </conditionalFormatting>
  <conditionalFormatting sqref="F53">
    <cfRule type="cellIs" dxfId="8264" priority="94" operator="lessThan">
      <formula>0</formula>
    </cfRule>
  </conditionalFormatting>
  <conditionalFormatting sqref="F53">
    <cfRule type="cellIs" dxfId="8263" priority="93" operator="lessThan">
      <formula>0</formula>
    </cfRule>
  </conditionalFormatting>
  <conditionalFormatting sqref="F53">
    <cfRule type="cellIs" dxfId="8262" priority="92" operator="lessThan">
      <formula>0</formula>
    </cfRule>
  </conditionalFormatting>
  <conditionalFormatting sqref="F53">
    <cfRule type="cellIs" dxfId="8261" priority="91" operator="lessThan">
      <formula>0</formula>
    </cfRule>
  </conditionalFormatting>
  <conditionalFormatting sqref="F53">
    <cfRule type="cellIs" dxfId="8260" priority="90" operator="lessThan">
      <formula>0</formula>
    </cfRule>
  </conditionalFormatting>
  <conditionalFormatting sqref="F53">
    <cfRule type="cellIs" dxfId="8259" priority="89" operator="lessThan">
      <formula>0</formula>
    </cfRule>
  </conditionalFormatting>
  <conditionalFormatting sqref="F53">
    <cfRule type="cellIs" dxfId="8258" priority="84" operator="lessThan">
      <formula>0</formula>
    </cfRule>
  </conditionalFormatting>
  <conditionalFormatting sqref="F53">
    <cfRule type="cellIs" dxfId="8257" priority="83" operator="lessThan">
      <formula>0</formula>
    </cfRule>
  </conditionalFormatting>
  <conditionalFormatting sqref="F53">
    <cfRule type="cellIs" dxfId="8256" priority="81" operator="lessThan">
      <formula>0</formula>
    </cfRule>
  </conditionalFormatting>
  <conditionalFormatting sqref="F53">
    <cfRule type="cellIs" dxfId="8255" priority="82" operator="lessThan">
      <formula>0</formula>
    </cfRule>
  </conditionalFormatting>
  <conditionalFormatting sqref="F53">
    <cfRule type="cellIs" dxfId="8254" priority="80" operator="lessThan">
      <formula>0</formula>
    </cfRule>
  </conditionalFormatting>
  <conditionalFormatting sqref="F52">
    <cfRule type="cellIs" dxfId="8253" priority="64" operator="lessThan">
      <formula>0</formula>
    </cfRule>
  </conditionalFormatting>
  <conditionalFormatting sqref="F52">
    <cfRule type="cellIs" dxfId="8252" priority="63" operator="lessThan">
      <formula>0</formula>
    </cfRule>
  </conditionalFormatting>
  <conditionalFormatting sqref="F52">
    <cfRule type="cellIs" dxfId="8251" priority="62" operator="lessThan">
      <formula>0</formula>
    </cfRule>
  </conditionalFormatting>
  <conditionalFormatting sqref="F52">
    <cfRule type="cellIs" dxfId="8250" priority="60" operator="lessThan">
      <formula>0</formula>
    </cfRule>
  </conditionalFormatting>
  <conditionalFormatting sqref="F52">
    <cfRule type="cellIs" dxfId="8249" priority="61" operator="lessThan">
      <formula>0</formula>
    </cfRule>
  </conditionalFormatting>
  <conditionalFormatting sqref="F52">
    <cfRule type="cellIs" dxfId="8248" priority="59" operator="lessThan">
      <formula>0</formula>
    </cfRule>
  </conditionalFormatting>
  <conditionalFormatting sqref="F52">
    <cfRule type="cellIs" dxfId="8247" priority="58" operator="lessThan">
      <formula>0</formula>
    </cfRule>
  </conditionalFormatting>
  <conditionalFormatting sqref="F52">
    <cfRule type="cellIs" dxfId="8246" priority="57" operator="lessThan">
      <formula>0</formula>
    </cfRule>
  </conditionalFormatting>
  <conditionalFormatting sqref="F52">
    <cfRule type="cellIs" dxfId="8245" priority="56" operator="lessThan">
      <formula>0</formula>
    </cfRule>
  </conditionalFormatting>
  <conditionalFormatting sqref="F52">
    <cfRule type="cellIs" dxfId="8244" priority="55" operator="lessThan">
      <formula>0</formula>
    </cfRule>
  </conditionalFormatting>
  <conditionalFormatting sqref="F52">
    <cfRule type="cellIs" dxfId="8243" priority="54" operator="lessThan">
      <formula>0</formula>
    </cfRule>
  </conditionalFormatting>
  <conditionalFormatting sqref="F52">
    <cfRule type="cellIs" dxfId="8242" priority="51" operator="lessThan">
      <formula>0</formula>
    </cfRule>
  </conditionalFormatting>
  <conditionalFormatting sqref="F52">
    <cfRule type="cellIs" dxfId="8241" priority="50" operator="lessThan">
      <formula>0</formula>
    </cfRule>
  </conditionalFormatting>
  <conditionalFormatting sqref="F52">
    <cfRule type="cellIs" dxfId="8240" priority="53" operator="lessThan">
      <formula>0</formula>
    </cfRule>
  </conditionalFormatting>
  <conditionalFormatting sqref="F52">
    <cfRule type="cellIs" dxfId="8239" priority="52" operator="lessThan">
      <formula>0</formula>
    </cfRule>
  </conditionalFormatting>
  <conditionalFormatting sqref="F52">
    <cfRule type="cellIs" dxfId="8238" priority="49" operator="lessThan">
      <formula>0</formula>
    </cfRule>
  </conditionalFormatting>
  <conditionalFormatting sqref="F52">
    <cfRule type="cellIs" dxfId="8237" priority="48" operator="lessThan">
      <formula>0</formula>
    </cfRule>
  </conditionalFormatting>
  <conditionalFormatting sqref="F52">
    <cfRule type="cellIs" dxfId="8236" priority="47" operator="lessThan">
      <formula>0</formula>
    </cfRule>
  </conditionalFormatting>
  <conditionalFormatting sqref="F52">
    <cfRule type="cellIs" dxfId="8235" priority="46" operator="lessThan">
      <formula>0</formula>
    </cfRule>
  </conditionalFormatting>
  <conditionalFormatting sqref="F52">
    <cfRule type="cellIs" dxfId="8234" priority="45" operator="lessThan">
      <formula>0</formula>
    </cfRule>
  </conditionalFormatting>
  <conditionalFormatting sqref="F52">
    <cfRule type="cellIs" dxfId="8233" priority="44" operator="lessThan">
      <formula>0</formula>
    </cfRule>
  </conditionalFormatting>
  <conditionalFormatting sqref="F52">
    <cfRule type="cellIs" dxfId="8232" priority="43" operator="lessThan">
      <formula>0</formula>
    </cfRule>
  </conditionalFormatting>
  <conditionalFormatting sqref="F52">
    <cfRule type="cellIs" dxfId="8231" priority="24" operator="lessThan">
      <formula>0</formula>
    </cfRule>
  </conditionalFormatting>
  <conditionalFormatting sqref="F52">
    <cfRule type="cellIs" dxfId="8230" priority="22" operator="lessThan">
      <formula>0</formula>
    </cfRule>
  </conditionalFormatting>
  <conditionalFormatting sqref="F52">
    <cfRule type="cellIs" dxfId="8229" priority="23" operator="lessThan">
      <formula>0</formula>
    </cfRule>
  </conditionalFormatting>
  <conditionalFormatting sqref="F52">
    <cfRule type="cellIs" dxfId="8228" priority="21" operator="lessThan">
      <formula>0</formula>
    </cfRule>
  </conditionalFormatting>
  <conditionalFormatting sqref="F52">
    <cfRule type="cellIs" dxfId="8227" priority="15" operator="lessThan">
      <formula>0</formula>
    </cfRule>
  </conditionalFormatting>
  <conditionalFormatting sqref="F52">
    <cfRule type="cellIs" dxfId="8226" priority="13" operator="lessThan">
      <formula>0</formula>
    </cfRule>
  </conditionalFormatting>
  <conditionalFormatting sqref="F52">
    <cfRule type="cellIs" dxfId="8225" priority="14" operator="lessThan">
      <formula>0</formula>
    </cfRule>
  </conditionalFormatting>
  <conditionalFormatting sqref="F52">
    <cfRule type="cellIs" dxfId="8224" priority="12" operator="lessThan">
      <formula>0</formula>
    </cfRule>
  </conditionalFormatting>
  <conditionalFormatting sqref="F52">
    <cfRule type="cellIs" dxfId="8223" priority="11" operator="lessThan">
      <formula>0</formula>
    </cfRule>
  </conditionalFormatting>
  <conditionalFormatting sqref="F52">
    <cfRule type="cellIs" dxfId="8222" priority="10" operator="lessThan">
      <formula>0</formula>
    </cfRule>
  </conditionalFormatting>
  <conditionalFormatting sqref="F52">
    <cfRule type="cellIs" dxfId="8221" priority="8" operator="lessThan">
      <formula>0</formula>
    </cfRule>
  </conditionalFormatting>
  <conditionalFormatting sqref="F52">
    <cfRule type="cellIs" dxfId="8220" priority="9" operator="lessThan">
      <formula>0</formula>
    </cfRule>
  </conditionalFormatting>
  <conditionalFormatting sqref="F52">
    <cfRule type="cellIs" dxfId="8219" priority="7" operator="lessThan">
      <formula>0</formula>
    </cfRule>
  </conditionalFormatting>
  <conditionalFormatting sqref="F52">
    <cfRule type="cellIs" dxfId="8218" priority="6" operator="lessThan">
      <formula>0</formula>
    </cfRule>
  </conditionalFormatting>
  <conditionalFormatting sqref="F52">
    <cfRule type="cellIs" dxfId="8217" priority="4" operator="lessThan">
      <formula>0</formula>
    </cfRule>
  </conditionalFormatting>
  <conditionalFormatting sqref="F52">
    <cfRule type="cellIs" dxfId="8216" priority="5" operator="lessThan">
      <formula>0</formula>
    </cfRule>
  </conditionalFormatting>
  <conditionalFormatting sqref="F52">
    <cfRule type="cellIs" dxfId="8215" priority="3" operator="lessThan">
      <formula>0</formula>
    </cfRule>
  </conditionalFormatting>
  <conditionalFormatting sqref="F52">
    <cfRule type="cellIs" dxfId="8214" priority="2" operator="lessThan">
      <formula>0</formula>
    </cfRule>
  </conditionalFormatting>
  <conditionalFormatting sqref="F52">
    <cfRule type="cellIs" dxfId="8213" priority="1" operator="lessThan">
      <formula>0</formula>
    </cfRule>
  </conditionalFormatting>
  <conditionalFormatting sqref="F52">
    <cfRule type="cellIs" dxfId="8212" priority="42" operator="lessThan">
      <formula>0</formula>
    </cfRule>
  </conditionalFormatting>
  <conditionalFormatting sqref="F52">
    <cfRule type="cellIs" dxfId="8211" priority="41" operator="lessThan">
      <formula>0</formula>
    </cfRule>
  </conditionalFormatting>
  <conditionalFormatting sqref="F52">
    <cfRule type="cellIs" dxfId="8210" priority="40" operator="lessThan">
      <formula>0</formula>
    </cfRule>
  </conditionalFormatting>
  <conditionalFormatting sqref="F52">
    <cfRule type="cellIs" dxfId="8209" priority="39" operator="lessThan">
      <formula>0</formula>
    </cfRule>
  </conditionalFormatting>
  <conditionalFormatting sqref="F52">
    <cfRule type="cellIs" dxfId="8208" priority="38" operator="lessThan">
      <formula>0</formula>
    </cfRule>
  </conditionalFormatting>
  <conditionalFormatting sqref="F52">
    <cfRule type="cellIs" dxfId="8207" priority="37" operator="lessThan">
      <formula>0</formula>
    </cfRule>
  </conditionalFormatting>
  <conditionalFormatting sqref="F52">
    <cfRule type="cellIs" dxfId="8206" priority="36" operator="lessThan">
      <formula>0</formula>
    </cfRule>
  </conditionalFormatting>
  <conditionalFormatting sqref="F52">
    <cfRule type="cellIs" dxfId="8205" priority="33" operator="lessThan">
      <formula>0</formula>
    </cfRule>
  </conditionalFormatting>
  <conditionalFormatting sqref="F52">
    <cfRule type="cellIs" dxfId="8204" priority="32" operator="lessThan">
      <formula>0</formula>
    </cfRule>
  </conditionalFormatting>
  <conditionalFormatting sqref="F52">
    <cfRule type="cellIs" dxfId="8203" priority="35" operator="lessThan">
      <formula>0</formula>
    </cfRule>
  </conditionalFormatting>
  <conditionalFormatting sqref="F52">
    <cfRule type="cellIs" dxfId="8202" priority="34" operator="lessThan">
      <formula>0</formula>
    </cfRule>
  </conditionalFormatting>
  <conditionalFormatting sqref="F52">
    <cfRule type="cellIs" dxfId="8201" priority="31" operator="lessThan">
      <formula>0</formula>
    </cfRule>
  </conditionalFormatting>
  <conditionalFormatting sqref="F52">
    <cfRule type="cellIs" dxfId="8200" priority="30" operator="lessThan">
      <formula>0</formula>
    </cfRule>
  </conditionalFormatting>
  <conditionalFormatting sqref="F52">
    <cfRule type="cellIs" dxfId="8199" priority="29" operator="lessThan">
      <formula>0</formula>
    </cfRule>
  </conditionalFormatting>
  <conditionalFormatting sqref="F52">
    <cfRule type="cellIs" dxfId="8198" priority="28" operator="lessThan">
      <formula>0</formula>
    </cfRule>
  </conditionalFormatting>
  <conditionalFormatting sqref="F52">
    <cfRule type="cellIs" dxfId="8197" priority="27" operator="lessThan">
      <formula>0</formula>
    </cfRule>
  </conditionalFormatting>
  <conditionalFormatting sqref="F52">
    <cfRule type="cellIs" dxfId="8196" priority="26" operator="lessThan">
      <formula>0</formula>
    </cfRule>
  </conditionalFormatting>
  <conditionalFormatting sqref="F52">
    <cfRule type="cellIs" dxfId="8195" priority="25" operator="lessThan">
      <formula>0</formula>
    </cfRule>
  </conditionalFormatting>
  <conditionalFormatting sqref="F52">
    <cfRule type="cellIs" dxfId="8194" priority="20" operator="lessThan">
      <formula>0</formula>
    </cfRule>
  </conditionalFormatting>
  <conditionalFormatting sqref="F52">
    <cfRule type="cellIs" dxfId="8193" priority="19" operator="lessThan">
      <formula>0</formula>
    </cfRule>
  </conditionalFormatting>
  <conditionalFormatting sqref="F52">
    <cfRule type="cellIs" dxfId="8192" priority="17" operator="lessThan">
      <formula>0</formula>
    </cfRule>
  </conditionalFormatting>
  <conditionalFormatting sqref="F52">
    <cfRule type="cellIs" dxfId="8191" priority="18" operator="lessThan">
      <formula>0</formula>
    </cfRule>
  </conditionalFormatting>
  <conditionalFormatting sqref="F52">
    <cfRule type="cellIs" dxfId="8190" priority="16"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pane ySplit="1" topLeftCell="A3" activePane="bottomLeft" state="frozen"/>
      <selection pane="bottomLeft" activeCell="B60" sqref="B60"/>
    </sheetView>
  </sheetViews>
  <sheetFormatPr baseColWidth="10" defaultColWidth="11.42578125" defaultRowHeight="15" x14ac:dyDescent="0.25"/>
  <cols>
    <col min="2" max="2" width="11.42578125" style="52"/>
    <col min="3" max="3" width="50.42578125" customWidth="1"/>
    <col min="4" max="4" width="14.28515625" bestFit="1" customWidth="1"/>
  </cols>
  <sheetData>
    <row r="1" spans="1:4" ht="45" x14ac:dyDescent="0.25">
      <c r="A1" s="35" t="s">
        <v>70</v>
      </c>
      <c r="B1" s="563" t="s">
        <v>130</v>
      </c>
      <c r="C1" s="564" t="s">
        <v>124</v>
      </c>
      <c r="D1" s="566" t="s">
        <v>131</v>
      </c>
    </row>
    <row r="2" spans="1:4" x14ac:dyDescent="0.25">
      <c r="A2" s="36">
        <v>43466</v>
      </c>
      <c r="B2" s="52">
        <v>2.1999999999999999E-2</v>
      </c>
      <c r="C2" s="565">
        <v>2.2763703185812716</v>
      </c>
    </row>
    <row r="3" spans="1:4" x14ac:dyDescent="0.25">
      <c r="A3" s="36">
        <v>43497</v>
      </c>
      <c r="B3" s="52">
        <v>2.7E-2</v>
      </c>
      <c r="C3" s="565">
        <v>1.6470379961952091</v>
      </c>
    </row>
    <row r="4" spans="1:4" x14ac:dyDescent="0.25">
      <c r="A4" s="36">
        <v>43525</v>
      </c>
      <c r="B4" s="52">
        <v>2.5600000000000001E-2</v>
      </c>
      <c r="C4" s="565">
        <v>2.3488427521640745</v>
      </c>
    </row>
    <row r="5" spans="1:4" x14ac:dyDescent="0.25">
      <c r="A5" s="36">
        <v>43556</v>
      </c>
      <c r="B5" s="52">
        <v>2.1299999999999999E-2</v>
      </c>
      <c r="C5" s="565">
        <v>2.6678303521666891</v>
      </c>
    </row>
    <row r="6" spans="1:4" x14ac:dyDescent="0.25">
      <c r="A6" s="36">
        <v>43586</v>
      </c>
      <c r="B6" s="52">
        <v>3.09E-2</v>
      </c>
      <c r="C6" s="565">
        <v>3.6480185170144637</v>
      </c>
    </row>
    <row r="7" spans="1:4" x14ac:dyDescent="0.25">
      <c r="A7" s="36">
        <v>43617</v>
      </c>
      <c r="B7" s="52">
        <v>2.6599999999999999E-2</v>
      </c>
      <c r="C7" s="565">
        <v>3.8301503545940392</v>
      </c>
    </row>
    <row r="8" spans="1:4" x14ac:dyDescent="0.25">
      <c r="A8" s="36">
        <v>43647</v>
      </c>
      <c r="B8" s="52">
        <v>3.6999999999999998E-2</v>
      </c>
      <c r="C8" s="565">
        <v>4.811669928605383</v>
      </c>
    </row>
    <row r="9" spans="1:4" x14ac:dyDescent="0.25">
      <c r="A9" s="36">
        <v>43678</v>
      </c>
      <c r="B9" s="52">
        <v>3.3599999999999998E-2</v>
      </c>
      <c r="C9" s="565">
        <v>5.9221263057548441</v>
      </c>
    </row>
    <row r="10" spans="1:4" x14ac:dyDescent="0.25">
      <c r="A10" s="36">
        <v>43709</v>
      </c>
      <c r="B10" s="52">
        <v>2.6700000000000002E-2</v>
      </c>
      <c r="C10" s="565">
        <v>4.3770851380482867</v>
      </c>
    </row>
    <row r="11" spans="1:4" x14ac:dyDescent="0.25">
      <c r="A11" s="36">
        <v>43739</v>
      </c>
      <c r="B11" s="52">
        <v>3.2199999999999999E-2</v>
      </c>
      <c r="C11" s="565">
        <v>4.4545488257481907</v>
      </c>
    </row>
    <row r="12" spans="1:4" x14ac:dyDescent="0.25">
      <c r="A12" s="36">
        <v>43770</v>
      </c>
      <c r="B12" s="52">
        <v>2.9000000000000001E-2</v>
      </c>
      <c r="C12" s="565">
        <v>3.6789275877073635</v>
      </c>
    </row>
    <row r="13" spans="1:4" x14ac:dyDescent="0.25">
      <c r="A13" s="36">
        <v>43800</v>
      </c>
      <c r="B13" s="52">
        <v>3.5999999999999997E-2</v>
      </c>
      <c r="C13" s="565">
        <v>4.7606798116025715</v>
      </c>
    </row>
    <row r="14" spans="1:4" x14ac:dyDescent="0.25">
      <c r="A14" s="36">
        <v>43831</v>
      </c>
      <c r="B14" s="52">
        <v>3.4599999999999999E-2</v>
      </c>
      <c r="C14" s="565">
        <v>7.2470214862727573</v>
      </c>
    </row>
    <row r="15" spans="1:4" x14ac:dyDescent="0.25">
      <c r="A15" s="36">
        <v>43862</v>
      </c>
      <c r="B15" s="52">
        <v>4.8099999999999997E-2</v>
      </c>
      <c r="C15" s="565">
        <v>11.254014963592468</v>
      </c>
    </row>
    <row r="16" spans="1:4" x14ac:dyDescent="0.25">
      <c r="A16" s="36">
        <v>43891</v>
      </c>
      <c r="B16" s="52">
        <v>-4.9000000000000002E-2</v>
      </c>
      <c r="C16" s="565">
        <v>-7.906009162994323</v>
      </c>
    </row>
    <row r="17" spans="1:3" x14ac:dyDescent="0.25">
      <c r="A17" s="36">
        <v>43922</v>
      </c>
      <c r="B17" s="52">
        <v>-0.2006</v>
      </c>
      <c r="C17" s="565">
        <v>-39.518535288887833</v>
      </c>
    </row>
    <row r="18" spans="1:3" x14ac:dyDescent="0.25">
      <c r="A18" s="36">
        <v>43952</v>
      </c>
      <c r="B18" s="52">
        <v>-0.16650000000000001</v>
      </c>
      <c r="C18" s="565">
        <v>-31.407170731558338</v>
      </c>
    </row>
    <row r="19" spans="1:3" x14ac:dyDescent="0.25">
      <c r="A19" s="36">
        <v>43983</v>
      </c>
      <c r="B19" s="52">
        <v>-0.1106</v>
      </c>
      <c r="C19" s="565">
        <v>-26.75475050823853</v>
      </c>
    </row>
    <row r="20" spans="1:3" x14ac:dyDescent="0.25">
      <c r="A20" s="36">
        <v>44013</v>
      </c>
      <c r="B20" s="52">
        <v>-9.5500000000000002E-2</v>
      </c>
      <c r="C20" s="565">
        <v>-24.476039862223203</v>
      </c>
    </row>
    <row r="21" spans="1:3" x14ac:dyDescent="0.25">
      <c r="A21" s="36">
        <v>44044</v>
      </c>
      <c r="B21" s="52">
        <v>-0.10630000000000001</v>
      </c>
      <c r="C21" s="565">
        <v>-23.894883721671633</v>
      </c>
    </row>
    <row r="22" spans="1:3" x14ac:dyDescent="0.25">
      <c r="A22" s="36">
        <v>44075</v>
      </c>
      <c r="B22" s="52">
        <v>-7.2499999999999995E-2</v>
      </c>
      <c r="C22" s="565">
        <v>-11.428100850247986</v>
      </c>
    </row>
    <row r="23" spans="1:3" x14ac:dyDescent="0.25">
      <c r="A23" s="36">
        <v>44105</v>
      </c>
      <c r="B23" s="52">
        <v>-4.53E-2</v>
      </c>
      <c r="C23" s="565">
        <v>-5.5335767411590382</v>
      </c>
    </row>
    <row r="24" spans="1:3" x14ac:dyDescent="0.25">
      <c r="A24" s="36">
        <v>44136</v>
      </c>
      <c r="B24" s="52">
        <v>-3.39E-2</v>
      </c>
      <c r="C24" s="565">
        <v>-2.0719642739369419</v>
      </c>
    </row>
    <row r="25" spans="1:3" x14ac:dyDescent="0.25">
      <c r="A25" s="36">
        <v>44166</v>
      </c>
      <c r="B25" s="52">
        <v>-2.47E-2</v>
      </c>
      <c r="C25" s="565">
        <v>-5.7456938146442837</v>
      </c>
    </row>
    <row r="26" spans="1:3" x14ac:dyDescent="0.25">
      <c r="A26" s="36">
        <v>44197</v>
      </c>
      <c r="B26" s="52">
        <v>-4.6300000000000001E-2</v>
      </c>
      <c r="C26" s="565">
        <v>-9.0754183277466325</v>
      </c>
    </row>
    <row r="27" spans="1:3" x14ac:dyDescent="0.25">
      <c r="A27" s="36">
        <v>44228</v>
      </c>
      <c r="B27" s="52">
        <v>-3.4799999999999998E-2</v>
      </c>
      <c r="C27" s="565">
        <v>-8.2891428704323999</v>
      </c>
    </row>
    <row r="28" spans="1:3" x14ac:dyDescent="0.25">
      <c r="A28" s="36">
        <v>44256</v>
      </c>
      <c r="B28" s="52">
        <v>0.1177</v>
      </c>
      <c r="C28" s="565">
        <v>19.249033524083984</v>
      </c>
    </row>
    <row r="29" spans="1:3" x14ac:dyDescent="0.25">
      <c r="A29" s="36">
        <v>44287</v>
      </c>
      <c r="B29" s="52">
        <v>0.28699999999999998</v>
      </c>
      <c r="C29" s="565">
        <v>52.296841955712608</v>
      </c>
    </row>
    <row r="30" spans="1:3" x14ac:dyDescent="0.25">
      <c r="A30" s="36">
        <v>44317</v>
      </c>
      <c r="B30" s="52">
        <v>0.1356</v>
      </c>
      <c r="C30" s="565">
        <v>35.43083500310118</v>
      </c>
    </row>
    <row r="31" spans="1:3" x14ac:dyDescent="0.25">
      <c r="A31" s="36">
        <v>44348</v>
      </c>
      <c r="B31" s="52">
        <v>0.1447</v>
      </c>
      <c r="C31" s="565">
        <v>39.452466498974928</v>
      </c>
    </row>
    <row r="32" spans="1:3" x14ac:dyDescent="0.25">
      <c r="A32" s="36">
        <v>44378</v>
      </c>
      <c r="B32" s="52">
        <v>0.1431</v>
      </c>
      <c r="C32" s="565">
        <v>36.407885574416326</v>
      </c>
    </row>
    <row r="33" spans="1:3" x14ac:dyDescent="0.25">
      <c r="A33" s="36">
        <v>44409</v>
      </c>
      <c r="B33" s="52">
        <v>0.13170000000000001</v>
      </c>
      <c r="C33" s="565">
        <v>37.722279750585898</v>
      </c>
    </row>
    <row r="34" spans="1:3" x14ac:dyDescent="0.25">
      <c r="A34" s="36">
        <v>44440</v>
      </c>
      <c r="B34" s="52">
        <v>0.1293</v>
      </c>
      <c r="C34" s="565">
        <v>24.75786497024464</v>
      </c>
    </row>
    <row r="35" spans="1:3" x14ac:dyDescent="0.25">
      <c r="A35" s="36">
        <v>44470</v>
      </c>
      <c r="B35" s="52">
        <v>9.2899999999999996E-2</v>
      </c>
      <c r="C35" s="565">
        <v>23.790243707542487</v>
      </c>
    </row>
    <row r="36" spans="1:3" x14ac:dyDescent="0.25">
      <c r="A36" s="36">
        <v>44501</v>
      </c>
      <c r="B36" s="52">
        <v>9.5600000000000004E-2</v>
      </c>
      <c r="C36" s="565">
        <v>17.393595494749988</v>
      </c>
    </row>
    <row r="37" spans="1:3" x14ac:dyDescent="0.25">
      <c r="A37" s="36">
        <v>44531</v>
      </c>
      <c r="B37" s="52">
        <v>0.1177</v>
      </c>
      <c r="C37" s="565">
        <v>20.142600809360388</v>
      </c>
    </row>
    <row r="38" spans="1:3" x14ac:dyDescent="0.25">
      <c r="A38" s="36">
        <v>44562</v>
      </c>
      <c r="B38" s="52">
        <v>7.7899999999999997E-2</v>
      </c>
      <c r="C38" s="565">
        <v>24.224250503972485</v>
      </c>
    </row>
    <row r="39" spans="1:3" x14ac:dyDescent="0.25">
      <c r="A39" s="36">
        <v>44593</v>
      </c>
      <c r="B39" s="52">
        <v>8.1199999999999994E-2</v>
      </c>
      <c r="C39" s="565">
        <v>8.9158481796527838</v>
      </c>
    </row>
    <row r="40" spans="1:3" x14ac:dyDescent="0.25">
      <c r="A40" s="36">
        <v>44621</v>
      </c>
      <c r="B40" s="52">
        <v>7.5999999999999998E-2</v>
      </c>
      <c r="C40" s="565">
        <v>11.889418536651249</v>
      </c>
    </row>
    <row r="41" spans="1:3" x14ac:dyDescent="0.25">
      <c r="A41" s="36">
        <v>44652</v>
      </c>
      <c r="B41" s="52">
        <v>0.1198</v>
      </c>
      <c r="C41" s="565">
        <v>22.755047100974664</v>
      </c>
    </row>
    <row r="42" spans="1:3" x14ac:dyDescent="0.25">
      <c r="A42" s="36">
        <v>44682</v>
      </c>
      <c r="B42" s="52">
        <v>0.16489999999999999</v>
      </c>
      <c r="C42" s="565">
        <v>28.29411591870047</v>
      </c>
    </row>
    <row r="43" spans="1:3" x14ac:dyDescent="0.25">
      <c r="A43" s="36">
        <v>44713</v>
      </c>
      <c r="B43" s="52">
        <v>8.5300000000000001E-2</v>
      </c>
      <c r="C43" s="565">
        <v>15.724289905483317</v>
      </c>
    </row>
    <row r="44" spans="1:3" x14ac:dyDescent="0.25">
      <c r="A44" s="36">
        <v>44743</v>
      </c>
      <c r="B44" s="52">
        <v>6.4100000000000004E-2</v>
      </c>
      <c r="C44" s="565">
        <v>11.534960439922415</v>
      </c>
    </row>
    <row r="45" spans="1:3" x14ac:dyDescent="0.25">
      <c r="A45" s="36">
        <v>44774</v>
      </c>
      <c r="B45" s="52">
        <v>8.6199999999999999E-2</v>
      </c>
      <c r="C45" s="565">
        <v>10.65767410452969</v>
      </c>
    </row>
    <row r="46" spans="1:3" x14ac:dyDescent="0.25">
      <c r="A46" s="36">
        <v>44805</v>
      </c>
      <c r="B46" s="52">
        <v>4.2299999999999997E-2</v>
      </c>
      <c r="C46" s="565">
        <v>9.1892679437482343</v>
      </c>
    </row>
    <row r="47" spans="1:3" x14ac:dyDescent="0.25">
      <c r="A47" s="36">
        <v>44835</v>
      </c>
      <c r="B47" s="52">
        <v>4.6300000000000001E-2</v>
      </c>
      <c r="C47" s="565">
        <v>3.583795212253051</v>
      </c>
    </row>
    <row r="48" spans="1:3" x14ac:dyDescent="0.25">
      <c r="A48" s="36">
        <v>44866</v>
      </c>
      <c r="B48" s="52">
        <v>3.0200000000000001E-2</v>
      </c>
      <c r="C48" s="565">
        <v>-2.3986730680739612</v>
      </c>
    </row>
    <row r="49" spans="1:4" x14ac:dyDescent="0.25">
      <c r="A49" s="36">
        <v>44896</v>
      </c>
      <c r="B49" s="52">
        <v>1.2699999999999999E-2</v>
      </c>
      <c r="C49" s="565">
        <v>0.99074805464012172</v>
      </c>
    </row>
    <row r="50" spans="1:4" x14ac:dyDescent="0.25">
      <c r="A50" s="36">
        <v>44927</v>
      </c>
      <c r="B50" s="52">
        <v>5.8500000000000003E-2</v>
      </c>
      <c r="C50" s="565">
        <v>2.4438721137273802</v>
      </c>
    </row>
    <row r="51" spans="1:4" x14ac:dyDescent="0.25">
      <c r="A51" s="36">
        <v>44958</v>
      </c>
      <c r="B51" s="52">
        <v>2.98E-2</v>
      </c>
      <c r="C51" s="565">
        <v>2.6327719101416136</v>
      </c>
    </row>
    <row r="52" spans="1:4" x14ac:dyDescent="0.25">
      <c r="A52" s="36">
        <v>44986</v>
      </c>
      <c r="B52" s="52">
        <v>1.61E-2</v>
      </c>
      <c r="C52" s="565">
        <v>-3.2434978790309685</v>
      </c>
      <c r="D52" s="581"/>
    </row>
    <row r="53" spans="1:4" x14ac:dyDescent="0.25">
      <c r="A53" s="36">
        <v>45017</v>
      </c>
      <c r="B53" s="52">
        <v>-7.7999999999999996E-3</v>
      </c>
      <c r="C53" s="565">
        <v>-1.8887698546283076</v>
      </c>
    </row>
    <row r="54" spans="1:4" x14ac:dyDescent="0.25">
      <c r="A54" s="36">
        <v>45047</v>
      </c>
      <c r="B54" s="52">
        <v>6.4999999999999997E-3</v>
      </c>
      <c r="C54" s="565">
        <v>-2.4660780185428699</v>
      </c>
    </row>
    <row r="55" spans="1:4" x14ac:dyDescent="0.25">
      <c r="A55" s="36">
        <v>45078</v>
      </c>
      <c r="B55" s="52">
        <v>1.72E-2</v>
      </c>
      <c r="C55" s="570">
        <v>-5.2129291482625302</v>
      </c>
    </row>
    <row r="56" spans="1:4" x14ac:dyDescent="0.25">
      <c r="A56" s="36">
        <v>45108</v>
      </c>
      <c r="B56" s="52">
        <v>1.18E-2</v>
      </c>
      <c r="C56" s="570">
        <v>-2.7435425457934031</v>
      </c>
    </row>
    <row r="57" spans="1:4" x14ac:dyDescent="0.25">
      <c r="A57" s="36">
        <v>45139</v>
      </c>
      <c r="B57" s="52">
        <v>2.3E-3</v>
      </c>
      <c r="C57" s="565">
        <v>-2</v>
      </c>
    </row>
    <row r="58" spans="1:4" x14ac:dyDescent="0.25">
      <c r="A58" s="36">
        <v>45170</v>
      </c>
      <c r="B58" s="52">
        <v>-1.2999999999999999E-3</v>
      </c>
      <c r="C58" s="565">
        <v>-2.1</v>
      </c>
    </row>
    <row r="59" spans="1:4" x14ac:dyDescent="0.25">
      <c r="A59" s="36">
        <v>45200</v>
      </c>
      <c r="B59" s="52">
        <v>-4.1000000000000003E-3</v>
      </c>
      <c r="C59" s="565">
        <v>-2.42147394359962</v>
      </c>
    </row>
  </sheetData>
  <sheetProtection algorithmName="SHA-512" hashValue="aJH34gn2pVBXvYC923pbA1QTcGINoOz382+5w/5PpF/Zou+ix+miXn56NLL6A6qR5yxWsw+cH908mvXqY8Q/cg==" saltValue="1qZFR9ap4b9kfddH4swE/A==" spinCount="100000" sheet="1" objects="1" scenarios="1"/>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0"/>
  <sheetViews>
    <sheetView showGridLines="0" topLeftCell="A2" zoomScale="80" zoomScaleNormal="80" workbookViewId="0">
      <selection activeCell="H64" sqref="H64"/>
    </sheetView>
  </sheetViews>
  <sheetFormatPr baseColWidth="10" defaultColWidth="11.42578125" defaultRowHeight="14.25" x14ac:dyDescent="0.2"/>
  <cols>
    <col min="1" max="1" width="1.28515625" style="216" customWidth="1"/>
    <col min="2" max="2" width="28.7109375" style="216" customWidth="1"/>
    <col min="3" max="4" width="18.5703125" style="216" customWidth="1"/>
    <col min="5" max="5" width="14.7109375" style="216" customWidth="1"/>
    <col min="6" max="6" width="18.42578125" style="216" customWidth="1"/>
    <col min="7" max="7" width="20.140625" style="216" customWidth="1"/>
    <col min="8" max="8" width="14.5703125" style="216" customWidth="1"/>
    <col min="9" max="9" width="13.7109375" style="216" customWidth="1"/>
    <col min="10" max="10" width="11.42578125" style="216"/>
    <col min="11" max="11" width="12.140625" style="216" customWidth="1"/>
    <col min="12" max="12" width="13.140625" style="216" customWidth="1"/>
    <col min="13" max="13" width="11.42578125" style="216"/>
    <col min="14" max="14" width="11.28515625" style="216" customWidth="1"/>
    <col min="15" max="15" width="10.85546875" style="216" customWidth="1"/>
    <col min="16" max="16" width="13.5703125" style="216" customWidth="1"/>
    <col min="17" max="17" width="11.42578125" style="216"/>
    <col min="18" max="18" width="14.7109375" style="216" customWidth="1"/>
    <col min="19" max="16384" width="11.42578125" style="216"/>
  </cols>
  <sheetData>
    <row r="1" spans="1:17" ht="15" hidden="1" customHeight="1" x14ac:dyDescent="0.2">
      <c r="A1" s="215" t="s">
        <v>1</v>
      </c>
      <c r="B1" s="215"/>
      <c r="C1" s="215"/>
      <c r="D1" s="215"/>
      <c r="E1" s="215"/>
      <c r="F1" s="215"/>
      <c r="G1" s="215"/>
      <c r="H1" s="215"/>
      <c r="I1" s="215"/>
      <c r="J1" s="215"/>
      <c r="K1" s="215"/>
      <c r="L1" s="215"/>
      <c r="M1" s="215"/>
      <c r="N1" s="215"/>
      <c r="O1" s="215"/>
      <c r="P1" s="215"/>
      <c r="Q1" s="215"/>
    </row>
    <row r="2" spans="1:17" ht="15" customHeight="1" x14ac:dyDescent="0.2">
      <c r="A2" s="664" t="s">
        <v>132</v>
      </c>
      <c r="B2" s="664"/>
      <c r="C2" s="664"/>
      <c r="D2" s="664"/>
      <c r="E2" s="664"/>
      <c r="F2" s="664"/>
      <c r="G2" s="664"/>
      <c r="H2" s="664"/>
      <c r="I2" s="664"/>
      <c r="J2" s="664"/>
      <c r="K2" s="664"/>
      <c r="L2" s="664"/>
      <c r="M2" s="664"/>
      <c r="N2" s="664"/>
      <c r="O2" s="664"/>
      <c r="P2" s="664"/>
      <c r="Q2" s="217"/>
    </row>
    <row r="3" spans="1:17" ht="15" customHeight="1" x14ac:dyDescent="0.2">
      <c r="A3" s="664"/>
      <c r="B3" s="664"/>
      <c r="C3" s="664"/>
      <c r="D3" s="664"/>
      <c r="E3" s="664"/>
      <c r="F3" s="664"/>
      <c r="G3" s="664"/>
      <c r="H3" s="664"/>
      <c r="I3" s="664"/>
      <c r="J3" s="664"/>
      <c r="K3" s="664"/>
      <c r="L3" s="664"/>
      <c r="M3" s="664"/>
      <c r="N3" s="664"/>
      <c r="O3" s="664"/>
      <c r="P3" s="664"/>
      <c r="Q3" s="217"/>
    </row>
    <row r="4" spans="1:17" x14ac:dyDescent="0.2">
      <c r="B4" s="218"/>
      <c r="L4" s="393" t="s">
        <v>3</v>
      </c>
      <c r="M4" s="393"/>
      <c r="N4" s="393" t="s">
        <v>114</v>
      </c>
      <c r="O4" s="393"/>
      <c r="P4" s="393"/>
    </row>
    <row r="5" spans="1:17" x14ac:dyDescent="0.2">
      <c r="O5" s="219"/>
    </row>
    <row r="6" spans="1:17" ht="15" customHeight="1" x14ac:dyDescent="0.2">
      <c r="L6" s="707" t="s">
        <v>133</v>
      </c>
      <c r="M6" s="707"/>
      <c r="N6" s="707"/>
      <c r="O6" s="707"/>
      <c r="P6" s="707"/>
    </row>
    <row r="7" spans="1:17" ht="15" customHeight="1" x14ac:dyDescent="0.2">
      <c r="L7" s="707"/>
      <c r="M7" s="707"/>
      <c r="N7" s="707"/>
      <c r="O7" s="707"/>
      <c r="P7" s="707"/>
    </row>
    <row r="8" spans="1:17" ht="18.75" customHeight="1" x14ac:dyDescent="0.2">
      <c r="B8" s="221"/>
      <c r="C8" s="221"/>
      <c r="D8" s="221"/>
      <c r="E8" s="221"/>
      <c r="F8" s="221"/>
      <c r="G8" s="221"/>
      <c r="H8" s="221"/>
      <c r="I8" s="221"/>
      <c r="J8" s="221"/>
      <c r="L8" s="707"/>
      <c r="M8" s="707"/>
      <c r="N8" s="707"/>
      <c r="O8" s="707"/>
      <c r="P8" s="707"/>
    </row>
    <row r="9" spans="1:17" ht="18.75" customHeight="1" x14ac:dyDescent="0.2">
      <c r="B9" s="221"/>
      <c r="C9" s="221"/>
      <c r="D9" s="221"/>
      <c r="E9" s="221"/>
      <c r="F9" s="221"/>
      <c r="G9" s="221"/>
      <c r="H9" s="221"/>
      <c r="I9" s="221"/>
      <c r="J9" s="221"/>
      <c r="L9" s="707"/>
      <c r="M9" s="707"/>
      <c r="N9" s="707"/>
      <c r="O9" s="707"/>
      <c r="P9" s="707"/>
    </row>
    <row r="10" spans="1:17" ht="15" customHeight="1" x14ac:dyDescent="0.2">
      <c r="B10" s="221"/>
      <c r="C10" s="221"/>
      <c r="D10" s="221"/>
      <c r="E10" s="221"/>
      <c r="F10" s="221"/>
      <c r="G10" s="221"/>
      <c r="H10" s="221"/>
      <c r="I10" s="221"/>
      <c r="J10" s="221"/>
      <c r="L10" s="707"/>
      <c r="M10" s="707"/>
      <c r="N10" s="707"/>
      <c r="O10" s="707"/>
      <c r="P10" s="707"/>
    </row>
    <row r="11" spans="1:17" ht="15" customHeight="1" x14ac:dyDescent="0.2">
      <c r="B11" s="221"/>
      <c r="L11" s="707"/>
      <c r="M11" s="707"/>
      <c r="N11" s="707"/>
      <c r="O11" s="707"/>
      <c r="P11" s="707"/>
    </row>
    <row r="12" spans="1:17" ht="47.25" customHeight="1" x14ac:dyDescent="0.2">
      <c r="B12" s="221"/>
      <c r="L12" s="707"/>
      <c r="M12" s="707"/>
      <c r="N12" s="707"/>
      <c r="O12" s="707"/>
      <c r="P12" s="707"/>
    </row>
    <row r="13" spans="1:17" ht="15" customHeight="1" x14ac:dyDescent="0.2">
      <c r="B13" s="221"/>
      <c r="L13" s="707"/>
      <c r="M13" s="707"/>
      <c r="N13" s="707"/>
      <c r="O13" s="707"/>
      <c r="P13" s="707"/>
    </row>
    <row r="14" spans="1:17" ht="15" customHeight="1" x14ac:dyDescent="0.2">
      <c r="B14" s="221"/>
      <c r="L14" s="707"/>
      <c r="M14" s="707"/>
      <c r="N14" s="707"/>
      <c r="O14" s="707"/>
      <c r="P14" s="707"/>
    </row>
    <row r="15" spans="1:17" ht="15" customHeight="1" x14ac:dyDescent="0.2">
      <c r="B15" s="221"/>
      <c r="L15" s="707"/>
      <c r="M15" s="707"/>
      <c r="N15" s="707"/>
      <c r="O15" s="707"/>
      <c r="P15" s="707"/>
    </row>
    <row r="16" spans="1:17" ht="15" customHeight="1" x14ac:dyDescent="0.2">
      <c r="B16" s="221"/>
      <c r="L16" s="707"/>
      <c r="M16" s="707"/>
      <c r="N16" s="707"/>
      <c r="O16" s="707"/>
      <c r="P16" s="707"/>
    </row>
    <row r="17" spans="2:17" ht="15" customHeight="1" x14ac:dyDescent="0.2">
      <c r="B17" s="221"/>
      <c r="L17" s="707"/>
      <c r="M17" s="707"/>
      <c r="N17" s="707"/>
      <c r="O17" s="707"/>
      <c r="P17" s="707"/>
    </row>
    <row r="18" spans="2:17" ht="15" customHeight="1" x14ac:dyDescent="0.2">
      <c r="B18" s="221"/>
      <c r="L18" s="707"/>
      <c r="M18" s="707"/>
      <c r="N18" s="707"/>
      <c r="O18" s="707"/>
      <c r="P18" s="707"/>
    </row>
    <row r="19" spans="2:17" ht="15" customHeight="1" x14ac:dyDescent="0.2">
      <c r="B19" s="221"/>
      <c r="L19" s="707"/>
      <c r="M19" s="707"/>
      <c r="N19" s="707"/>
      <c r="O19" s="707"/>
      <c r="P19" s="707"/>
    </row>
    <row r="20" spans="2:17" ht="15" customHeight="1" x14ac:dyDescent="0.2">
      <c r="B20" s="221"/>
      <c r="L20" s="707"/>
      <c r="M20" s="707"/>
      <c r="N20" s="707"/>
      <c r="O20" s="707"/>
      <c r="P20" s="707"/>
    </row>
    <row r="21" spans="2:17" ht="15" customHeight="1" x14ac:dyDescent="0.2">
      <c r="B21" s="221"/>
      <c r="L21" s="707"/>
      <c r="M21" s="707"/>
      <c r="N21" s="707"/>
      <c r="O21" s="707"/>
      <c r="P21" s="707"/>
    </row>
    <row r="22" spans="2:17" ht="15" customHeight="1" x14ac:dyDescent="0.2">
      <c r="L22" s="707"/>
      <c r="M22" s="707"/>
      <c r="N22" s="707"/>
      <c r="O22" s="707"/>
      <c r="P22" s="707"/>
    </row>
    <row r="23" spans="2:17" ht="15" customHeight="1" x14ac:dyDescent="0.2">
      <c r="L23" s="707"/>
      <c r="M23" s="707"/>
      <c r="N23" s="707"/>
      <c r="O23" s="707"/>
      <c r="P23" s="707"/>
    </row>
    <row r="24" spans="2:17" ht="15" customHeight="1" x14ac:dyDescent="0.2">
      <c r="B24" s="222"/>
      <c r="L24" s="707"/>
      <c r="M24" s="707"/>
      <c r="N24" s="707"/>
      <c r="O24" s="707"/>
      <c r="P24" s="707"/>
    </row>
    <row r="25" spans="2:17" ht="15" customHeight="1" x14ac:dyDescent="0.2">
      <c r="B25" s="222"/>
      <c r="L25" s="707"/>
      <c r="M25" s="707"/>
      <c r="N25" s="707"/>
      <c r="O25" s="707"/>
      <c r="P25" s="707"/>
    </row>
    <row r="26" spans="2:17" ht="15" customHeight="1" x14ac:dyDescent="0.2">
      <c r="B26" s="702" t="s">
        <v>134</v>
      </c>
      <c r="C26" s="702"/>
      <c r="D26" s="702"/>
      <c r="E26" s="702"/>
      <c r="F26" s="702"/>
      <c r="G26" s="702"/>
      <c r="H26" s="702"/>
      <c r="I26" s="702"/>
      <c r="L26" s="707"/>
      <c r="M26" s="707"/>
      <c r="N26" s="707"/>
      <c r="O26" s="707"/>
      <c r="P26" s="707"/>
      <c r="Q26" s="224"/>
    </row>
    <row r="27" spans="2:17" ht="15" customHeight="1" x14ac:dyDescent="0.2">
      <c r="B27" s="702"/>
      <c r="C27" s="702"/>
      <c r="D27" s="702"/>
      <c r="E27" s="702"/>
      <c r="F27" s="702"/>
      <c r="G27" s="702"/>
      <c r="H27" s="702"/>
      <c r="I27" s="702"/>
      <c r="L27" s="707"/>
      <c r="M27" s="707"/>
      <c r="N27" s="707"/>
      <c r="O27" s="707"/>
      <c r="P27" s="707"/>
      <c r="Q27" s="224"/>
    </row>
    <row r="28" spans="2:17" ht="15" customHeight="1" x14ac:dyDescent="0.2">
      <c r="B28" s="702"/>
      <c r="C28" s="702"/>
      <c r="D28" s="702"/>
      <c r="E28" s="702"/>
      <c r="F28" s="702"/>
      <c r="G28" s="702"/>
      <c r="H28" s="702"/>
      <c r="I28" s="702"/>
      <c r="L28" s="707"/>
      <c r="M28" s="707"/>
      <c r="N28" s="707"/>
      <c r="O28" s="707"/>
      <c r="P28" s="707"/>
      <c r="Q28" s="224"/>
    </row>
    <row r="29" spans="2:17" ht="58.5" customHeight="1" x14ac:dyDescent="0.2">
      <c r="B29" s="702"/>
      <c r="C29" s="702"/>
      <c r="D29" s="702"/>
      <c r="E29" s="702"/>
      <c r="F29" s="702"/>
      <c r="G29" s="702"/>
      <c r="H29" s="702"/>
      <c r="I29" s="702"/>
      <c r="L29" s="707"/>
      <c r="M29" s="707"/>
      <c r="N29" s="707"/>
      <c r="O29" s="707"/>
      <c r="P29" s="707"/>
      <c r="Q29" s="224"/>
    </row>
    <row r="30" spans="2:17" ht="6.6" customHeight="1" x14ac:dyDescent="0.2">
      <c r="L30" s="707"/>
      <c r="M30" s="707"/>
      <c r="N30" s="707"/>
      <c r="O30" s="707"/>
      <c r="P30" s="707"/>
      <c r="Q30" s="224"/>
    </row>
    <row r="31" spans="2:17" ht="28.9" customHeight="1" x14ac:dyDescent="0.2">
      <c r="B31" s="701" t="s">
        <v>135</v>
      </c>
      <c r="C31" s="701"/>
      <c r="D31" s="701"/>
      <c r="E31" s="701"/>
      <c r="L31" s="707"/>
      <c r="M31" s="707"/>
      <c r="N31" s="707"/>
      <c r="O31" s="707"/>
      <c r="P31" s="707"/>
      <c r="Q31" s="224"/>
    </row>
    <row r="32" spans="2:17" ht="26.45" customHeight="1" x14ac:dyDescent="0.2">
      <c r="B32" s="701"/>
      <c r="C32" s="701"/>
      <c r="D32" s="701"/>
      <c r="E32" s="701"/>
      <c r="J32" s="223"/>
      <c r="L32" s="707"/>
      <c r="M32" s="707"/>
      <c r="N32" s="707"/>
      <c r="O32" s="707"/>
      <c r="P32" s="707"/>
      <c r="Q32" s="224"/>
    </row>
    <row r="33" spans="1:17" ht="18" customHeight="1" x14ac:dyDescent="0.2">
      <c r="B33" s="256" t="s">
        <v>136</v>
      </c>
      <c r="C33" s="701" t="s">
        <v>137</v>
      </c>
      <c r="D33" s="701"/>
      <c r="E33" s="256" t="s">
        <v>77</v>
      </c>
      <c r="J33" s="223"/>
      <c r="L33" s="707"/>
      <c r="M33" s="707"/>
      <c r="N33" s="707"/>
      <c r="O33" s="707"/>
      <c r="P33" s="707"/>
      <c r="Q33" s="224"/>
    </row>
    <row r="34" spans="1:17" ht="25.5" customHeight="1" x14ac:dyDescent="0.2">
      <c r="B34" s="694" t="s">
        <v>138</v>
      </c>
      <c r="C34" s="705" t="s">
        <v>139</v>
      </c>
      <c r="D34" s="706"/>
      <c r="E34" s="257">
        <v>2.1000000000000001E-2</v>
      </c>
      <c r="J34" s="223"/>
      <c r="L34" s="707"/>
      <c r="M34" s="707"/>
      <c r="N34" s="707"/>
      <c r="O34" s="707"/>
      <c r="P34" s="707"/>
      <c r="Q34" s="224"/>
    </row>
    <row r="35" spans="1:17" ht="25.5" customHeight="1" x14ac:dyDescent="0.2">
      <c r="B35" s="695"/>
      <c r="C35" s="692" t="s">
        <v>140</v>
      </c>
      <c r="D35" s="693"/>
      <c r="E35" s="259">
        <v>4.9000000000000002E-2</v>
      </c>
      <c r="J35" s="223"/>
      <c r="L35" s="707"/>
      <c r="M35" s="707"/>
      <c r="N35" s="707"/>
      <c r="O35" s="707"/>
      <c r="P35" s="707"/>
      <c r="Q35" s="224"/>
    </row>
    <row r="36" spans="1:17" ht="25.5" customHeight="1" x14ac:dyDescent="0.2">
      <c r="B36" s="695"/>
      <c r="C36" s="692" t="s">
        <v>141</v>
      </c>
      <c r="D36" s="693">
        <v>1.7999999999999999E-2</v>
      </c>
      <c r="E36" s="259">
        <v>-0.05</v>
      </c>
      <c r="J36" s="223"/>
      <c r="L36" s="707"/>
      <c r="M36" s="707"/>
      <c r="N36" s="707"/>
      <c r="O36" s="707"/>
      <c r="P36" s="707"/>
      <c r="Q36" s="224"/>
    </row>
    <row r="37" spans="1:17" ht="25.5" customHeight="1" x14ac:dyDescent="0.2">
      <c r="B37" s="695"/>
      <c r="C37" s="703" t="s">
        <v>142</v>
      </c>
      <c r="D37" s="704">
        <v>8.0000000000000002E-3</v>
      </c>
      <c r="E37" s="260">
        <v>-1.7999999999999999E-2</v>
      </c>
      <c r="J37" s="223"/>
      <c r="L37" s="707"/>
      <c r="M37" s="707"/>
      <c r="N37" s="707"/>
      <c r="O37" s="707"/>
      <c r="P37" s="707"/>
      <c r="Q37" s="224"/>
    </row>
    <row r="38" spans="1:17" ht="25.5" customHeight="1" x14ac:dyDescent="0.2">
      <c r="B38" s="696"/>
      <c r="C38" s="697" t="s">
        <v>143</v>
      </c>
      <c r="D38" s="698"/>
      <c r="E38" s="261">
        <v>1.4999999999999999E-2</v>
      </c>
      <c r="L38" s="707"/>
      <c r="M38" s="707"/>
      <c r="N38" s="707"/>
      <c r="O38" s="707"/>
      <c r="P38" s="707"/>
      <c r="Q38" s="224"/>
    </row>
    <row r="39" spans="1:17" ht="25.5" customHeight="1" x14ac:dyDescent="0.2">
      <c r="A39" s="216">
        <v>2</v>
      </c>
      <c r="B39" s="694" t="s">
        <v>144</v>
      </c>
      <c r="C39" s="705" t="s">
        <v>139</v>
      </c>
      <c r="D39" s="706"/>
      <c r="E39" s="257">
        <v>-4.8000000000000001E-2</v>
      </c>
      <c r="L39" s="258"/>
      <c r="M39" s="258"/>
      <c r="N39" s="258"/>
      <c r="O39" s="258"/>
      <c r="P39" s="258"/>
      <c r="Q39" s="224"/>
    </row>
    <row r="40" spans="1:17" ht="25.5" customHeight="1" x14ac:dyDescent="0.2">
      <c r="B40" s="695"/>
      <c r="C40" s="692" t="s">
        <v>140</v>
      </c>
      <c r="D40" s="693"/>
      <c r="E40" s="259">
        <v>-2.8000000000000001E-2</v>
      </c>
      <c r="K40" s="223"/>
      <c r="L40" s="223"/>
      <c r="M40" s="223"/>
      <c r="N40" s="223"/>
      <c r="O40" s="223"/>
      <c r="P40" s="223"/>
      <c r="Q40" s="224"/>
    </row>
    <row r="41" spans="1:17" ht="25.5" customHeight="1" x14ac:dyDescent="0.2">
      <c r="B41" s="695"/>
      <c r="C41" s="692" t="s">
        <v>141</v>
      </c>
      <c r="D41" s="693">
        <v>1.7999999999999999E-2</v>
      </c>
      <c r="E41" s="259">
        <v>-5.8999999999999997E-2</v>
      </c>
      <c r="K41" s="223"/>
      <c r="L41" s="223"/>
      <c r="M41" s="223"/>
      <c r="N41" s="223"/>
      <c r="O41" s="223"/>
      <c r="P41" s="223"/>
      <c r="Q41" s="224"/>
    </row>
    <row r="42" spans="1:17" ht="25.5" customHeight="1" x14ac:dyDescent="0.2">
      <c r="B42" s="695"/>
      <c r="C42" s="692" t="s">
        <v>142</v>
      </c>
      <c r="D42" s="693">
        <v>8.0000000000000002E-3</v>
      </c>
      <c r="E42" s="259">
        <v>-0.14099999999999999</v>
      </c>
      <c r="K42" s="223"/>
      <c r="L42" s="223"/>
      <c r="M42" s="223"/>
      <c r="N42" s="223"/>
      <c r="O42" s="223"/>
      <c r="P42" s="223"/>
      <c r="Q42" s="224"/>
    </row>
    <row r="43" spans="1:17" ht="25.5" customHeight="1" thickBot="1" x14ac:dyDescent="0.25">
      <c r="B43" s="696"/>
      <c r="C43" s="697" t="s">
        <v>143</v>
      </c>
      <c r="D43" s="698"/>
      <c r="E43" s="261">
        <v>-7.4999999999999997E-2</v>
      </c>
      <c r="K43" s="223"/>
      <c r="L43" s="223"/>
      <c r="M43" s="223"/>
      <c r="N43" s="223"/>
      <c r="O43" s="223"/>
      <c r="P43" s="223"/>
      <c r="Q43" s="224"/>
    </row>
    <row r="44" spans="1:17" x14ac:dyDescent="0.2">
      <c r="B44" s="229" t="s">
        <v>13</v>
      </c>
      <c r="K44" s="223"/>
      <c r="L44" s="223"/>
      <c r="M44" s="223"/>
      <c r="N44" s="223"/>
      <c r="O44" s="223"/>
      <c r="P44" s="223"/>
      <c r="Q44" s="224"/>
    </row>
    <row r="45" spans="1:17" x14ac:dyDescent="0.2">
      <c r="B45" s="216" t="s">
        <v>145</v>
      </c>
    </row>
    <row r="46" spans="1:17" x14ac:dyDescent="0.2">
      <c r="B46" s="216" t="s">
        <v>146</v>
      </c>
    </row>
    <row r="47" spans="1:17" x14ac:dyDescent="0.2">
      <c r="B47" s="216" t="s">
        <v>147</v>
      </c>
    </row>
    <row r="48" spans="1:17" x14ac:dyDescent="0.2">
      <c r="B48" s="216" t="s">
        <v>148</v>
      </c>
    </row>
    <row r="51" spans="2:7" ht="23.25" customHeight="1" x14ac:dyDescent="0.2">
      <c r="B51" s="668" t="s">
        <v>149</v>
      </c>
      <c r="C51" s="668"/>
      <c r="D51" s="668"/>
      <c r="E51" s="668"/>
      <c r="F51" s="688" t="s">
        <v>150</v>
      </c>
      <c r="G51" s="688" t="s">
        <v>151</v>
      </c>
    </row>
    <row r="52" spans="2:7" ht="23.25" customHeight="1" x14ac:dyDescent="0.2">
      <c r="B52" s="668"/>
      <c r="C52" s="668"/>
      <c r="D52" s="668"/>
      <c r="E52" s="668"/>
      <c r="F52" s="691"/>
      <c r="G52" s="691"/>
    </row>
    <row r="53" spans="2:7" s="264" customFormat="1" ht="19.5" customHeight="1" thickBot="1" x14ac:dyDescent="0.3">
      <c r="B53" s="669"/>
      <c r="C53" s="669"/>
      <c r="D53" s="669"/>
      <c r="E53" s="669"/>
      <c r="F53" s="262" t="s">
        <v>15</v>
      </c>
      <c r="G53" s="263" t="s">
        <v>15</v>
      </c>
    </row>
    <row r="54" spans="2:7" ht="18" customHeight="1" x14ac:dyDescent="0.2">
      <c r="B54" s="700" t="s">
        <v>138</v>
      </c>
      <c r="C54" s="700"/>
      <c r="D54" s="700"/>
      <c r="E54" s="700"/>
      <c r="F54" s="265">
        <v>2.2999999999999998</v>
      </c>
      <c r="G54" s="265">
        <v>1.5</v>
      </c>
    </row>
    <row r="55" spans="2:7" ht="18" customHeight="1" x14ac:dyDescent="0.2">
      <c r="B55" s="699" t="s">
        <v>144</v>
      </c>
      <c r="C55" s="699"/>
      <c r="D55" s="699"/>
      <c r="E55" s="699"/>
      <c r="F55" s="266">
        <v>1.4</v>
      </c>
      <c r="G55" s="266">
        <v>-7.5</v>
      </c>
    </row>
    <row r="56" spans="2:7" ht="18" customHeight="1" x14ac:dyDescent="0.2">
      <c r="B56" s="699" t="s">
        <v>152</v>
      </c>
      <c r="C56" s="699"/>
      <c r="D56" s="699"/>
      <c r="E56" s="699"/>
      <c r="F56" s="267">
        <v>16.399999999999999</v>
      </c>
      <c r="G56" s="267">
        <v>3.9</v>
      </c>
    </row>
    <row r="57" spans="2:7" ht="18" customHeight="1" x14ac:dyDescent="0.2">
      <c r="B57" s="699" t="s">
        <v>153</v>
      </c>
      <c r="C57" s="699"/>
      <c r="D57" s="699"/>
      <c r="E57" s="699"/>
      <c r="F57" s="266">
        <v>-0.3</v>
      </c>
      <c r="G57" s="266">
        <v>-6.4</v>
      </c>
    </row>
    <row r="58" spans="2:7" ht="18" customHeight="1" x14ac:dyDescent="0.2">
      <c r="B58" s="699" t="s">
        <v>154</v>
      </c>
      <c r="C58" s="699"/>
      <c r="D58" s="699"/>
      <c r="E58" s="699"/>
      <c r="F58" s="266">
        <v>32</v>
      </c>
      <c r="G58" s="266">
        <v>15.2</v>
      </c>
    </row>
    <row r="59" spans="2:7" ht="18" customHeight="1" x14ac:dyDescent="0.2">
      <c r="B59" s="699" t="s">
        <v>155</v>
      </c>
      <c r="C59" s="699"/>
      <c r="D59" s="699"/>
      <c r="E59" s="699"/>
      <c r="F59" s="266">
        <v>5.2</v>
      </c>
      <c r="G59" s="266">
        <v>4.8</v>
      </c>
    </row>
    <row r="60" spans="2:7" ht="18" customHeight="1" x14ac:dyDescent="0.2">
      <c r="B60" s="699" t="s">
        <v>156</v>
      </c>
      <c r="C60" s="699"/>
      <c r="D60" s="699"/>
      <c r="E60" s="699"/>
      <c r="F60" s="266">
        <v>-1.5</v>
      </c>
      <c r="G60" s="266">
        <v>-8.3000000000000007</v>
      </c>
    </row>
    <row r="61" spans="2:7" ht="18" customHeight="1" x14ac:dyDescent="0.2">
      <c r="B61" s="699" t="s">
        <v>157</v>
      </c>
      <c r="C61" s="699"/>
      <c r="D61" s="699"/>
      <c r="E61" s="699"/>
      <c r="F61" s="266">
        <v>15.5</v>
      </c>
      <c r="G61" s="266">
        <v>0.9</v>
      </c>
    </row>
    <row r="62" spans="2:7" ht="18" customHeight="1" x14ac:dyDescent="0.2">
      <c r="B62" s="699" t="s">
        <v>158</v>
      </c>
      <c r="C62" s="699"/>
      <c r="D62" s="699"/>
      <c r="E62" s="699"/>
      <c r="F62" s="266">
        <v>19.600000000000001</v>
      </c>
      <c r="G62" s="266">
        <v>2.5</v>
      </c>
    </row>
    <row r="63" spans="2:7" ht="18" customHeight="1" x14ac:dyDescent="0.2">
      <c r="B63" s="699" t="s">
        <v>159</v>
      </c>
      <c r="C63" s="699"/>
      <c r="D63" s="699"/>
      <c r="E63" s="699"/>
      <c r="F63" s="266">
        <v>3.1</v>
      </c>
      <c r="G63" s="266">
        <v>3.4</v>
      </c>
    </row>
    <row r="64" spans="2:7" ht="18" customHeight="1" x14ac:dyDescent="0.2">
      <c r="B64" s="699" t="s">
        <v>160</v>
      </c>
      <c r="C64" s="699"/>
      <c r="D64" s="699"/>
      <c r="E64" s="699"/>
      <c r="F64" s="266">
        <v>10.4</v>
      </c>
      <c r="G64" s="266">
        <v>4.9000000000000004</v>
      </c>
    </row>
    <row r="65" spans="1:16" ht="30" customHeight="1" x14ac:dyDescent="0.2">
      <c r="B65" s="699" t="s">
        <v>161</v>
      </c>
      <c r="C65" s="699"/>
      <c r="D65" s="699"/>
      <c r="E65" s="699"/>
      <c r="F65" s="266">
        <v>8.9</v>
      </c>
      <c r="G65" s="266">
        <v>-3.9</v>
      </c>
    </row>
    <row r="66" spans="1:16" ht="18" customHeight="1" x14ac:dyDescent="0.2">
      <c r="B66" s="699" t="s">
        <v>162</v>
      </c>
      <c r="C66" s="699"/>
      <c r="D66" s="699"/>
      <c r="E66" s="699"/>
      <c r="F66" s="266">
        <v>4.9000000000000004</v>
      </c>
      <c r="G66" s="266">
        <v>-2.8</v>
      </c>
    </row>
    <row r="67" spans="1:16" ht="18" customHeight="1" x14ac:dyDescent="0.2">
      <c r="B67" s="699" t="s">
        <v>163</v>
      </c>
      <c r="C67" s="699"/>
      <c r="D67" s="699"/>
      <c r="E67" s="699"/>
      <c r="F67" s="266">
        <v>4.5999999999999996</v>
      </c>
      <c r="G67" s="266">
        <v>2.7</v>
      </c>
    </row>
    <row r="68" spans="1:16" ht="18" customHeight="1" x14ac:dyDescent="0.2">
      <c r="B68" s="699" t="s">
        <v>164</v>
      </c>
      <c r="C68" s="699"/>
      <c r="D68" s="699"/>
      <c r="E68" s="699"/>
      <c r="F68" s="266">
        <v>10.1</v>
      </c>
      <c r="G68" s="266">
        <v>1.3</v>
      </c>
    </row>
    <row r="69" spans="1:16" ht="18" customHeight="1" x14ac:dyDescent="0.2">
      <c r="B69" s="699" t="s">
        <v>165</v>
      </c>
      <c r="C69" s="699"/>
      <c r="D69" s="699"/>
      <c r="E69" s="699"/>
      <c r="F69" s="266">
        <v>15.7</v>
      </c>
      <c r="G69" s="266">
        <v>5.2</v>
      </c>
    </row>
    <row r="70" spans="1:16" ht="18" customHeight="1" x14ac:dyDescent="0.2">
      <c r="B70" s="699" t="s">
        <v>166</v>
      </c>
      <c r="C70" s="699"/>
      <c r="D70" s="699"/>
      <c r="E70" s="699"/>
      <c r="F70" s="266">
        <v>16.8</v>
      </c>
      <c r="G70" s="266">
        <v>2.1</v>
      </c>
    </row>
    <row r="71" spans="1:16" ht="18" customHeight="1" x14ac:dyDescent="0.2">
      <c r="B71" s="699" t="s">
        <v>167</v>
      </c>
      <c r="C71" s="699"/>
      <c r="D71" s="699"/>
      <c r="E71" s="699"/>
      <c r="F71" s="266">
        <v>9.1</v>
      </c>
      <c r="G71" s="266">
        <v>4.7</v>
      </c>
    </row>
    <row r="72" spans="1:16" x14ac:dyDescent="0.2">
      <c r="B72" s="229" t="s">
        <v>33</v>
      </c>
    </row>
    <row r="74" spans="1:16" x14ac:dyDescent="0.2">
      <c r="A74" s="664"/>
      <c r="B74" s="664"/>
      <c r="C74" s="664"/>
      <c r="D74" s="664"/>
      <c r="E74" s="664"/>
      <c r="F74" s="664"/>
      <c r="G74" s="664"/>
      <c r="H74" s="664"/>
      <c r="I74" s="664"/>
      <c r="J74" s="664"/>
      <c r="K74" s="664"/>
      <c r="L74" s="664"/>
      <c r="M74" s="664"/>
      <c r="N74" s="664"/>
      <c r="O74" s="664"/>
      <c r="P74" s="664"/>
    </row>
    <row r="75" spans="1:16" x14ac:dyDescent="0.2">
      <c r="A75" s="664"/>
      <c r="B75" s="664"/>
      <c r="C75" s="664"/>
      <c r="D75" s="664"/>
      <c r="E75" s="664"/>
      <c r="F75" s="664"/>
      <c r="G75" s="664"/>
      <c r="H75" s="664"/>
      <c r="I75" s="664"/>
      <c r="J75" s="664"/>
      <c r="K75" s="664"/>
      <c r="L75" s="664"/>
      <c r="M75" s="664"/>
      <c r="N75" s="664"/>
      <c r="O75" s="664"/>
      <c r="P75" s="664"/>
    </row>
    <row r="200" spans="2:2" x14ac:dyDescent="0.2">
      <c r="B200" s="216" t="s">
        <v>168</v>
      </c>
    </row>
  </sheetData>
  <sheetProtection algorithmName="SHA-512" hashValue="DQMcH2KQuzsXO+OzYHCsJEki1N0uhOYJiI7zJdE+SOrJ6a2Hv/wv1mu9p0kbL87atRnQepJzDqW9xJ97sjMLOA==" saltValue="qG0ku/hdBe15aZg5zBeQFQ==" spinCount="100000" sheet="1" objects="1" scenarios="1"/>
  <mergeCells count="39">
    <mergeCell ref="B69:E69"/>
    <mergeCell ref="B60:E60"/>
    <mergeCell ref="B61:E61"/>
    <mergeCell ref="B64:E64"/>
    <mergeCell ref="B65:E65"/>
    <mergeCell ref="B67:E67"/>
    <mergeCell ref="B68:E68"/>
    <mergeCell ref="C39:D39"/>
    <mergeCell ref="C41:D41"/>
    <mergeCell ref="B57:E57"/>
    <mergeCell ref="B66:E66"/>
    <mergeCell ref="B62:E62"/>
    <mergeCell ref="B31:E32"/>
    <mergeCell ref="A2:P3"/>
    <mergeCell ref="B26:I29"/>
    <mergeCell ref="B34:B38"/>
    <mergeCell ref="C37:D37"/>
    <mergeCell ref="C36:D36"/>
    <mergeCell ref="C33:D33"/>
    <mergeCell ref="C34:D34"/>
    <mergeCell ref="C35:D35"/>
    <mergeCell ref="C38:D38"/>
    <mergeCell ref="L6:P38"/>
    <mergeCell ref="A74:P75"/>
    <mergeCell ref="F51:F52"/>
    <mergeCell ref="G51:G52"/>
    <mergeCell ref="C42:D42"/>
    <mergeCell ref="B39:B43"/>
    <mergeCell ref="C40:D40"/>
    <mergeCell ref="C43:D43"/>
    <mergeCell ref="B63:E63"/>
    <mergeCell ref="B51:E53"/>
    <mergeCell ref="B54:E54"/>
    <mergeCell ref="B55:E55"/>
    <mergeCell ref="B56:E56"/>
    <mergeCell ref="B58:E58"/>
    <mergeCell ref="B59:E59"/>
    <mergeCell ref="B71:E71"/>
    <mergeCell ref="B70:E70"/>
  </mergeCells>
  <conditionalFormatting sqref="F54:G54">
    <cfRule type="cellIs" dxfId="8189" priority="257" operator="lessThan">
      <formula>0</formula>
    </cfRule>
  </conditionalFormatting>
  <conditionalFormatting sqref="F54:G54">
    <cfRule type="cellIs" dxfId="8188" priority="256" operator="lessThan">
      <formula>0</formula>
    </cfRule>
  </conditionalFormatting>
  <conditionalFormatting sqref="F54:G54">
    <cfRule type="cellIs" dxfId="8187" priority="255" operator="lessThan">
      <formula>0</formula>
    </cfRule>
  </conditionalFormatting>
  <conditionalFormatting sqref="F54:G54">
    <cfRule type="cellIs" dxfId="8186" priority="253" operator="lessThan">
      <formula>0</formula>
    </cfRule>
  </conditionalFormatting>
  <conditionalFormatting sqref="F54:G54">
    <cfRule type="cellIs" dxfId="8185" priority="254" operator="lessThan">
      <formula>0</formula>
    </cfRule>
  </conditionalFormatting>
  <conditionalFormatting sqref="F54:G54">
    <cfRule type="cellIs" dxfId="8184" priority="252" operator="lessThan">
      <formula>0</formula>
    </cfRule>
  </conditionalFormatting>
  <conditionalFormatting sqref="F54:G54">
    <cfRule type="cellIs" dxfId="8183" priority="251" operator="lessThan">
      <formula>0</formula>
    </cfRule>
  </conditionalFormatting>
  <conditionalFormatting sqref="F54:G54">
    <cfRule type="cellIs" dxfId="8182" priority="250" operator="lessThan">
      <formula>0</formula>
    </cfRule>
  </conditionalFormatting>
  <conditionalFormatting sqref="F54:G54">
    <cfRule type="cellIs" dxfId="8181" priority="249" operator="lessThan">
      <formula>0</formula>
    </cfRule>
  </conditionalFormatting>
  <conditionalFormatting sqref="F54:G54">
    <cfRule type="cellIs" dxfId="8180" priority="248" operator="lessThan">
      <formula>0</formula>
    </cfRule>
  </conditionalFormatting>
  <conditionalFormatting sqref="F54:G54">
    <cfRule type="cellIs" dxfId="8179" priority="247" operator="lessThan">
      <formula>0</formula>
    </cfRule>
  </conditionalFormatting>
  <conditionalFormatting sqref="F54:G54">
    <cfRule type="cellIs" dxfId="8178" priority="244" operator="lessThan">
      <formula>0</formula>
    </cfRule>
  </conditionalFormatting>
  <conditionalFormatting sqref="F54:G54">
    <cfRule type="cellIs" dxfId="8177" priority="243" operator="lessThan">
      <formula>0</formula>
    </cfRule>
  </conditionalFormatting>
  <conditionalFormatting sqref="F54:G54">
    <cfRule type="cellIs" dxfId="8176" priority="246" operator="lessThan">
      <formula>0</formula>
    </cfRule>
  </conditionalFormatting>
  <conditionalFormatting sqref="F54:G54">
    <cfRule type="cellIs" dxfId="8175" priority="245" operator="lessThan">
      <formula>0</formula>
    </cfRule>
  </conditionalFormatting>
  <conditionalFormatting sqref="F54:G54">
    <cfRule type="cellIs" dxfId="8174" priority="242" operator="lessThan">
      <formula>0</formula>
    </cfRule>
  </conditionalFormatting>
  <conditionalFormatting sqref="F54:G54">
    <cfRule type="cellIs" dxfId="8173" priority="241" operator="lessThan">
      <formula>0</formula>
    </cfRule>
  </conditionalFormatting>
  <conditionalFormatting sqref="F54:G54">
    <cfRule type="cellIs" dxfId="8172" priority="240" operator="lessThan">
      <formula>0</formula>
    </cfRule>
  </conditionalFormatting>
  <conditionalFormatting sqref="F54:G54">
    <cfRule type="cellIs" dxfId="8171" priority="239" operator="lessThan">
      <formula>0</formula>
    </cfRule>
  </conditionalFormatting>
  <conditionalFormatting sqref="F54:G54">
    <cfRule type="cellIs" dxfId="8170" priority="238" operator="lessThan">
      <formula>0</formula>
    </cfRule>
  </conditionalFormatting>
  <conditionalFormatting sqref="F54:G54">
    <cfRule type="cellIs" dxfId="8169" priority="237" operator="lessThan">
      <formula>0</formula>
    </cfRule>
  </conditionalFormatting>
  <conditionalFormatting sqref="F54:G54">
    <cfRule type="cellIs" dxfId="8168" priority="236" operator="lessThan">
      <formula>0</formula>
    </cfRule>
  </conditionalFormatting>
  <conditionalFormatting sqref="F54:G54">
    <cfRule type="cellIs" dxfId="8167" priority="217" operator="lessThan">
      <formula>0</formula>
    </cfRule>
  </conditionalFormatting>
  <conditionalFormatting sqref="F54:G54">
    <cfRule type="cellIs" dxfId="8166" priority="215" operator="lessThan">
      <formula>0</formula>
    </cfRule>
  </conditionalFormatting>
  <conditionalFormatting sqref="F54:G54">
    <cfRule type="cellIs" dxfId="8165" priority="216" operator="lessThan">
      <formula>0</formula>
    </cfRule>
  </conditionalFormatting>
  <conditionalFormatting sqref="F54:G54">
    <cfRule type="cellIs" dxfId="8164" priority="214" operator="lessThan">
      <formula>0</formula>
    </cfRule>
  </conditionalFormatting>
  <conditionalFormatting sqref="F54:G54">
    <cfRule type="cellIs" dxfId="8163" priority="208" operator="lessThan">
      <formula>0</formula>
    </cfRule>
  </conditionalFormatting>
  <conditionalFormatting sqref="F54:G54">
    <cfRule type="cellIs" dxfId="8162" priority="206" operator="lessThan">
      <formula>0</formula>
    </cfRule>
  </conditionalFormatting>
  <conditionalFormatting sqref="F54:G54">
    <cfRule type="cellIs" dxfId="8161" priority="207" operator="lessThan">
      <formula>0</formula>
    </cfRule>
  </conditionalFormatting>
  <conditionalFormatting sqref="F54:G54">
    <cfRule type="cellIs" dxfId="8160" priority="205" operator="lessThan">
      <formula>0</formula>
    </cfRule>
  </conditionalFormatting>
  <conditionalFormatting sqref="F54:G54">
    <cfRule type="cellIs" dxfId="8159" priority="204" operator="lessThan">
      <formula>0</formula>
    </cfRule>
  </conditionalFormatting>
  <conditionalFormatting sqref="F54:G54">
    <cfRule type="cellIs" dxfId="8158" priority="203" operator="lessThan">
      <formula>0</formula>
    </cfRule>
  </conditionalFormatting>
  <conditionalFormatting sqref="F54:G54">
    <cfRule type="cellIs" dxfId="8157" priority="201" operator="lessThan">
      <formula>0</formula>
    </cfRule>
  </conditionalFormatting>
  <conditionalFormatting sqref="F54:G54">
    <cfRule type="cellIs" dxfId="8156" priority="202" operator="lessThan">
      <formula>0</formula>
    </cfRule>
  </conditionalFormatting>
  <conditionalFormatting sqref="F54:G54">
    <cfRule type="cellIs" dxfId="8155" priority="200" operator="lessThan">
      <formula>0</formula>
    </cfRule>
  </conditionalFormatting>
  <conditionalFormatting sqref="F54:G54">
    <cfRule type="cellIs" dxfId="8154" priority="199" operator="lessThan">
      <formula>0</formula>
    </cfRule>
  </conditionalFormatting>
  <conditionalFormatting sqref="F54:G54">
    <cfRule type="cellIs" dxfId="8153" priority="197" operator="lessThan">
      <formula>0</formula>
    </cfRule>
  </conditionalFormatting>
  <conditionalFormatting sqref="F54:G54">
    <cfRule type="cellIs" dxfId="8152" priority="198" operator="lessThan">
      <formula>0</formula>
    </cfRule>
  </conditionalFormatting>
  <conditionalFormatting sqref="F54:G54">
    <cfRule type="cellIs" dxfId="8151" priority="196" operator="lessThan">
      <formula>0</formula>
    </cfRule>
  </conditionalFormatting>
  <conditionalFormatting sqref="F54:G54">
    <cfRule type="cellIs" dxfId="8150" priority="195" operator="lessThan">
      <formula>0</formula>
    </cfRule>
  </conditionalFormatting>
  <conditionalFormatting sqref="F54:G54">
    <cfRule type="cellIs" dxfId="8149" priority="194" operator="lessThan">
      <formula>0</formula>
    </cfRule>
  </conditionalFormatting>
  <conditionalFormatting sqref="F54:G54">
    <cfRule type="cellIs" dxfId="8148" priority="235" operator="lessThan">
      <formula>0</formula>
    </cfRule>
  </conditionalFormatting>
  <conditionalFormatting sqref="F54:G54">
    <cfRule type="cellIs" dxfId="8147" priority="234" operator="lessThan">
      <formula>0</formula>
    </cfRule>
  </conditionalFormatting>
  <conditionalFormatting sqref="F54:G54">
    <cfRule type="cellIs" dxfId="8146" priority="233" operator="lessThan">
      <formula>0</formula>
    </cfRule>
  </conditionalFormatting>
  <conditionalFormatting sqref="F54:G54">
    <cfRule type="cellIs" dxfId="8145" priority="232" operator="lessThan">
      <formula>0</formula>
    </cfRule>
  </conditionalFormatting>
  <conditionalFormatting sqref="F54:G54">
    <cfRule type="cellIs" dxfId="8144" priority="231" operator="lessThan">
      <formula>0</formula>
    </cfRule>
  </conditionalFormatting>
  <conditionalFormatting sqref="F54:G54">
    <cfRule type="cellIs" dxfId="8143" priority="230" operator="lessThan">
      <formula>0</formula>
    </cfRule>
  </conditionalFormatting>
  <conditionalFormatting sqref="F54:G54">
    <cfRule type="cellIs" dxfId="8142" priority="229" operator="lessThan">
      <formula>0</formula>
    </cfRule>
  </conditionalFormatting>
  <conditionalFormatting sqref="F54:G54">
    <cfRule type="cellIs" dxfId="8141" priority="226" operator="lessThan">
      <formula>0</formula>
    </cfRule>
  </conditionalFormatting>
  <conditionalFormatting sqref="F54:G54">
    <cfRule type="cellIs" dxfId="8140" priority="225" operator="lessThan">
      <formula>0</formula>
    </cfRule>
  </conditionalFormatting>
  <conditionalFormatting sqref="F54:G54">
    <cfRule type="cellIs" dxfId="8139" priority="228" operator="lessThan">
      <formula>0</formula>
    </cfRule>
  </conditionalFormatting>
  <conditionalFormatting sqref="F54:G54">
    <cfRule type="cellIs" dxfId="8138" priority="227" operator="lessThan">
      <formula>0</formula>
    </cfRule>
  </conditionalFormatting>
  <conditionalFormatting sqref="F54:G54">
    <cfRule type="cellIs" dxfId="8137" priority="224" operator="lessThan">
      <formula>0</formula>
    </cfRule>
  </conditionalFormatting>
  <conditionalFormatting sqref="F54:G54">
    <cfRule type="cellIs" dxfId="8136" priority="223" operator="lessThan">
      <formula>0</formula>
    </cfRule>
  </conditionalFormatting>
  <conditionalFormatting sqref="F54:G54">
    <cfRule type="cellIs" dxfId="8135" priority="222" operator="lessThan">
      <formula>0</formula>
    </cfRule>
  </conditionalFormatting>
  <conditionalFormatting sqref="F54:G54">
    <cfRule type="cellIs" dxfId="8134" priority="221" operator="lessThan">
      <formula>0</formula>
    </cfRule>
  </conditionalFormatting>
  <conditionalFormatting sqref="F54:G54">
    <cfRule type="cellIs" dxfId="8133" priority="220" operator="lessThan">
      <formula>0</formula>
    </cfRule>
  </conditionalFormatting>
  <conditionalFormatting sqref="F54:G54">
    <cfRule type="cellIs" dxfId="8132" priority="219" operator="lessThan">
      <formula>0</formula>
    </cfRule>
  </conditionalFormatting>
  <conditionalFormatting sqref="F54:G54">
    <cfRule type="cellIs" dxfId="8131" priority="218" operator="lessThan">
      <formula>0</formula>
    </cfRule>
  </conditionalFormatting>
  <conditionalFormatting sqref="F54:G54">
    <cfRule type="cellIs" dxfId="8130" priority="213" operator="lessThan">
      <formula>0</formula>
    </cfRule>
  </conditionalFormatting>
  <conditionalFormatting sqref="F54:G54">
    <cfRule type="cellIs" dxfId="8129" priority="212" operator="lessThan">
      <formula>0</formula>
    </cfRule>
  </conditionalFormatting>
  <conditionalFormatting sqref="F54:G54">
    <cfRule type="cellIs" dxfId="8128" priority="210" operator="lessThan">
      <formula>0</formula>
    </cfRule>
  </conditionalFormatting>
  <conditionalFormatting sqref="F54:G54">
    <cfRule type="cellIs" dxfId="8127" priority="211" operator="lessThan">
      <formula>0</formula>
    </cfRule>
  </conditionalFormatting>
  <conditionalFormatting sqref="F54:G54">
    <cfRule type="cellIs" dxfId="8126" priority="209" operator="lessThan">
      <formula>0</formula>
    </cfRule>
  </conditionalFormatting>
  <conditionalFormatting sqref="E34:E43">
    <cfRule type="cellIs" dxfId="8125" priority="129" operator="lessThan">
      <formula>0</formula>
    </cfRule>
  </conditionalFormatting>
  <conditionalFormatting sqref="F55:G56 F58:G71">
    <cfRule type="cellIs" dxfId="8124" priority="128" operator="lessThan">
      <formula>0</formula>
    </cfRule>
  </conditionalFormatting>
  <conditionalFormatting sqref="F55:G56 F58:G71">
    <cfRule type="cellIs" dxfId="8123" priority="127" operator="lessThan">
      <formula>0</formula>
    </cfRule>
  </conditionalFormatting>
  <conditionalFormatting sqref="F55:G56 F58:G71">
    <cfRule type="cellIs" dxfId="8122" priority="125" operator="lessThan">
      <formula>0</formula>
    </cfRule>
  </conditionalFormatting>
  <conditionalFormatting sqref="F55:G56 F58:G71">
    <cfRule type="cellIs" dxfId="8121" priority="126" operator="lessThan">
      <formula>0</formula>
    </cfRule>
  </conditionalFormatting>
  <conditionalFormatting sqref="F55:G56 F58:G71">
    <cfRule type="cellIs" dxfId="8120" priority="124" operator="lessThan">
      <formula>0</formula>
    </cfRule>
  </conditionalFormatting>
  <conditionalFormatting sqref="F55:G56 F58:G71">
    <cfRule type="cellIs" dxfId="8119" priority="123" operator="lessThan">
      <formula>0</formula>
    </cfRule>
  </conditionalFormatting>
  <conditionalFormatting sqref="F55:G56 F58:G71">
    <cfRule type="cellIs" dxfId="8118" priority="122" operator="lessThan">
      <formula>0</formula>
    </cfRule>
  </conditionalFormatting>
  <conditionalFormatting sqref="F55:G56 F58:G71">
    <cfRule type="cellIs" dxfId="8117" priority="121" operator="lessThan">
      <formula>0</formula>
    </cfRule>
  </conditionalFormatting>
  <conditionalFormatting sqref="F55:G56 F58:G71">
    <cfRule type="cellIs" dxfId="8116" priority="120" operator="lessThan">
      <formula>0</formula>
    </cfRule>
  </conditionalFormatting>
  <conditionalFormatting sqref="F55:G56 F58:G71">
    <cfRule type="cellIs" dxfId="8115" priority="119" operator="lessThan">
      <formula>0</formula>
    </cfRule>
  </conditionalFormatting>
  <conditionalFormatting sqref="F55:G56 F58:G71">
    <cfRule type="cellIs" dxfId="8114" priority="116" operator="lessThan">
      <formula>0</formula>
    </cfRule>
  </conditionalFormatting>
  <conditionalFormatting sqref="F55:G56 F58:G71">
    <cfRule type="cellIs" dxfId="8113" priority="115" operator="lessThan">
      <formula>0</formula>
    </cfRule>
  </conditionalFormatting>
  <conditionalFormatting sqref="F55:G56 F58:G71">
    <cfRule type="cellIs" dxfId="8112" priority="118" operator="lessThan">
      <formula>0</formula>
    </cfRule>
  </conditionalFormatting>
  <conditionalFormatting sqref="F55:G56 F58:G71">
    <cfRule type="cellIs" dxfId="8111" priority="117" operator="lessThan">
      <formula>0</formula>
    </cfRule>
  </conditionalFormatting>
  <conditionalFormatting sqref="F55:G56 F58:G71">
    <cfRule type="cellIs" dxfId="8110" priority="114" operator="lessThan">
      <formula>0</formula>
    </cfRule>
  </conditionalFormatting>
  <conditionalFormatting sqref="F55:G56 F58:G71">
    <cfRule type="cellIs" dxfId="8109" priority="113" operator="lessThan">
      <formula>0</formula>
    </cfRule>
  </conditionalFormatting>
  <conditionalFormatting sqref="F55:G56 F58:G71">
    <cfRule type="cellIs" dxfId="8108" priority="112" operator="lessThan">
      <formula>0</formula>
    </cfRule>
  </conditionalFormatting>
  <conditionalFormatting sqref="F55:G56 F58:G71">
    <cfRule type="cellIs" dxfId="8107" priority="111" operator="lessThan">
      <formula>0</formula>
    </cfRule>
  </conditionalFormatting>
  <conditionalFormatting sqref="F55:G56 F58:G71">
    <cfRule type="cellIs" dxfId="8106" priority="110" operator="lessThan">
      <formula>0</formula>
    </cfRule>
  </conditionalFormatting>
  <conditionalFormatting sqref="F55:G56 F58:G71">
    <cfRule type="cellIs" dxfId="8105" priority="109" operator="lessThan">
      <formula>0</formula>
    </cfRule>
  </conditionalFormatting>
  <conditionalFormatting sqref="F55:G56 F58:G71">
    <cfRule type="cellIs" dxfId="8104" priority="108" operator="lessThan">
      <formula>0</formula>
    </cfRule>
  </conditionalFormatting>
  <conditionalFormatting sqref="F55:G56 F58:G71">
    <cfRule type="cellIs" dxfId="8103" priority="89" operator="lessThan">
      <formula>0</formula>
    </cfRule>
  </conditionalFormatting>
  <conditionalFormatting sqref="F55:G56 F58:G71">
    <cfRule type="cellIs" dxfId="8102" priority="87" operator="lessThan">
      <formula>0</formula>
    </cfRule>
  </conditionalFormatting>
  <conditionalFormatting sqref="F55:G56 F58:G71">
    <cfRule type="cellIs" dxfId="8101" priority="88" operator="lessThan">
      <formula>0</formula>
    </cfRule>
  </conditionalFormatting>
  <conditionalFormatting sqref="F55:G56 F58:G71">
    <cfRule type="cellIs" dxfId="8100" priority="86" operator="lessThan">
      <formula>0</formula>
    </cfRule>
  </conditionalFormatting>
  <conditionalFormatting sqref="F55:G56 F58:G71">
    <cfRule type="cellIs" dxfId="8099" priority="80" operator="lessThan">
      <formula>0</formula>
    </cfRule>
  </conditionalFormatting>
  <conditionalFormatting sqref="F55:G56 F58:G71">
    <cfRule type="cellIs" dxfId="8098" priority="78" operator="lessThan">
      <formula>0</formula>
    </cfRule>
  </conditionalFormatting>
  <conditionalFormatting sqref="F55:G56 F58:G71">
    <cfRule type="cellIs" dxfId="8097" priority="79" operator="lessThan">
      <formula>0</formula>
    </cfRule>
  </conditionalFormatting>
  <conditionalFormatting sqref="F55:G56 F58:G71">
    <cfRule type="cellIs" dxfId="8096" priority="77" operator="lessThan">
      <formula>0</formula>
    </cfRule>
  </conditionalFormatting>
  <conditionalFormatting sqref="F55:G56 F58:G71">
    <cfRule type="cellIs" dxfId="8095" priority="76" operator="lessThan">
      <formula>0</formula>
    </cfRule>
  </conditionalFormatting>
  <conditionalFormatting sqref="F55:G56 F58:G71">
    <cfRule type="cellIs" dxfId="8094" priority="75" operator="lessThan">
      <formula>0</formula>
    </cfRule>
  </conditionalFormatting>
  <conditionalFormatting sqref="F55:G56 F58:G71">
    <cfRule type="cellIs" dxfId="8093" priority="73" operator="lessThan">
      <formula>0</formula>
    </cfRule>
  </conditionalFormatting>
  <conditionalFormatting sqref="F55:G56 F58:G71">
    <cfRule type="cellIs" dxfId="8092" priority="74" operator="lessThan">
      <formula>0</formula>
    </cfRule>
  </conditionalFormatting>
  <conditionalFormatting sqref="F55:G56 F58:G71">
    <cfRule type="cellIs" dxfId="8091" priority="72" operator="lessThan">
      <formula>0</formula>
    </cfRule>
  </conditionalFormatting>
  <conditionalFormatting sqref="F55:G56 F58:G71">
    <cfRule type="cellIs" dxfId="8090" priority="71" operator="lessThan">
      <formula>0</formula>
    </cfRule>
  </conditionalFormatting>
  <conditionalFormatting sqref="F55:G56 F58:G71">
    <cfRule type="cellIs" dxfId="8089" priority="69" operator="lessThan">
      <formula>0</formula>
    </cfRule>
  </conditionalFormatting>
  <conditionalFormatting sqref="F55:G56 F58:G71">
    <cfRule type="cellIs" dxfId="8088" priority="70" operator="lessThan">
      <formula>0</formula>
    </cfRule>
  </conditionalFormatting>
  <conditionalFormatting sqref="F55:G56 F58:G71">
    <cfRule type="cellIs" dxfId="8087" priority="68" operator="lessThan">
      <formula>0</formula>
    </cfRule>
  </conditionalFormatting>
  <conditionalFormatting sqref="F55:G56 F58:G71">
    <cfRule type="cellIs" dxfId="8086" priority="67" operator="lessThan">
      <formula>0</formula>
    </cfRule>
  </conditionalFormatting>
  <conditionalFormatting sqref="F55:G56 F58:G71">
    <cfRule type="cellIs" dxfId="8085" priority="66" operator="lessThan">
      <formula>0</formula>
    </cfRule>
  </conditionalFormatting>
  <conditionalFormatting sqref="F55:G56 F58:G71">
    <cfRule type="cellIs" dxfId="8084" priority="107" operator="lessThan">
      <formula>0</formula>
    </cfRule>
  </conditionalFormatting>
  <conditionalFormatting sqref="F55:G56 F58:G71">
    <cfRule type="cellIs" dxfId="8083" priority="106" operator="lessThan">
      <formula>0</formula>
    </cfRule>
  </conditionalFormatting>
  <conditionalFormatting sqref="F55:G56 F58:G71">
    <cfRule type="cellIs" dxfId="8082" priority="105" operator="lessThan">
      <formula>0</formula>
    </cfRule>
  </conditionalFormatting>
  <conditionalFormatting sqref="F55:G56 F58:G71">
    <cfRule type="cellIs" dxfId="8081" priority="104" operator="lessThan">
      <formula>0</formula>
    </cfRule>
  </conditionalFormatting>
  <conditionalFormatting sqref="F55:G56 F58:G71">
    <cfRule type="cellIs" dxfId="8080" priority="103" operator="lessThan">
      <formula>0</formula>
    </cfRule>
  </conditionalFormatting>
  <conditionalFormatting sqref="F55:G56 F58:G71">
    <cfRule type="cellIs" dxfId="8079" priority="102" operator="lessThan">
      <formula>0</formula>
    </cfRule>
  </conditionalFormatting>
  <conditionalFormatting sqref="F55:G56 F58:G71">
    <cfRule type="cellIs" dxfId="8078" priority="101" operator="lessThan">
      <formula>0</formula>
    </cfRule>
  </conditionalFormatting>
  <conditionalFormatting sqref="F55:G56 F58:G71">
    <cfRule type="cellIs" dxfId="8077" priority="98" operator="lessThan">
      <formula>0</formula>
    </cfRule>
  </conditionalFormatting>
  <conditionalFormatting sqref="F55:G56 F58:G71">
    <cfRule type="cellIs" dxfId="8076" priority="97" operator="lessThan">
      <formula>0</formula>
    </cfRule>
  </conditionalFormatting>
  <conditionalFormatting sqref="F55:G56 F58:G71">
    <cfRule type="cellIs" dxfId="8075" priority="100" operator="lessThan">
      <formula>0</formula>
    </cfRule>
  </conditionalFormatting>
  <conditionalFormatting sqref="F55:G56 F58:G71">
    <cfRule type="cellIs" dxfId="8074" priority="99" operator="lessThan">
      <formula>0</formula>
    </cfRule>
  </conditionalFormatting>
  <conditionalFormatting sqref="F55:G56 F58:G71">
    <cfRule type="cellIs" dxfId="8073" priority="96" operator="lessThan">
      <formula>0</formula>
    </cfRule>
  </conditionalFormatting>
  <conditionalFormatting sqref="F55:G56 F58:G71">
    <cfRule type="cellIs" dxfId="8072" priority="95" operator="lessThan">
      <formula>0</formula>
    </cfRule>
  </conditionalFormatting>
  <conditionalFormatting sqref="F55:G56 F58:G71">
    <cfRule type="cellIs" dxfId="8071" priority="94" operator="lessThan">
      <formula>0</formula>
    </cfRule>
  </conditionalFormatting>
  <conditionalFormatting sqref="F55:G56 F58:G71">
    <cfRule type="cellIs" dxfId="8070" priority="93" operator="lessThan">
      <formula>0</formula>
    </cfRule>
  </conditionalFormatting>
  <conditionalFormatting sqref="F55:G56 F58:G71">
    <cfRule type="cellIs" dxfId="8069" priority="92" operator="lessThan">
      <formula>0</formula>
    </cfRule>
  </conditionalFormatting>
  <conditionalFormatting sqref="F55:G56 F58:G71">
    <cfRule type="cellIs" dxfId="8068" priority="91" operator="lessThan">
      <formula>0</formula>
    </cfRule>
  </conditionalFormatting>
  <conditionalFormatting sqref="F55:G56 F58:G71">
    <cfRule type="cellIs" dxfId="8067" priority="90" operator="lessThan">
      <formula>0</formula>
    </cfRule>
  </conditionalFormatting>
  <conditionalFormatting sqref="F55:G56 F58:G71">
    <cfRule type="cellIs" dxfId="8066" priority="85" operator="lessThan">
      <formula>0</formula>
    </cfRule>
  </conditionalFormatting>
  <conditionalFormatting sqref="F55:G56 F58:G71">
    <cfRule type="cellIs" dxfId="8065" priority="84" operator="lessThan">
      <formula>0</formula>
    </cfRule>
  </conditionalFormatting>
  <conditionalFormatting sqref="F55:G56 F58:G71">
    <cfRule type="cellIs" dxfId="8064" priority="82" operator="lessThan">
      <formula>0</formula>
    </cfRule>
  </conditionalFormatting>
  <conditionalFormatting sqref="F55:G56 F58:G71">
    <cfRule type="cellIs" dxfId="8063" priority="83" operator="lessThan">
      <formula>0</formula>
    </cfRule>
  </conditionalFormatting>
  <conditionalFormatting sqref="F55:G56 F58:G71">
    <cfRule type="cellIs" dxfId="8062" priority="81" operator="lessThan">
      <formula>0</formula>
    </cfRule>
  </conditionalFormatting>
  <conditionalFormatting sqref="F55:G56 F58:G71">
    <cfRule type="cellIs" dxfId="8061" priority="65" operator="lessThan">
      <formula>0</formula>
    </cfRule>
  </conditionalFormatting>
  <conditionalFormatting sqref="F57:G57">
    <cfRule type="cellIs" dxfId="8060" priority="64" operator="lessThan">
      <formula>0</formula>
    </cfRule>
  </conditionalFormatting>
  <conditionalFormatting sqref="F57:G57">
    <cfRule type="cellIs" dxfId="8059" priority="63" operator="lessThan">
      <formula>0</formula>
    </cfRule>
  </conditionalFormatting>
  <conditionalFormatting sqref="F57:G57">
    <cfRule type="cellIs" dxfId="8058" priority="61" operator="lessThan">
      <formula>0</formula>
    </cfRule>
  </conditionalFormatting>
  <conditionalFormatting sqref="F57:G57">
    <cfRule type="cellIs" dxfId="8057" priority="62" operator="lessThan">
      <formula>0</formula>
    </cfRule>
  </conditionalFormatting>
  <conditionalFormatting sqref="F57:G57">
    <cfRule type="cellIs" dxfId="8056" priority="60" operator="lessThan">
      <formula>0</formula>
    </cfRule>
  </conditionalFormatting>
  <conditionalFormatting sqref="F57:G57">
    <cfRule type="cellIs" dxfId="8055" priority="59" operator="lessThan">
      <formula>0</formula>
    </cfRule>
  </conditionalFormatting>
  <conditionalFormatting sqref="F57:G57">
    <cfRule type="cellIs" dxfId="8054" priority="58" operator="lessThan">
      <formula>0</formula>
    </cfRule>
  </conditionalFormatting>
  <conditionalFormatting sqref="F57:G57">
    <cfRule type="cellIs" dxfId="8053" priority="57" operator="lessThan">
      <formula>0</formula>
    </cfRule>
  </conditionalFormatting>
  <conditionalFormatting sqref="F57:G57">
    <cfRule type="cellIs" dxfId="8052" priority="56" operator="lessThan">
      <formula>0</formula>
    </cfRule>
  </conditionalFormatting>
  <conditionalFormatting sqref="F57:G57">
    <cfRule type="cellIs" dxfId="8051" priority="55" operator="lessThan">
      <formula>0</formula>
    </cfRule>
  </conditionalFormatting>
  <conditionalFormatting sqref="F57:G57">
    <cfRule type="cellIs" dxfId="8050" priority="52" operator="lessThan">
      <formula>0</formula>
    </cfRule>
  </conditionalFormatting>
  <conditionalFormatting sqref="F57:G57">
    <cfRule type="cellIs" dxfId="8049" priority="51" operator="lessThan">
      <formula>0</formula>
    </cfRule>
  </conditionalFormatting>
  <conditionalFormatting sqref="F57:G57">
    <cfRule type="cellIs" dxfId="8048" priority="54" operator="lessThan">
      <formula>0</formula>
    </cfRule>
  </conditionalFormatting>
  <conditionalFormatting sqref="F57:G57">
    <cfRule type="cellIs" dxfId="8047" priority="53" operator="lessThan">
      <formula>0</formula>
    </cfRule>
  </conditionalFormatting>
  <conditionalFormatting sqref="F57:G57">
    <cfRule type="cellIs" dxfId="8046" priority="50" operator="lessThan">
      <formula>0</formula>
    </cfRule>
  </conditionalFormatting>
  <conditionalFormatting sqref="F57:G57">
    <cfRule type="cellIs" dxfId="8045" priority="49" operator="lessThan">
      <formula>0</formula>
    </cfRule>
  </conditionalFormatting>
  <conditionalFormatting sqref="F57:G57">
    <cfRule type="cellIs" dxfId="8044" priority="48" operator="lessThan">
      <formula>0</formula>
    </cfRule>
  </conditionalFormatting>
  <conditionalFormatting sqref="F57:G57">
    <cfRule type="cellIs" dxfId="8043" priority="47" operator="lessThan">
      <formula>0</formula>
    </cfRule>
  </conditionalFormatting>
  <conditionalFormatting sqref="F57:G57">
    <cfRule type="cellIs" dxfId="8042" priority="46" operator="lessThan">
      <formula>0</formula>
    </cfRule>
  </conditionalFormatting>
  <conditionalFormatting sqref="F57:G57">
    <cfRule type="cellIs" dxfId="8041" priority="45" operator="lessThan">
      <formula>0</formula>
    </cfRule>
  </conditionalFormatting>
  <conditionalFormatting sqref="F57:G57">
    <cfRule type="cellIs" dxfId="8040" priority="44" operator="lessThan">
      <formula>0</formula>
    </cfRule>
  </conditionalFormatting>
  <conditionalFormatting sqref="F57:G57">
    <cfRule type="cellIs" dxfId="8039" priority="25" operator="lessThan">
      <formula>0</formula>
    </cfRule>
  </conditionalFormatting>
  <conditionalFormatting sqref="F57:G57">
    <cfRule type="cellIs" dxfId="8038" priority="23" operator="lessThan">
      <formula>0</formula>
    </cfRule>
  </conditionalFormatting>
  <conditionalFormatting sqref="F57:G57">
    <cfRule type="cellIs" dxfId="8037" priority="24" operator="lessThan">
      <formula>0</formula>
    </cfRule>
  </conditionalFormatting>
  <conditionalFormatting sqref="F57:G57">
    <cfRule type="cellIs" dxfId="8036" priority="22" operator="lessThan">
      <formula>0</formula>
    </cfRule>
  </conditionalFormatting>
  <conditionalFormatting sqref="F57:G57">
    <cfRule type="cellIs" dxfId="8035" priority="16" operator="lessThan">
      <formula>0</formula>
    </cfRule>
  </conditionalFormatting>
  <conditionalFormatting sqref="F57:G57">
    <cfRule type="cellIs" dxfId="8034" priority="14" operator="lessThan">
      <formula>0</formula>
    </cfRule>
  </conditionalFormatting>
  <conditionalFormatting sqref="F57:G57">
    <cfRule type="cellIs" dxfId="8033" priority="15" operator="lessThan">
      <formula>0</formula>
    </cfRule>
  </conditionalFormatting>
  <conditionalFormatting sqref="F57:G57">
    <cfRule type="cellIs" dxfId="8032" priority="13" operator="lessThan">
      <formula>0</formula>
    </cfRule>
  </conditionalFormatting>
  <conditionalFormatting sqref="F57:G57">
    <cfRule type="cellIs" dxfId="8031" priority="12" operator="lessThan">
      <formula>0</formula>
    </cfRule>
  </conditionalFormatting>
  <conditionalFormatting sqref="F57:G57">
    <cfRule type="cellIs" dxfId="8030" priority="11" operator="lessThan">
      <formula>0</formula>
    </cfRule>
  </conditionalFormatting>
  <conditionalFormatting sqref="F57:G57">
    <cfRule type="cellIs" dxfId="8029" priority="9" operator="lessThan">
      <formula>0</formula>
    </cfRule>
  </conditionalFormatting>
  <conditionalFormatting sqref="F57:G57">
    <cfRule type="cellIs" dxfId="8028" priority="10" operator="lessThan">
      <formula>0</formula>
    </cfRule>
  </conditionalFormatting>
  <conditionalFormatting sqref="F57:G57">
    <cfRule type="cellIs" dxfId="8027" priority="8" operator="lessThan">
      <formula>0</formula>
    </cfRule>
  </conditionalFormatting>
  <conditionalFormatting sqref="F57:G57">
    <cfRule type="cellIs" dxfId="8026" priority="7" operator="lessThan">
      <formula>0</formula>
    </cfRule>
  </conditionalFormatting>
  <conditionalFormatting sqref="F57:G57">
    <cfRule type="cellIs" dxfId="8025" priority="5" operator="lessThan">
      <formula>0</formula>
    </cfRule>
  </conditionalFormatting>
  <conditionalFormatting sqref="F57:G57">
    <cfRule type="cellIs" dxfId="8024" priority="6" operator="lessThan">
      <formula>0</formula>
    </cfRule>
  </conditionalFormatting>
  <conditionalFormatting sqref="F57:G57">
    <cfRule type="cellIs" dxfId="8023" priority="4" operator="lessThan">
      <formula>0</formula>
    </cfRule>
  </conditionalFormatting>
  <conditionalFormatting sqref="F57:G57">
    <cfRule type="cellIs" dxfId="8022" priority="3" operator="lessThan">
      <formula>0</formula>
    </cfRule>
  </conditionalFormatting>
  <conditionalFormatting sqref="F57:G57">
    <cfRule type="cellIs" dxfId="8021" priority="2" operator="lessThan">
      <formula>0</formula>
    </cfRule>
  </conditionalFormatting>
  <conditionalFormatting sqref="F57:G57">
    <cfRule type="cellIs" dxfId="8020" priority="43" operator="lessThan">
      <formula>0</formula>
    </cfRule>
  </conditionalFormatting>
  <conditionalFormatting sqref="F57:G57">
    <cfRule type="cellIs" dxfId="8019" priority="42" operator="lessThan">
      <formula>0</formula>
    </cfRule>
  </conditionalFormatting>
  <conditionalFormatting sqref="F57:G57">
    <cfRule type="cellIs" dxfId="8018" priority="41" operator="lessThan">
      <formula>0</formula>
    </cfRule>
  </conditionalFormatting>
  <conditionalFormatting sqref="F57:G57">
    <cfRule type="cellIs" dxfId="8017" priority="40" operator="lessThan">
      <formula>0</formula>
    </cfRule>
  </conditionalFormatting>
  <conditionalFormatting sqref="F57:G57">
    <cfRule type="cellIs" dxfId="8016" priority="39" operator="lessThan">
      <formula>0</formula>
    </cfRule>
  </conditionalFormatting>
  <conditionalFormatting sqref="F57:G57">
    <cfRule type="cellIs" dxfId="8015" priority="38" operator="lessThan">
      <formula>0</formula>
    </cfRule>
  </conditionalFormatting>
  <conditionalFormatting sqref="F57:G57">
    <cfRule type="cellIs" dxfId="8014" priority="37" operator="lessThan">
      <formula>0</formula>
    </cfRule>
  </conditionalFormatting>
  <conditionalFormatting sqref="F57:G57">
    <cfRule type="cellIs" dxfId="8013" priority="34" operator="lessThan">
      <formula>0</formula>
    </cfRule>
  </conditionalFormatting>
  <conditionalFormatting sqref="F57:G57">
    <cfRule type="cellIs" dxfId="8012" priority="33" operator="lessThan">
      <formula>0</formula>
    </cfRule>
  </conditionalFormatting>
  <conditionalFormatting sqref="F57:G57">
    <cfRule type="cellIs" dxfId="8011" priority="36" operator="lessThan">
      <formula>0</formula>
    </cfRule>
  </conditionalFormatting>
  <conditionalFormatting sqref="F57:G57">
    <cfRule type="cellIs" dxfId="8010" priority="35" operator="lessThan">
      <formula>0</formula>
    </cfRule>
  </conditionalFormatting>
  <conditionalFormatting sqref="F57:G57">
    <cfRule type="cellIs" dxfId="8009" priority="32" operator="lessThan">
      <formula>0</formula>
    </cfRule>
  </conditionalFormatting>
  <conditionalFormatting sqref="F57:G57">
    <cfRule type="cellIs" dxfId="8008" priority="31" operator="lessThan">
      <formula>0</formula>
    </cfRule>
  </conditionalFormatting>
  <conditionalFormatting sqref="F57:G57">
    <cfRule type="cellIs" dxfId="8007" priority="30" operator="lessThan">
      <formula>0</formula>
    </cfRule>
  </conditionalFormatting>
  <conditionalFormatting sqref="F57:G57">
    <cfRule type="cellIs" dxfId="8006" priority="29" operator="lessThan">
      <formula>0</formula>
    </cfRule>
  </conditionalFormatting>
  <conditionalFormatting sqref="F57:G57">
    <cfRule type="cellIs" dxfId="8005" priority="28" operator="lessThan">
      <formula>0</formula>
    </cfRule>
  </conditionalFormatting>
  <conditionalFormatting sqref="F57:G57">
    <cfRule type="cellIs" dxfId="8004" priority="27" operator="lessThan">
      <formula>0</formula>
    </cfRule>
  </conditionalFormatting>
  <conditionalFormatting sqref="F57:G57">
    <cfRule type="cellIs" dxfId="8003" priority="26" operator="lessThan">
      <formula>0</formula>
    </cfRule>
  </conditionalFormatting>
  <conditionalFormatting sqref="F57:G57">
    <cfRule type="cellIs" dxfId="8002" priority="21" operator="lessThan">
      <formula>0</formula>
    </cfRule>
  </conditionalFormatting>
  <conditionalFormatting sqref="F57:G57">
    <cfRule type="cellIs" dxfId="8001" priority="20" operator="lessThan">
      <formula>0</formula>
    </cfRule>
  </conditionalFormatting>
  <conditionalFormatting sqref="F57:G57">
    <cfRule type="cellIs" dxfId="8000" priority="18" operator="lessThan">
      <formula>0</formula>
    </cfRule>
  </conditionalFormatting>
  <conditionalFormatting sqref="F57:G57">
    <cfRule type="cellIs" dxfId="7999" priority="19" operator="lessThan">
      <formula>0</formula>
    </cfRule>
  </conditionalFormatting>
  <conditionalFormatting sqref="F57:G57">
    <cfRule type="cellIs" dxfId="7998" priority="17" operator="lessThan">
      <formula>0</formula>
    </cfRule>
  </conditionalFormatting>
  <conditionalFormatting sqref="F57:G57">
    <cfRule type="cellIs" dxfId="7997"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
  <sheetViews>
    <sheetView workbookViewId="0">
      <pane ySplit="13" topLeftCell="A66" activePane="bottomLeft" state="frozen"/>
      <selection pane="bottomLeft" activeCell="C71" sqref="C71"/>
    </sheetView>
  </sheetViews>
  <sheetFormatPr baseColWidth="10" defaultColWidth="11.42578125" defaultRowHeight="15" x14ac:dyDescent="0.25"/>
  <cols>
    <col min="1" max="1" width="11.42578125" style="195"/>
    <col min="2" max="2" width="17.7109375" customWidth="1"/>
    <col min="3" max="3" width="11.42578125" customWidth="1"/>
  </cols>
  <sheetData>
    <row r="1" spans="1:3" ht="51.75" thickBot="1" x14ac:dyDescent="0.3">
      <c r="B1" s="194" t="s">
        <v>138</v>
      </c>
      <c r="C1" s="194" t="s">
        <v>144</v>
      </c>
    </row>
    <row r="2" spans="1:3" hidden="1" x14ac:dyDescent="0.25">
      <c r="A2" s="196">
        <v>43101</v>
      </c>
      <c r="B2" s="185">
        <v>7.9386999999999999</v>
      </c>
      <c r="C2" s="185">
        <v>12.7098</v>
      </c>
    </row>
    <row r="3" spans="1:3" hidden="1" x14ac:dyDescent="0.25">
      <c r="A3" s="196">
        <v>43132</v>
      </c>
      <c r="B3" s="185">
        <v>5.8091999999999997</v>
      </c>
      <c r="C3" s="185">
        <v>8.4481000000000002</v>
      </c>
    </row>
    <row r="4" spans="1:3" hidden="1" x14ac:dyDescent="0.25">
      <c r="A4" s="196">
        <v>43160</v>
      </c>
      <c r="B4" s="185">
        <v>0.7006</v>
      </c>
      <c r="C4" s="185">
        <v>5.8103999999999996</v>
      </c>
    </row>
    <row r="5" spans="1:3" hidden="1" x14ac:dyDescent="0.25">
      <c r="A5" s="196">
        <v>43191</v>
      </c>
      <c r="B5" s="185">
        <v>4.7765000000000004</v>
      </c>
      <c r="C5" s="185">
        <v>16.448</v>
      </c>
    </row>
    <row r="6" spans="1:3" hidden="1" x14ac:dyDescent="0.25">
      <c r="A6" s="196">
        <v>43221</v>
      </c>
      <c r="B6" s="185">
        <v>8.8848000000000003</v>
      </c>
      <c r="C6" s="185">
        <v>7.8384999999999998</v>
      </c>
    </row>
    <row r="7" spans="1:3" hidden="1" x14ac:dyDescent="0.25">
      <c r="A7" s="196">
        <v>43252</v>
      </c>
      <c r="B7" s="185">
        <v>5.8842999999999996</v>
      </c>
      <c r="C7" s="185">
        <v>7.1173999999999999</v>
      </c>
    </row>
    <row r="8" spans="1:3" hidden="1" x14ac:dyDescent="0.25">
      <c r="A8" s="196">
        <v>43282</v>
      </c>
      <c r="B8" s="185">
        <v>2.3504</v>
      </c>
      <c r="C8" s="185">
        <v>8.2143999999999995</v>
      </c>
    </row>
    <row r="9" spans="1:3" hidden="1" x14ac:dyDescent="0.25">
      <c r="A9" s="196">
        <v>43313</v>
      </c>
      <c r="B9" s="185">
        <v>4.2925000000000004</v>
      </c>
      <c r="C9" s="185">
        <v>13.2348</v>
      </c>
    </row>
    <row r="10" spans="1:3" hidden="1" x14ac:dyDescent="0.25">
      <c r="A10" s="196">
        <v>43344</v>
      </c>
      <c r="B10" s="185">
        <v>11.760899999999999</v>
      </c>
      <c r="C10" s="185">
        <v>8.2090999999999994</v>
      </c>
    </row>
    <row r="11" spans="1:3" hidden="1" x14ac:dyDescent="0.25">
      <c r="A11" s="196">
        <v>43374</v>
      </c>
      <c r="B11" s="185">
        <v>13.799899999999999</v>
      </c>
      <c r="C11" s="185">
        <v>7.8997999999999999</v>
      </c>
    </row>
    <row r="12" spans="1:3" hidden="1" x14ac:dyDescent="0.25">
      <c r="A12" s="196">
        <v>43405</v>
      </c>
      <c r="B12" s="185">
        <v>12.9544</v>
      </c>
      <c r="C12" s="185">
        <v>6.4401999999999999</v>
      </c>
    </row>
    <row r="13" spans="1:3" ht="15.75" hidden="1" thickBot="1" x14ac:dyDescent="0.3">
      <c r="A13" s="197">
        <v>43435</v>
      </c>
      <c r="B13" s="188">
        <v>12.8073</v>
      </c>
      <c r="C13" s="188">
        <v>8.4239999999999995</v>
      </c>
    </row>
    <row r="14" spans="1:3" x14ac:dyDescent="0.25">
      <c r="A14" s="198">
        <v>43466</v>
      </c>
      <c r="B14" s="189">
        <v>10.919700000000001</v>
      </c>
      <c r="C14" s="189">
        <v>5.5873999999999997</v>
      </c>
    </row>
    <row r="15" spans="1:3" x14ac:dyDescent="0.25">
      <c r="A15" s="196">
        <v>43497</v>
      </c>
      <c r="B15" s="185">
        <v>10.4049</v>
      </c>
      <c r="C15" s="185">
        <v>12.1784</v>
      </c>
    </row>
    <row r="16" spans="1:3" x14ac:dyDescent="0.25">
      <c r="A16" s="196">
        <v>43525</v>
      </c>
      <c r="B16" s="185">
        <v>9.2257999999999996</v>
      </c>
      <c r="C16" s="185">
        <v>7.7276999999999996</v>
      </c>
    </row>
    <row r="17" spans="1:7" x14ac:dyDescent="0.25">
      <c r="A17" s="196">
        <v>43556</v>
      </c>
      <c r="B17" s="185">
        <v>11.2766</v>
      </c>
      <c r="C17" s="185">
        <v>9.9185999999999996</v>
      </c>
    </row>
    <row r="18" spans="1:7" x14ac:dyDescent="0.25">
      <c r="A18" s="196">
        <v>43586</v>
      </c>
      <c r="B18" s="185">
        <v>8.8430999999999997</v>
      </c>
      <c r="C18" s="185">
        <v>12.9726</v>
      </c>
    </row>
    <row r="19" spans="1:7" x14ac:dyDescent="0.25">
      <c r="A19" s="196">
        <v>43617</v>
      </c>
      <c r="B19" s="185">
        <v>6.7763</v>
      </c>
      <c r="C19" s="185">
        <v>5.8609</v>
      </c>
    </row>
    <row r="20" spans="1:7" x14ac:dyDescent="0.25">
      <c r="A20" s="196">
        <v>43647</v>
      </c>
      <c r="B20" s="185">
        <v>13.9945</v>
      </c>
      <c r="C20" s="185">
        <v>13.412599999999999</v>
      </c>
    </row>
    <row r="21" spans="1:7" x14ac:dyDescent="0.25">
      <c r="A21" s="196">
        <v>43678</v>
      </c>
      <c r="B21" s="185">
        <v>12.6761</v>
      </c>
      <c r="C21" s="185">
        <v>7.8479999999999999</v>
      </c>
    </row>
    <row r="22" spans="1:7" x14ac:dyDescent="0.25">
      <c r="A22" s="196">
        <v>43709</v>
      </c>
      <c r="B22" s="185">
        <v>11.4796</v>
      </c>
      <c r="C22" s="185">
        <v>9.7044999999999995</v>
      </c>
    </row>
    <row r="23" spans="1:7" x14ac:dyDescent="0.25">
      <c r="A23" s="196">
        <v>43739</v>
      </c>
      <c r="B23" s="185">
        <v>8.9320000000000004</v>
      </c>
      <c r="C23" s="185">
        <v>11.112500000000001</v>
      </c>
    </row>
    <row r="24" spans="1:7" x14ac:dyDescent="0.25">
      <c r="A24" s="196">
        <v>43770</v>
      </c>
      <c r="B24" s="185">
        <v>4.8295000000000003</v>
      </c>
      <c r="C24" s="185">
        <v>11.588699999999999</v>
      </c>
    </row>
    <row r="25" spans="1:7" ht="15.75" thickBot="1" x14ac:dyDescent="0.3">
      <c r="A25" s="197">
        <v>43800</v>
      </c>
      <c r="B25" s="188">
        <v>5.2915000000000001</v>
      </c>
      <c r="C25" s="188">
        <v>10.0358</v>
      </c>
      <c r="F25" s="708"/>
      <c r="G25" s="708"/>
    </row>
    <row r="26" spans="1:7" x14ac:dyDescent="0.25">
      <c r="A26" s="198">
        <v>43831</v>
      </c>
      <c r="B26" s="190">
        <v>5.2916876428426747</v>
      </c>
      <c r="C26" s="190">
        <v>6.881996618225017</v>
      </c>
      <c r="F26" s="136"/>
      <c r="G26" s="136"/>
    </row>
    <row r="27" spans="1:7" x14ac:dyDescent="0.25">
      <c r="A27" s="196">
        <v>43862</v>
      </c>
      <c r="B27" s="186">
        <v>13.528326827805429</v>
      </c>
      <c r="C27" s="186">
        <v>6.6935400723040885</v>
      </c>
      <c r="F27" s="136"/>
      <c r="G27" s="136"/>
    </row>
    <row r="28" spans="1:7" x14ac:dyDescent="0.25">
      <c r="A28" s="196">
        <v>43891</v>
      </c>
      <c r="B28" s="186">
        <v>6.829301789700736</v>
      </c>
      <c r="C28" s="186">
        <v>-6.7268506212812724</v>
      </c>
      <c r="F28" s="136"/>
      <c r="G28" s="136"/>
    </row>
    <row r="29" spans="1:7" x14ac:dyDescent="0.25">
      <c r="A29" s="196">
        <v>43922</v>
      </c>
      <c r="B29" s="186">
        <v>-19.009767879823173</v>
      </c>
      <c r="C29" s="186">
        <v>-27.75004147291132</v>
      </c>
      <c r="F29" s="136"/>
      <c r="G29" s="136"/>
    </row>
    <row r="30" spans="1:7" x14ac:dyDescent="0.25">
      <c r="A30" s="196">
        <v>43952</v>
      </c>
      <c r="B30" s="186">
        <v>-23.513534914512519</v>
      </c>
      <c r="C30" s="186">
        <v>-5.9985545072364914</v>
      </c>
      <c r="F30" s="136"/>
      <c r="G30" s="136"/>
    </row>
    <row r="31" spans="1:7" x14ac:dyDescent="0.25">
      <c r="A31" s="196">
        <v>43983</v>
      </c>
      <c r="B31" s="186">
        <v>-25.570824127962538</v>
      </c>
      <c r="C31" s="186">
        <v>15.004185127862769</v>
      </c>
      <c r="F31" s="136"/>
      <c r="G31" s="136"/>
    </row>
    <row r="32" spans="1:7" x14ac:dyDescent="0.25">
      <c r="A32" s="196">
        <v>44013</v>
      </c>
      <c r="B32" s="186">
        <v>-27.257573668603996</v>
      </c>
      <c r="C32" s="186">
        <v>17.409059438483524</v>
      </c>
    </row>
    <row r="33" spans="1:13" x14ac:dyDescent="0.25">
      <c r="A33" s="196">
        <v>44044</v>
      </c>
      <c r="B33" s="186">
        <v>-27.346765312551682</v>
      </c>
      <c r="C33" s="186">
        <v>8.3710944471904156</v>
      </c>
    </row>
    <row r="34" spans="1:13" x14ac:dyDescent="0.25">
      <c r="A34" s="196">
        <v>44075</v>
      </c>
      <c r="B34" s="186">
        <v>-20.325883177052035</v>
      </c>
      <c r="C34" s="186">
        <v>13.877548279557914</v>
      </c>
    </row>
    <row r="35" spans="1:13" x14ac:dyDescent="0.25">
      <c r="A35" s="196">
        <v>44105</v>
      </c>
      <c r="B35" s="186">
        <v>-17.797015286715975</v>
      </c>
      <c r="C35" s="186">
        <v>10.000926677775851</v>
      </c>
      <c r="M35" t="s">
        <v>17</v>
      </c>
    </row>
    <row r="36" spans="1:13" x14ac:dyDescent="0.25">
      <c r="A36" s="196">
        <v>44136</v>
      </c>
      <c r="B36" s="186">
        <v>-14.041896182942963</v>
      </c>
      <c r="C36" s="186">
        <v>11.759836647712135</v>
      </c>
    </row>
    <row r="37" spans="1:13" ht="15.75" thickBot="1" x14ac:dyDescent="0.3">
      <c r="A37" s="197">
        <v>44166</v>
      </c>
      <c r="B37" s="191">
        <v>-17.411680377553864</v>
      </c>
      <c r="C37" s="191">
        <v>20.455731624737169</v>
      </c>
    </row>
    <row r="38" spans="1:13" x14ac:dyDescent="0.25">
      <c r="A38" s="198">
        <v>44197</v>
      </c>
      <c r="B38" s="192">
        <v>-12.085045724612968</v>
      </c>
      <c r="C38" s="192">
        <v>12.883866553995006</v>
      </c>
    </row>
    <row r="39" spans="1:13" x14ac:dyDescent="0.25">
      <c r="A39" s="196">
        <v>44228</v>
      </c>
      <c r="B39" s="187">
        <v>-14.031142930828878</v>
      </c>
      <c r="C39" s="187">
        <v>7.8195233381189269</v>
      </c>
    </row>
    <row r="40" spans="1:13" x14ac:dyDescent="0.25">
      <c r="A40" s="196">
        <v>44256</v>
      </c>
      <c r="B40" s="187">
        <v>-2.6078454700285363</v>
      </c>
      <c r="C40" s="187">
        <v>35.95253443858104</v>
      </c>
    </row>
    <row r="41" spans="1:13" x14ac:dyDescent="0.25">
      <c r="A41" s="196">
        <v>44287</v>
      </c>
      <c r="B41" s="187">
        <v>23.017700319652022</v>
      </c>
      <c r="C41" s="187">
        <v>77.122443324368874</v>
      </c>
    </row>
    <row r="42" spans="1:13" x14ac:dyDescent="0.25">
      <c r="A42" s="196">
        <v>44317</v>
      </c>
      <c r="B42" s="187">
        <v>32.650282942748987</v>
      </c>
      <c r="C42" s="187">
        <v>9.062592989128305</v>
      </c>
    </row>
    <row r="43" spans="1:13" x14ac:dyDescent="0.25">
      <c r="A43" s="196">
        <v>44348</v>
      </c>
      <c r="B43" s="187">
        <v>60.486551773618004</v>
      </c>
      <c r="C43" s="187">
        <v>8.6491288847368537</v>
      </c>
    </row>
    <row r="44" spans="1:13" x14ac:dyDescent="0.25">
      <c r="A44" s="196">
        <v>44378</v>
      </c>
      <c r="B44" s="187">
        <v>60.234836110511822</v>
      </c>
      <c r="C44" s="187">
        <v>3.4342238356264403</v>
      </c>
    </row>
    <row r="45" spans="1:13" x14ac:dyDescent="0.25">
      <c r="A45" s="196">
        <v>44409</v>
      </c>
      <c r="B45" s="187">
        <v>51.857114162273859</v>
      </c>
      <c r="C45" s="187">
        <v>15.038412682002161</v>
      </c>
    </row>
    <row r="46" spans="1:13" x14ac:dyDescent="0.25">
      <c r="A46" s="196">
        <v>44440</v>
      </c>
      <c r="B46" s="187">
        <v>50.359378256377511</v>
      </c>
      <c r="C46" s="187">
        <v>10.207284813064675</v>
      </c>
    </row>
    <row r="47" spans="1:13" x14ac:dyDescent="0.25">
      <c r="A47" s="196">
        <v>44470</v>
      </c>
      <c r="B47" s="187">
        <v>42.953874594660448</v>
      </c>
      <c r="C47" s="187">
        <v>11.687258992754749</v>
      </c>
    </row>
    <row r="48" spans="1:13" x14ac:dyDescent="0.25">
      <c r="A48" s="196">
        <v>44501</v>
      </c>
      <c r="B48" s="187">
        <v>53.235627991136852</v>
      </c>
      <c r="C48" s="187">
        <v>20.119331345865589</v>
      </c>
    </row>
    <row r="49" spans="1:3" ht="15.75" thickBot="1" x14ac:dyDescent="0.3">
      <c r="A49" s="197">
        <v>44531</v>
      </c>
      <c r="B49" s="193">
        <v>54.755370915277013</v>
      </c>
      <c r="C49" s="193">
        <v>16.947244922896274</v>
      </c>
    </row>
    <row r="50" spans="1:3" x14ac:dyDescent="0.25">
      <c r="A50" s="198">
        <v>44562</v>
      </c>
      <c r="B50" s="185">
        <v>55.60135743453688</v>
      </c>
      <c r="C50" s="185">
        <v>13.859227149742168</v>
      </c>
    </row>
    <row r="51" spans="1:3" x14ac:dyDescent="0.25">
      <c r="A51" s="196">
        <v>44593</v>
      </c>
      <c r="B51" s="185">
        <v>48.15235239398595</v>
      </c>
      <c r="C51" s="185">
        <v>12.193369588450736</v>
      </c>
    </row>
    <row r="52" spans="1:3" x14ac:dyDescent="0.25">
      <c r="A52" s="196">
        <v>44621</v>
      </c>
      <c r="B52" s="185">
        <v>45.346926375575833</v>
      </c>
      <c r="C52" s="185">
        <v>14.055149426486054</v>
      </c>
    </row>
    <row r="53" spans="1:3" x14ac:dyDescent="0.25">
      <c r="A53" s="196">
        <v>44652</v>
      </c>
      <c r="B53" s="185">
        <v>36.587300067519948</v>
      </c>
      <c r="C53" s="185">
        <v>15.536651508903248</v>
      </c>
    </row>
    <row r="54" spans="1:3" x14ac:dyDescent="0.25">
      <c r="A54" s="196">
        <v>44682</v>
      </c>
      <c r="B54" s="185">
        <v>44.943536314310307</v>
      </c>
      <c r="C54" s="185">
        <v>24.071268955371352</v>
      </c>
    </row>
    <row r="55" spans="1:3" x14ac:dyDescent="0.25">
      <c r="A55" s="196">
        <v>44713</v>
      </c>
      <c r="B55" s="185">
        <v>18.505317476912381</v>
      </c>
      <c r="C55" s="185">
        <v>25.74110024928504</v>
      </c>
    </row>
    <row r="56" spans="1:3" x14ac:dyDescent="0.25">
      <c r="A56" s="196">
        <v>44743</v>
      </c>
      <c r="B56" s="185">
        <v>28.257622272831213</v>
      </c>
      <c r="C56" s="185">
        <v>8.9336324847367337</v>
      </c>
    </row>
    <row r="57" spans="1:3" x14ac:dyDescent="0.25">
      <c r="A57" s="196">
        <v>44774</v>
      </c>
      <c r="B57" s="185">
        <v>33.524138208957424</v>
      </c>
      <c r="C57" s="185">
        <v>11.941233151498707</v>
      </c>
    </row>
    <row r="58" spans="1:3" x14ac:dyDescent="0.25">
      <c r="A58" s="196">
        <v>44805</v>
      </c>
      <c r="B58" s="185">
        <v>30.70030682697876</v>
      </c>
      <c r="C58" s="185">
        <v>11.163240758759471</v>
      </c>
    </row>
    <row r="59" spans="1:3" x14ac:dyDescent="0.25">
      <c r="A59" s="196">
        <v>44835</v>
      </c>
      <c r="B59" s="185">
        <v>27.984140789790771</v>
      </c>
      <c r="C59" s="185">
        <v>9.0052291032209268</v>
      </c>
    </row>
    <row r="60" spans="1:3" x14ac:dyDescent="0.25">
      <c r="A60" s="196">
        <v>44866</v>
      </c>
      <c r="B60" s="185">
        <v>23.586159253299471</v>
      </c>
      <c r="C60" s="185">
        <v>1.9825655436843448</v>
      </c>
    </row>
    <row r="61" spans="1:3" ht="15.75" thickBot="1" x14ac:dyDescent="0.3">
      <c r="A61" s="197">
        <v>44896</v>
      </c>
      <c r="B61" s="188">
        <v>13.049924813512476</v>
      </c>
      <c r="C61" s="188">
        <v>1.9147181291536413</v>
      </c>
    </row>
    <row r="62" spans="1:3" x14ac:dyDescent="0.25">
      <c r="A62" s="198">
        <v>44927</v>
      </c>
      <c r="B62" s="189">
        <v>11.66578480033651</v>
      </c>
      <c r="C62" s="189">
        <v>9.4729633307806438</v>
      </c>
    </row>
    <row r="63" spans="1:3" x14ac:dyDescent="0.25">
      <c r="A63" s="196">
        <v>44958</v>
      </c>
      <c r="B63" s="185">
        <v>19.033119799279618</v>
      </c>
      <c r="C63" s="185">
        <v>3.8229692075763211</v>
      </c>
    </row>
    <row r="64" spans="1:3" x14ac:dyDescent="0.25">
      <c r="A64" s="196">
        <v>44986</v>
      </c>
      <c r="B64" s="185">
        <v>12.701537789683016</v>
      </c>
      <c r="C64" s="185">
        <v>4.2965844656468875</v>
      </c>
    </row>
    <row r="65" spans="1:3" x14ac:dyDescent="0.25">
      <c r="A65" s="196">
        <v>45017</v>
      </c>
      <c r="B65" s="185">
        <v>12.136003664144042</v>
      </c>
      <c r="C65" s="185">
        <v>-2.7030514356890905</v>
      </c>
    </row>
    <row r="66" spans="1:3" x14ac:dyDescent="0.25">
      <c r="A66" s="196">
        <v>45047</v>
      </c>
      <c r="B66" s="185">
        <v>9.0138201499424753</v>
      </c>
      <c r="C66" s="185">
        <v>8.9273748165014268</v>
      </c>
    </row>
    <row r="67" spans="1:3" x14ac:dyDescent="0.25">
      <c r="A67" s="196">
        <v>45078</v>
      </c>
      <c r="B67" s="185">
        <v>5.0940190148929645</v>
      </c>
      <c r="C67" s="185">
        <v>-4.248410131653074</v>
      </c>
    </row>
    <row r="68" spans="1:3" x14ac:dyDescent="0.25">
      <c r="A68" s="196">
        <v>45108</v>
      </c>
      <c r="B68" s="185">
        <v>-8.2659225274313002</v>
      </c>
      <c r="C68" s="185">
        <v>0.76821307009768702</v>
      </c>
    </row>
    <row r="69" spans="1:3" x14ac:dyDescent="0.25">
      <c r="A69" s="196">
        <v>45139</v>
      </c>
      <c r="B69" s="185">
        <v>-9.5</v>
      </c>
      <c r="C69" s="185">
        <v>-5.4</v>
      </c>
    </row>
    <row r="70" spans="1:3" x14ac:dyDescent="0.25">
      <c r="A70" s="196">
        <v>45170</v>
      </c>
      <c r="B70" s="185">
        <v>-10.8</v>
      </c>
      <c r="C70" s="185">
        <v>-1.8</v>
      </c>
    </row>
    <row r="71" spans="1:3" x14ac:dyDescent="0.25">
      <c r="A71" s="196">
        <v>45200</v>
      </c>
      <c r="B71" s="186">
        <v>-11</v>
      </c>
      <c r="C71" s="186">
        <v>2.5</v>
      </c>
    </row>
    <row r="72" spans="1:3" x14ac:dyDescent="0.25">
      <c r="A72" s="196">
        <v>45231</v>
      </c>
      <c r="B72" s="185"/>
      <c r="C72" s="185"/>
    </row>
    <row r="73" spans="1:3" ht="15.75" thickBot="1" x14ac:dyDescent="0.3">
      <c r="A73" s="197">
        <v>45261</v>
      </c>
      <c r="B73" s="188"/>
      <c r="C73" s="188"/>
    </row>
    <row r="74" spans="1:3" x14ac:dyDescent="0.25">
      <c r="A74" s="198">
        <v>45292</v>
      </c>
      <c r="B74" s="190"/>
      <c r="C74" s="190"/>
    </row>
    <row r="75" spans="1:3" x14ac:dyDescent="0.25">
      <c r="A75" s="196">
        <v>45323</v>
      </c>
      <c r="B75" s="186"/>
      <c r="C75" s="186"/>
    </row>
    <row r="76" spans="1:3" x14ac:dyDescent="0.25">
      <c r="A76" s="196">
        <v>45352</v>
      </c>
      <c r="B76" s="186"/>
      <c r="C76" s="186"/>
    </row>
    <row r="77" spans="1:3" x14ac:dyDescent="0.25">
      <c r="A77" s="196">
        <v>45383</v>
      </c>
      <c r="B77" s="186"/>
      <c r="C77" s="186"/>
    </row>
    <row r="78" spans="1:3" x14ac:dyDescent="0.25">
      <c r="A78" s="196">
        <v>45413</v>
      </c>
      <c r="B78" s="186"/>
      <c r="C78" s="186"/>
    </row>
    <row r="79" spans="1:3" x14ac:dyDescent="0.25">
      <c r="A79" s="196">
        <v>45444</v>
      </c>
      <c r="B79" s="186"/>
      <c r="C79" s="186"/>
    </row>
    <row r="80" spans="1:3" x14ac:dyDescent="0.25">
      <c r="A80" s="196">
        <v>45474</v>
      </c>
      <c r="B80" s="186"/>
      <c r="C80" s="186"/>
    </row>
    <row r="81" spans="1:3" x14ac:dyDescent="0.25">
      <c r="A81" s="196">
        <v>45505</v>
      </c>
      <c r="B81" s="186"/>
      <c r="C81" s="186"/>
    </row>
    <row r="82" spans="1:3" x14ac:dyDescent="0.25">
      <c r="A82" s="196">
        <v>45536</v>
      </c>
      <c r="B82" s="186"/>
      <c r="C82" s="186"/>
    </row>
    <row r="83" spans="1:3" x14ac:dyDescent="0.25">
      <c r="A83" s="196">
        <v>45566</v>
      </c>
      <c r="B83" s="186"/>
      <c r="C83" s="186"/>
    </row>
    <row r="84" spans="1:3" x14ac:dyDescent="0.25">
      <c r="A84" s="196">
        <v>45597</v>
      </c>
      <c r="B84" s="186"/>
      <c r="C84" s="186"/>
    </row>
    <row r="85" spans="1:3" ht="15.75" thickBot="1" x14ac:dyDescent="0.3">
      <c r="A85" s="197">
        <v>45627</v>
      </c>
      <c r="B85" s="191"/>
      <c r="C85" s="191"/>
    </row>
    <row r="86" spans="1:3" x14ac:dyDescent="0.25">
      <c r="A86" s="198"/>
      <c r="B86" s="192"/>
      <c r="C86" s="192"/>
    </row>
    <row r="87" spans="1:3" x14ac:dyDescent="0.25">
      <c r="A87" s="196"/>
      <c r="B87" s="187"/>
      <c r="C87" s="187"/>
    </row>
    <row r="88" spans="1:3" x14ac:dyDescent="0.25">
      <c r="A88" s="196"/>
      <c r="B88" s="187"/>
      <c r="C88" s="187"/>
    </row>
    <row r="89" spans="1:3" x14ac:dyDescent="0.25">
      <c r="A89" s="196"/>
      <c r="B89" s="187"/>
      <c r="C89" s="187"/>
    </row>
    <row r="90" spans="1:3" x14ac:dyDescent="0.25">
      <c r="A90" s="196"/>
      <c r="B90" s="187"/>
      <c r="C90" s="187"/>
    </row>
    <row r="91" spans="1:3" x14ac:dyDescent="0.25">
      <c r="A91" s="196"/>
      <c r="B91" s="187"/>
      <c r="C91" s="187"/>
    </row>
    <row r="92" spans="1:3" x14ac:dyDescent="0.25">
      <c r="A92" s="196"/>
      <c r="B92" s="187"/>
      <c r="C92" s="187"/>
    </row>
    <row r="93" spans="1:3" x14ac:dyDescent="0.25">
      <c r="A93" s="196"/>
      <c r="B93" s="187"/>
      <c r="C93" s="187"/>
    </row>
    <row r="94" spans="1:3" x14ac:dyDescent="0.25">
      <c r="A94" s="196"/>
      <c r="B94" s="187"/>
      <c r="C94" s="187"/>
    </row>
    <row r="95" spans="1:3" x14ac:dyDescent="0.25">
      <c r="A95" s="196"/>
      <c r="B95" s="187"/>
      <c r="C95" s="187"/>
    </row>
    <row r="96" spans="1:3" x14ac:dyDescent="0.25">
      <c r="A96" s="196"/>
      <c r="B96" s="187"/>
      <c r="C96" s="187"/>
    </row>
    <row r="97" spans="1:3" ht="15.75" thickBot="1" x14ac:dyDescent="0.3">
      <c r="A97" s="199"/>
      <c r="B97" s="193"/>
      <c r="C97" s="193"/>
    </row>
  </sheetData>
  <sheetProtection algorithmName="SHA-512" hashValue="WUjmPop1yHAjA0nR55X5oFSVT+KjDSSQUrH/kx00VibRibDWamNojhgmYaMYbG5d/9IggS7y13BLfXyctJOFGw==" saltValue="uWnJSpOm2Gk1OEEk3DpVvA==" spinCount="100000" sheet="1" objects="1" scenarios="1"/>
  <mergeCells count="1">
    <mergeCell ref="F25:G2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11F69A8D01E24E88EAD5652584D66B" ma:contentTypeVersion="5" ma:contentTypeDescription="Crear nuevo documento." ma:contentTypeScope="" ma:versionID="3fef3a940486d81b71c7bb8dd7b961da">
  <xsd:schema xmlns:xsd="http://www.w3.org/2001/XMLSchema" xmlns:xs="http://www.w3.org/2001/XMLSchema" xmlns:p="http://schemas.microsoft.com/office/2006/metadata/properties" xmlns:ns2="6d12373a-f003-472f-a47f-46a8cdc84914" xmlns:ns3="290ee399-5994-4ea3-94cb-00a671366b0f" targetNamespace="http://schemas.microsoft.com/office/2006/metadata/properties" ma:root="true" ma:fieldsID="c50c4edf23d98656296effab6e285d1d" ns2:_="" ns3:_="">
    <xsd:import namespace="6d12373a-f003-472f-a47f-46a8cdc84914"/>
    <xsd:import namespace="290ee399-5994-4ea3-94cb-00a671366b0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12373a-f003-472f-a47f-46a8cdc849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0ee399-5994-4ea3-94cb-00a671366b0f"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290ee399-5994-4ea3-94cb-00a671366b0f">
      <UserInfo>
        <DisplayName>Asistente Dirección</DisplayName>
        <AccountId>10</AccountId>
        <AccountType/>
      </UserInfo>
    </SharedWithUsers>
  </documentManagement>
</p:properties>
</file>

<file path=customXml/itemProps1.xml><?xml version="1.0" encoding="utf-8"?>
<ds:datastoreItem xmlns:ds="http://schemas.openxmlformats.org/officeDocument/2006/customXml" ds:itemID="{B24253A2-8916-4CC3-BCFD-7B21F183940B}">
  <ds:schemaRefs>
    <ds:schemaRef ds:uri="http://schemas.microsoft.com/sharepoint/v3/contenttype/forms"/>
  </ds:schemaRefs>
</ds:datastoreItem>
</file>

<file path=customXml/itemProps2.xml><?xml version="1.0" encoding="utf-8"?>
<ds:datastoreItem xmlns:ds="http://schemas.openxmlformats.org/officeDocument/2006/customXml" ds:itemID="{C3BB9C4F-43A3-4920-8C0C-578A60805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12373a-f003-472f-a47f-46a8cdc84914"/>
    <ds:schemaRef ds:uri="290ee399-5994-4ea3-94cb-00a671366b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05DDAAA-0141-446E-ACD0-93A0D3828C37}">
  <ds:schemaRefs>
    <ds:schemaRef ds:uri="http://schemas.microsoft.com/office/2006/metadata/properties"/>
    <ds:schemaRef ds:uri="290ee399-5994-4ea3-94cb-00a671366b0f"/>
    <ds:schemaRef ds:uri="http://purl.org/dc/terms/"/>
    <ds:schemaRef ds:uri="http://schemas.openxmlformats.org/package/2006/metadata/core-properties"/>
    <ds:schemaRef ds:uri="6d12373a-f003-472f-a47f-46a8cdc84914"/>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Portada</vt:lpstr>
      <vt:lpstr>EMMET</vt:lpstr>
      <vt:lpstr>Datos EMMET</vt:lpstr>
      <vt:lpstr>IPI</vt:lpstr>
      <vt:lpstr>Datos IPI</vt:lpstr>
      <vt:lpstr>ISE</vt:lpstr>
      <vt:lpstr>Datos ISE</vt:lpstr>
      <vt:lpstr>EMS</vt:lpstr>
      <vt:lpstr>Datos EMS</vt:lpstr>
      <vt:lpstr>Exportaciones</vt:lpstr>
      <vt:lpstr>PIB ant</vt:lpstr>
      <vt:lpstr>Datos E-I</vt:lpstr>
      <vt:lpstr>Importaciones</vt:lpstr>
      <vt:lpstr>Datos MP</vt:lpstr>
      <vt:lpstr>Movimiento Portuario</vt:lpstr>
      <vt:lpstr>PIB</vt:lpstr>
      <vt:lpstr>Datos PIB</vt:lpstr>
      <vt:lpstr>RNDC</vt:lpstr>
      <vt:lpstr>RNDC (2)</vt:lpstr>
      <vt:lpstr>IPT</vt:lpstr>
      <vt:lpstr>ICTC</vt:lpstr>
      <vt:lpstr>Datos ICTC</vt:lpstr>
      <vt:lpstr>ACPM</vt:lpstr>
      <vt:lpstr>Datos ACPM</vt:lpstr>
      <vt:lpstr>Demanda de Energía</vt:lpstr>
      <vt:lpstr>Datos Dda Ener</vt:lpstr>
      <vt:lpstr>Piratería</vt:lpstr>
      <vt:lpstr>Accidentalidad Vial</vt:lpstr>
      <vt:lpstr>Trans. Carga Accidentalidad</vt:lpstr>
      <vt:lpstr>Portal Logístico de Colombi (2</vt:lpstr>
      <vt:lpstr>Portal Logístico de Colombia</vt:lpstr>
      <vt:lpstr>Competitividad</vt:lpstr>
      <vt:lpstr>Índ. Desempeño Logístico</vt:lpstr>
      <vt:lpstr>Observatorio Nacional Logística</vt:lpstr>
    </vt:vector>
  </TitlesOfParts>
  <Manager/>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proyectos1</dc:creator>
  <cp:keywords/>
  <dc:description/>
  <cp:lastModifiedBy>ASISINVESTIGACIONES</cp:lastModifiedBy>
  <cp:revision/>
  <cp:lastPrinted>2024-01-16T19:36:39Z</cp:lastPrinted>
  <dcterms:created xsi:type="dcterms:W3CDTF">2012-02-10T16:12:32Z</dcterms:created>
  <dcterms:modified xsi:type="dcterms:W3CDTF">2024-01-16T21:22:33Z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0x010100EF11F69A8D01E24E88EAD5652584D66B</vt:lpwstr>
  </property>
</Properties>
</file>